
<file path=[Content_Types].xml><?xml version="1.0" encoding="utf-8"?>
<Types xmlns="http://schemas.openxmlformats.org/package/2006/content-types">
  <Default Extension="vml" ContentType="application/vnd.openxmlformats-officedocument.vmlDrawing"/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3260"/>
  </bookViews>
  <sheets>
    <sheet name="STOCK" sheetId="1" r:id="rId1"/>
    <sheet name="VENTAS" sheetId="3" r:id="rId2"/>
  </sheets>
  <externalReferences>
    <externalReference r:id="rId3"/>
    <externalReference r:id="rId4"/>
  </externalReferences>
  <calcPr calcId="144525"/>
</workbook>
</file>

<file path=xl/comments1.xml><?xml version="1.0" encoding="utf-8"?>
<comments xmlns="http://schemas.openxmlformats.org/spreadsheetml/2006/main">
  <authors>
    <author>Microsoft Office User</author>
  </authors>
  <commentList>
    <comment ref="C752" authorId="0">
      <text>
        <r>
          <rPr>
            <b/>
            <sz val="10"/>
            <color rgb="FF000000"/>
            <rFont val="Tahoma"/>
            <charset val="134"/>
          </rPr>
          <t>Microsoft Office User:</t>
        </r>
        <r>
          <rPr>
            <sz val="10"/>
            <color rgb="FF000000"/>
            <rFont val="Tahoma"/>
            <charset val="134"/>
          </rPr>
          <t xml:space="preserve">
por cobrar</t>
        </r>
      </text>
    </comment>
  </commentList>
</comments>
</file>

<file path=xl/sharedStrings.xml><?xml version="1.0" encoding="utf-8"?>
<sst xmlns="http://schemas.openxmlformats.org/spreadsheetml/2006/main" count="29951" uniqueCount="21571">
  <si>
    <t>Code</t>
  </si>
  <si>
    <t>Foto</t>
  </si>
  <si>
    <t>PRODUCT</t>
  </si>
  <si>
    <t>Category</t>
  </si>
  <si>
    <t>Nombre del artículo</t>
  </si>
  <si>
    <t>Talla</t>
  </si>
  <si>
    <t>Brand</t>
  </si>
  <si>
    <t>Precio</t>
  </si>
  <si>
    <t>Pricing 1</t>
  </si>
  <si>
    <t>Entradas</t>
  </si>
  <si>
    <t>Salidas</t>
  </si>
  <si>
    <t>Stock Actual</t>
  </si>
  <si>
    <t>Comisión 10%</t>
  </si>
  <si>
    <t>Costo Unitario (MXN)</t>
  </si>
  <si>
    <t>USD -&gt; MXN</t>
  </si>
  <si>
    <t>Costo Unitario (USD)</t>
  </si>
  <si>
    <t>Peso (g)</t>
  </si>
  <si>
    <t>Precio Envío Kilogramo (USD)</t>
  </si>
  <si>
    <t>Costo Envío (USD)</t>
  </si>
  <si>
    <t>Costo total</t>
  </si>
  <si>
    <t>Precio Venta Ideal (x1.5)</t>
  </si>
  <si>
    <t>Precio Final</t>
  </si>
  <si>
    <t>Ganancia Unitaria</t>
  </si>
  <si>
    <t>Ganancia x Cant Ventas</t>
  </si>
  <si>
    <t>Detalles de la Compra</t>
  </si>
  <si>
    <t>Comisión Bazar 25%</t>
  </si>
  <si>
    <t>Gastos totales</t>
  </si>
  <si>
    <t>Valor Stock Actual</t>
  </si>
  <si>
    <t>Precio Promocion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</si>
  <si>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</si>
  <si>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</si>
  <si>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</si>
  <si>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</si>
  <si>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</si>
  <si>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</si>
  <si>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</si>
  <si>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</si>
  <si>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</si>
  <si>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</si>
  <si>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</si>
  <si>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</si>
  <si>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</si>
  <si>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</si>
  <si>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</si>
  <si>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</si>
  <si>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</si>
  <si>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</si>
  <si>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</si>
  <si>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</si>
  <si>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</si>
  <si>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</si>
  <si>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</si>
  <si>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</si>
  <si>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</si>
  <si>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</si>
  <si>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</si>
  <si>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</si>
  <si>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</si>
  <si>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</si>
  <si>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</si>
  <si>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</si>
  <si>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</si>
  <si>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</si>
  <si>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</si>
  <si>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</si>
  <si>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</si>
  <si>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</si>
  <si>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</si>
  <si>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</si>
  <si>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</si>
  <si>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</si>
  <si>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</si>
  <si>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</si>
  <si>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</si>
  <si>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</si>
  <si>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</si>
  <si>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</si>
  <si>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</si>
  <si>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</si>
  <si>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</si>
  <si>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</si>
  <si>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</si>
  <si>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</si>
  <si>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</si>
  <si>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</si>
  <si>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</si>
  <si>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</si>
  <si>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</si>
  <si>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</si>
  <si>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</si>
  <si>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</si>
  <si>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</si>
  <si>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</si>
  <si>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</si>
  <si>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</si>
  <si>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</si>
  <si>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</si>
  <si>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</si>
  <si>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</si>
  <si>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</si>
  <si>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</si>
  <si>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</si>
  <si>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</si>
  <si>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</si>
  <si>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</si>
  <si>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</si>
  <si>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</si>
  <si>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</si>
  <si>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</si>
  <si>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</si>
  <si>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</si>
  <si>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</si>
  <si>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</si>
  <si>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</si>
  <si>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</si>
  <si>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</si>
  <si>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</si>
  <si>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</si>
  <si>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</si>
  <si>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</si>
  <si>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</si>
  <si>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</si>
  <si>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</si>
  <si>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</si>
  <si>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</si>
  <si>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</si>
  <si>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</si>
  <si>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</si>
  <si>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</si>
  <si>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</si>
  <si>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</si>
  <si>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</si>
  <si>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</si>
  <si>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</si>
  <si>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</si>
  <si>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</si>
  <si>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</si>
  <si>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</si>
  <si>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</si>
  <si>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</si>
  <si>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</si>
  <si>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</si>
  <si>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</si>
  <si>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</si>
  <si>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</si>
  <si>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</si>
  <si>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</si>
  <si>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</si>
  <si>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</si>
  <si>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</si>
  <si>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</si>
  <si>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</si>
  <si>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</si>
  <si>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</si>
  <si>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</si>
  <si>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</si>
  <si>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</si>
  <si>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</si>
  <si>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</si>
  <si>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</si>
  <si>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</si>
  <si>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</si>
  <si>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</si>
  <si>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</si>
  <si>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</si>
  <si>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</si>
  <si>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</si>
  <si>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</si>
  <si>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</si>
  <si>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</si>
  <si>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</si>
  <si>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</si>
  <si>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</si>
  <si>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</si>
  <si>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</si>
  <si>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</si>
  <si>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</si>
  <si>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</si>
  <si>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</si>
  <si>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</si>
  <si>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</si>
  <si>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</si>
  <si>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</si>
  <si>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</si>
  <si>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</si>
  <si>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</si>
  <si>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</si>
  <si>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</si>
  <si>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</si>
  <si>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</si>
  <si>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</si>
  <si>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</si>
  <si>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</si>
  <si>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</si>
  <si>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</si>
  <si>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</si>
  <si>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</si>
  <si>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</si>
  <si>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</si>
  <si>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</si>
  <si>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</si>
  <si>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</si>
  <si>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</si>
  <si>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</si>
  <si>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</si>
  <si>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</si>
  <si>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</si>
  <si>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</si>
  <si>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</si>
  <si>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</si>
  <si>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</si>
  <si>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</si>
  <si>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</si>
  <si>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</si>
  <si>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</si>
  <si>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</si>
  <si>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</si>
  <si>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</si>
  <si>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</si>
  <si>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</si>
  <si>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</si>
  <si>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</si>
  <si>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</si>
  <si>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</si>
  <si>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</si>
  <si>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</si>
  <si>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</si>
  <si>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</si>
  <si>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</si>
  <si>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</si>
  <si>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</si>
  <si>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</si>
  <si>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</si>
  <si>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</si>
  <si>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</si>
  <si>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</si>
  <si>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</si>
  <si>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</si>
  <si>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</si>
  <si>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</si>
  <si>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</si>
  <si>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</si>
  <si>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</si>
  <si>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</si>
  <si>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</si>
  <si>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</si>
  <si>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</si>
  <si>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</si>
  <si>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</si>
  <si>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</si>
  <si>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</si>
  <si>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</si>
  <si>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</si>
  <si>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</si>
  <si>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</si>
  <si>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</si>
  <si>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</si>
  <si>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</si>
  <si>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</si>
  <si>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</si>
  <si>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</si>
  <si>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</si>
  <si>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</si>
  <si>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</si>
  <si>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</si>
  <si>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</si>
  <si>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</si>
  <si>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</si>
  <si>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</si>
  <si>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</si>
  <si>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</si>
  <si>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</si>
  <si>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</si>
  <si>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</si>
  <si>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</si>
  <si>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</si>
  <si>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</si>
  <si>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</si>
  <si>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</si>
  <si>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</si>
  <si>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</si>
  <si>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</si>
  <si>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</si>
  <si>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</si>
  <si>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</si>
  <si>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</si>
  <si>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</si>
  <si>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</si>
  <si>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</si>
  <si>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</si>
  <si>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</si>
  <si>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</si>
  <si>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</si>
  <si>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</si>
  <si>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</si>
  <si>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</si>
  <si>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</si>
  <si>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</si>
  <si>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</si>
  <si>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</si>
  <si>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</si>
  <si>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</si>
  <si>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</si>
  <si>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</si>
  <si>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</si>
  <si>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</si>
  <si>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</si>
  <si>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</si>
  <si>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</si>
  <si>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</si>
  <si>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</si>
  <si>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</si>
  <si>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</si>
  <si>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</si>
  <si>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</si>
  <si>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</si>
  <si>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</si>
  <si>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</si>
  <si>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</si>
  <si>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</si>
  <si>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</si>
  <si>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</si>
  <si>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</si>
  <si>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</si>
  <si>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</si>
  <si>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</si>
  <si>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</si>
  <si>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</si>
  <si>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</si>
  <si>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</si>
  <si>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</si>
  <si>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</si>
  <si>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</si>
  <si>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</si>
  <si>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</si>
  <si>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</si>
  <si>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</si>
  <si>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</si>
  <si>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</si>
  <si>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</si>
  <si>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</si>
  <si>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</si>
  <si>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</si>
  <si>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</si>
  <si>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</si>
  <si>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</si>
  <si>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</si>
  <si>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</si>
  <si>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</si>
  <si>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</si>
  <si>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</si>
  <si>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</si>
  <si>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</si>
  <si>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</si>
  <si>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</si>
  <si>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</si>
  <si>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</si>
  <si>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</si>
  <si>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</si>
  <si>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</si>
  <si>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</si>
  <si>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</si>
  <si>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</si>
  <si>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</si>
  <si>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</si>
  <si>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</si>
  <si>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</si>
  <si>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</si>
  <si>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</si>
  <si>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</si>
  <si>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</si>
  <si>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</si>
  <si>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</si>
  <si>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</si>
  <si>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</si>
  <si>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</si>
  <si>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</si>
  <si>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</si>
  <si>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</si>
  <si>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</si>
  <si>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</si>
  <si>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</si>
  <si>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</si>
  <si>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</si>
  <si>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</si>
  <si>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</si>
  <si>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</si>
  <si>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</si>
  <si>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</si>
  <si>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</si>
  <si>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</si>
  <si>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</si>
  <si>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</si>
  <si>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</si>
  <si>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</si>
  <si>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</si>
  <si>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</si>
  <si>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</si>
  <si>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</si>
  <si>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</si>
  <si>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</si>
  <si>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</si>
  <si>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</si>
  <si>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</si>
  <si>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</si>
  <si>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</si>
  <si>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</si>
  <si>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</si>
  <si>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</si>
  <si>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</si>
  <si>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</si>
  <si>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</si>
  <si>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</si>
  <si>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</si>
  <si>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</si>
  <si>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</si>
  <si>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</si>
  <si>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</si>
  <si>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</si>
  <si>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</si>
  <si>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</si>
  <si>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</si>
  <si>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</si>
  <si>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</si>
  <si>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</si>
  <si>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</si>
  <si>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</si>
  <si>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</si>
  <si>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</si>
  <si>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</si>
  <si>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</si>
  <si>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</si>
  <si>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</si>
  <si>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</si>
  <si>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</si>
  <si>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</si>
  <si>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</si>
  <si>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</si>
  <si>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</si>
  <si>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</si>
  <si>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</si>
  <si>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</si>
  <si>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</si>
  <si>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</si>
  <si>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</si>
  <si>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</si>
  <si>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</si>
  <si>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</si>
  <si>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</si>
  <si>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</si>
  <si>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</si>
  <si>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</si>
  <si>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</si>
  <si>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</si>
  <si>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</si>
  <si>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</si>
  <si>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</si>
  <si>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</si>
  <si>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</si>
  <si>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</si>
  <si>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</si>
  <si>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</si>
  <si>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</si>
  <si>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</si>
  <si>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</si>
  <si>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</si>
  <si>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</si>
  <si>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</si>
  <si>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</si>
  <si>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</si>
  <si>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</si>
  <si>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</si>
  <si>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</si>
  <si>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</si>
  <si>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</si>
  <si>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</si>
  <si>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</si>
  <si>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</si>
  <si>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</si>
  <si>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</si>
  <si>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</si>
  <si>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</si>
  <si>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</si>
  <si>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</si>
  <si>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</si>
  <si>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</si>
  <si>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</si>
  <si>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</si>
  <si>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</si>
  <si>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</si>
  <si>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</si>
  <si>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</si>
  <si>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</si>
  <si>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</si>
  <si>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</si>
  <si>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</si>
  <si>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</si>
  <si>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</si>
  <si>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</si>
  <si>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</si>
  <si>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</si>
  <si>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</si>
  <si>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</si>
  <si>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</si>
  <si>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</si>
  <si>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</si>
  <si>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</si>
  <si>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</si>
  <si>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</si>
  <si>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</si>
  <si>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</si>
  <si>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</si>
  <si>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</si>
  <si>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</si>
  <si>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</si>
  <si>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</si>
  <si>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</si>
  <si>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</si>
  <si>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</si>
  <si>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</si>
  <si>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</si>
  <si>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</si>
  <si>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</si>
  <si>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</si>
  <si>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</si>
  <si>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</si>
  <si>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</si>
  <si>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</si>
  <si>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</si>
  <si>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</si>
  <si>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</si>
  <si>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</si>
  <si>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</si>
  <si>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</si>
  <si>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</si>
  <si>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</si>
  <si>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</si>
  <si>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</si>
  <si>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</si>
  <si>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</si>
  <si>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</si>
  <si>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</si>
  <si>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</si>
  <si>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</si>
  <si>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</si>
  <si>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</si>
  <si>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</si>
  <si>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</si>
  <si>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</si>
  <si>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</si>
  <si>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</si>
  <si>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</si>
  <si>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</si>
  <si>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</si>
  <si>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</si>
  <si>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</si>
  <si>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</si>
  <si>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</si>
  <si>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</si>
  <si>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</si>
  <si>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</si>
  <si>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</si>
  <si>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</si>
  <si>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</si>
  <si>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</si>
  <si>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</si>
  <si>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</si>
  <si>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</si>
  <si>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</si>
  <si>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</si>
  <si>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</si>
  <si>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</si>
  <si>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</si>
  <si>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</si>
  <si>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</si>
  <si>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</si>
  <si>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</si>
  <si>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</si>
  <si>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</si>
  <si>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</si>
  <si>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</si>
  <si>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</si>
  <si>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</si>
  <si>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</si>
  <si>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</si>
  <si>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</si>
  <si>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</si>
  <si>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</si>
  <si>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</si>
  <si>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</si>
  <si>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</si>
  <si>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</si>
  <si>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</si>
  <si>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</si>
  <si>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</si>
  <si>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</si>
  <si>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</si>
  <si>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</si>
  <si>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</si>
  <si>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</si>
  <si>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</si>
  <si>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</si>
  <si>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</si>
  <si>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</si>
  <si>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</si>
  <si>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</si>
  <si>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</si>
  <si>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</si>
  <si>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</si>
  <si>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</si>
  <si>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</si>
  <si>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</si>
  <si>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</si>
  <si>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</si>
  <si>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</si>
  <si>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</si>
  <si>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</si>
  <si>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</si>
  <si>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</si>
  <si>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</si>
  <si>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</si>
  <si>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</si>
  <si>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</si>
  <si>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</si>
  <si>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</si>
  <si>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</si>
  <si>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</si>
  <si>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</si>
  <si>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</si>
  <si>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</si>
  <si>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</si>
  <si>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</si>
  <si>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</si>
  <si>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</si>
  <si>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</si>
  <si>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</si>
  <si>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</si>
  <si>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</si>
  <si>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</si>
  <si>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</si>
  <si>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</si>
  <si>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</si>
  <si>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</si>
  <si>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</si>
  <si>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</si>
  <si>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</si>
  <si>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</si>
  <si>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</si>
  <si>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</si>
  <si>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</si>
  <si>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</si>
  <si>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</si>
  <si>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</si>
  <si>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</si>
  <si>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</si>
  <si>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</si>
  <si>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</si>
  <si>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</si>
  <si>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</si>
  <si>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</si>
  <si>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</si>
  <si>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</si>
  <si>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</si>
  <si>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</si>
  <si>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</si>
  <si>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</si>
  <si>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</si>
  <si>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</si>
  <si>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</si>
  <si>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</si>
  <si>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</si>
  <si>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</si>
  <si>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</si>
  <si>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</si>
  <si>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</si>
  <si>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</si>
  <si>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</si>
  <si>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</si>
  <si>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</si>
  <si>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</si>
  <si>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</si>
  <si>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</si>
  <si>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</si>
  <si>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</si>
  <si>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</si>
  <si>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</si>
  <si>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</si>
  <si>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</si>
  <si>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</si>
  <si>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</si>
  <si>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</si>
  <si>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</si>
  <si>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</si>
  <si>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</si>
  <si>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</si>
  <si>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</si>
  <si>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</si>
  <si>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</si>
  <si>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</si>
  <si>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</si>
  <si>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</si>
  <si>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</si>
  <si>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</si>
  <si>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</si>
  <si>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</si>
  <si>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</si>
  <si>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</si>
  <si>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</si>
  <si>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</si>
  <si>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</si>
  <si>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</si>
  <si>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</si>
  <si>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</si>
  <si>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</si>
  <si>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</si>
  <si>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</si>
  <si>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</si>
  <si>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</si>
  <si>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</si>
  <si>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</si>
  <si>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</si>
  <si>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</si>
  <si>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</si>
  <si>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</si>
  <si>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</si>
  <si>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</si>
  <si>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</si>
  <si>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</si>
  <si>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</si>
  <si>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</si>
  <si>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</si>
  <si>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</si>
  <si>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</si>
  <si>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</si>
  <si>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</si>
  <si>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</si>
  <si>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</si>
  <si>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</si>
  <si>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</si>
  <si>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</si>
  <si>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</si>
  <si>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</si>
  <si>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</si>
  <si>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</si>
  <si>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</si>
  <si>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</si>
  <si>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</si>
  <si>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</si>
  <si>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</si>
  <si>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</si>
  <si>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</si>
  <si>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</si>
  <si>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</si>
  <si>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</si>
  <si>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</si>
  <si>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</si>
  <si>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</si>
  <si>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</si>
  <si>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</si>
  <si>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</si>
  <si>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</si>
  <si>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</si>
  <si>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</si>
  <si>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</si>
  <si>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</si>
  <si>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</si>
  <si>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</si>
  <si>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</si>
  <si>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</si>
  <si>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</si>
  <si>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</si>
  <si>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</si>
  <si>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</si>
  <si>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</si>
  <si>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</si>
  <si>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</si>
  <si>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</si>
  <si>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</si>
  <si>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</si>
  <si>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</si>
  <si>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</si>
  <si>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</si>
  <si>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</si>
  <si>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</si>
  <si>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</si>
  <si>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</si>
  <si>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</si>
  <si>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</si>
  <si>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</si>
  <si>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</si>
  <si>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</si>
  <si>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</si>
  <si>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</si>
  <si>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</si>
  <si>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</si>
  <si>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</si>
  <si>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</si>
  <si>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</si>
  <si>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</si>
  <si>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</si>
  <si>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</si>
  <si>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</si>
  <si>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</si>
  <si>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</si>
  <si>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</si>
  <si>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</si>
  <si>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</si>
  <si>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</si>
  <si>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</si>
  <si>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</si>
  <si>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</si>
  <si>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</si>
  <si>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</si>
  <si>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</si>
  <si>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</si>
  <si>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</si>
  <si>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</si>
  <si>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</si>
  <si>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</si>
  <si>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</si>
  <si>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</si>
  <si>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</si>
  <si>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</si>
  <si>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</si>
  <si>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</si>
  <si>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</si>
  <si>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</si>
  <si>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</si>
  <si>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</si>
  <si>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</si>
  <si>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</si>
  <si>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</si>
  <si>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</si>
  <si>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</si>
  <si>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</si>
  <si>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</si>
  <si>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</si>
  <si>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</si>
  <si>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</si>
  <si>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</si>
  <si>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</si>
  <si>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</si>
  <si>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</si>
  <si>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</si>
  <si>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</si>
  <si>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</si>
  <si>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</si>
  <si>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</si>
  <si>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</si>
  <si>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</si>
  <si>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</si>
  <si>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</si>
  <si>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</si>
  <si>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</si>
  <si>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</si>
  <si>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</si>
  <si>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</si>
  <si>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</si>
  <si>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</si>
  <si>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</si>
  <si>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</si>
  <si>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</si>
  <si>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</si>
  <si>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</si>
  <si>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</si>
  <si>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</si>
  <si>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</si>
  <si>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</si>
  <si>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</si>
  <si>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</si>
  <si>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</si>
  <si>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</si>
  <si>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</si>
  <si>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</si>
  <si>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</si>
  <si>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</si>
  <si>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</si>
  <si>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</si>
  <si>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</si>
  <si>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</si>
  <si>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</si>
  <si>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</si>
  <si>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</si>
  <si>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</si>
  <si>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</si>
  <si>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</si>
  <si>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</si>
  <si>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</si>
  <si>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</si>
  <si>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</si>
  <si>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</si>
  <si>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</si>
  <si>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</si>
  <si>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</si>
  <si>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</si>
  <si>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</si>
  <si>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</si>
  <si>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</si>
  <si>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</si>
  <si>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</si>
  <si>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</si>
  <si>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</si>
  <si>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</si>
  <si>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</si>
  <si>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</si>
  <si>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</si>
  <si>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</si>
  <si>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</si>
  <si>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</si>
  <si>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</si>
  <si>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</si>
  <si>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</si>
  <si>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</si>
  <si>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</si>
  <si>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</si>
  <si>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</si>
  <si>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</si>
  <si>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</si>
  <si>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</si>
  <si>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</si>
  <si>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</si>
  <si>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</si>
  <si>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</si>
  <si>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</si>
  <si>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</si>
  <si>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</si>
  <si>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</si>
  <si>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</si>
  <si>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</si>
  <si>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</si>
  <si>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</si>
  <si>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</si>
  <si>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</si>
  <si>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</si>
  <si>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</si>
  <si>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</si>
  <si>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</si>
  <si>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</si>
  <si>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</si>
  <si>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</si>
  <si>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</si>
  <si>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</si>
  <si>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</si>
  <si>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</si>
  <si>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</si>
  <si>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</si>
  <si>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</si>
  <si>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</si>
  <si>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</si>
  <si>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</si>
  <si>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</si>
  <si>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</si>
  <si>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</si>
  <si>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</si>
  <si>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</si>
  <si>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</si>
  <si>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</si>
  <si>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</si>
  <si>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</si>
  <si>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</si>
  <si>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</si>
  <si>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</si>
  <si>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</si>
  <si>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</si>
  <si>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</si>
  <si>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</si>
  <si>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</si>
  <si>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</si>
  <si>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</si>
  <si>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</si>
  <si>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</si>
  <si>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</si>
  <si>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</si>
  <si>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</si>
  <si>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</si>
  <si>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</si>
  <si>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</si>
  <si>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</si>
  <si>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</si>
  <si>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</si>
  <si>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</si>
  <si>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</si>
  <si>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</si>
  <si>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</si>
  <si>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</si>
  <si>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</si>
  <si>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</si>
  <si>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</si>
  <si>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</si>
  <si>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</si>
  <si>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</si>
  <si>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</si>
  <si>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</si>
  <si>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</si>
  <si>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</si>
  <si>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</si>
  <si>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</si>
  <si>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</si>
  <si>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</si>
  <si>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</si>
  <si>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</si>
  <si>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</si>
  <si>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</si>
  <si>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</si>
  <si>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</si>
  <si>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</si>
  <si>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</si>
  <si>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</si>
  <si>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</si>
  <si>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</si>
  <si>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</si>
  <si>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</si>
  <si>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</si>
  <si>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</si>
  <si>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</si>
  <si>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</si>
  <si>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</si>
  <si>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</si>
  <si>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</si>
  <si>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</si>
  <si>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</si>
  <si>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</si>
  <si>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</si>
  <si>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</si>
  <si>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</si>
  <si>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</si>
  <si>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</si>
  <si>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</si>
  <si>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</si>
  <si>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</si>
  <si>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</si>
  <si>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</si>
  <si>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</si>
  <si>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</si>
  <si>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</si>
  <si>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</si>
  <si>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</si>
  <si>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</si>
  <si>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</si>
  <si>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</si>
  <si>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</si>
  <si>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</si>
  <si>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</si>
  <si>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</si>
  <si>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</si>
  <si>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</si>
  <si>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</si>
  <si>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</si>
  <si>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</si>
  <si>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</si>
  <si>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</si>
  <si>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</si>
  <si>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</si>
  <si>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</si>
  <si>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</si>
  <si>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</si>
  <si>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</si>
  <si>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</si>
  <si>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</si>
  <si>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</si>
  <si>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</si>
  <si>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</si>
  <si>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</si>
  <si>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</si>
  <si>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</si>
  <si>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</si>
  <si>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</si>
  <si>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</si>
  <si>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</si>
  <si>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</si>
  <si>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</si>
  <si>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</si>
  <si>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</si>
  <si>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</si>
  <si>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</si>
  <si>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</si>
  <si>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</si>
  <si>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</si>
  <si>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</si>
  <si>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</si>
  <si>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</si>
  <si>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</si>
  <si>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</si>
  <si>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</si>
  <si>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</si>
  <si>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</si>
  <si>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</si>
  <si>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</si>
  <si>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</si>
  <si>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</si>
  <si>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</si>
  <si>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</si>
  <si>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</si>
  <si>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</si>
  <si>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</si>
  <si>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</si>
  <si>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</si>
  <si>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</si>
  <si>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</si>
  <si>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</si>
  <si>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</si>
  <si>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</si>
  <si>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</si>
  <si>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</si>
  <si>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</si>
  <si>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</si>
  <si>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</si>
  <si>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</si>
  <si>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</si>
  <si>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</si>
  <si>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</si>
  <si>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</si>
  <si>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</si>
  <si>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</si>
  <si>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</si>
  <si>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</si>
  <si>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</si>
  <si>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</si>
  <si>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</si>
  <si>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</si>
  <si>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</si>
  <si>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</si>
  <si>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</si>
  <si>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</si>
  <si>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</si>
  <si>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</si>
  <si>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</si>
  <si>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</si>
  <si>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</si>
  <si>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</si>
  <si>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</si>
  <si>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</si>
  <si>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</si>
  <si>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</si>
  <si>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</si>
  <si>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</si>
  <si>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</si>
  <si>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</si>
  <si>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</si>
  <si>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</si>
  <si>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</si>
  <si>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</si>
  <si>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</si>
  <si>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</si>
  <si>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</si>
  <si>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</si>
  <si>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</si>
  <si>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</si>
  <si>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</si>
  <si>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</si>
  <si>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</si>
  <si>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</si>
  <si>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</si>
  <si>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</si>
  <si>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</si>
  <si>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</si>
  <si>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</si>
  <si>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</si>
  <si>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</si>
  <si>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</si>
  <si>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</si>
  <si>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</si>
  <si>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</si>
  <si>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</si>
  <si>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</si>
  <si>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</si>
  <si>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</si>
  <si>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</si>
  <si>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</si>
  <si>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</si>
  <si>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</si>
  <si>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</si>
  <si>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</si>
  <si>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</si>
  <si>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</si>
  <si>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</si>
  <si>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</si>
  <si>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</si>
  <si>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</si>
  <si>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</si>
  <si>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</si>
  <si>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</si>
  <si>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</si>
  <si>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</si>
  <si>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</si>
  <si>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</si>
  <si>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</si>
  <si>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</si>
  <si>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</si>
  <si>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</si>
  <si>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</si>
  <si>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</si>
  <si>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</si>
  <si>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</si>
  <si>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</si>
  <si>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</si>
  <si>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</si>
  <si>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</si>
  <si>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</si>
  <si>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</si>
  <si>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</si>
  <si>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</si>
  <si>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</si>
  <si>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</si>
  <si>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</si>
  <si>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</si>
  <si>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</si>
  <si>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</si>
  <si>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</si>
  <si>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</si>
  <si>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</si>
  <si>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</si>
  <si>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</si>
  <si>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</si>
  <si>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</si>
  <si>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</si>
  <si>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</si>
  <si>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</si>
  <si>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</si>
  <si>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</si>
  <si>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</si>
  <si>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</si>
  <si>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</si>
  <si>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</si>
  <si>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</si>
  <si>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</si>
  <si>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</si>
  <si>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</si>
  <si>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</si>
  <si>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</si>
  <si>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</si>
  <si>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</si>
  <si>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</si>
  <si>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</si>
  <si>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</si>
  <si>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</si>
  <si>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</si>
  <si>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</si>
  <si>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</si>
  <si>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</si>
  <si>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</si>
  <si>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</si>
  <si>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</si>
  <si>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</si>
  <si>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</si>
  <si>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</si>
  <si>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</si>
  <si>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</si>
  <si>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</si>
  <si>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</si>
  <si>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</si>
  <si>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</si>
  <si>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</si>
  <si>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</si>
  <si>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</si>
  <si>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</si>
  <si>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</si>
  <si>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</si>
  <si>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</si>
  <si>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</si>
  <si>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</si>
  <si>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</si>
  <si>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</si>
  <si>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</si>
  <si>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</si>
  <si>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</si>
  <si>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</si>
  <si>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</si>
  <si>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</si>
  <si>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</si>
  <si>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</si>
  <si>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</si>
  <si>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</si>
  <si>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</si>
  <si>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</si>
  <si>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</si>
  <si>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</si>
  <si>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</si>
  <si>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</si>
  <si>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</si>
  <si>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</si>
  <si>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</si>
  <si>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</si>
  <si>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</si>
  <si>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</si>
  <si>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</si>
  <si>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</si>
  <si>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</si>
  <si>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</si>
  <si>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</si>
  <si>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</si>
  <si>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</si>
  <si>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</si>
  <si>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</si>
  <si>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</si>
  <si>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</si>
  <si>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</si>
  <si>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</si>
  <si>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</si>
  <si>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</si>
  <si>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</si>
  <si>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</si>
  <si>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</si>
  <si>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</si>
  <si>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</si>
  <si>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</si>
  <si>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</si>
  <si>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</si>
  <si>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</si>
  <si>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</si>
  <si>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</si>
  <si>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</si>
  <si>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</si>
  <si>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</si>
  <si>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</si>
  <si>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</si>
  <si>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</si>
  <si>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</si>
  <si>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</si>
  <si>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</si>
  <si>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</si>
  <si>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</si>
  <si>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</si>
  <si>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</si>
  <si>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</si>
  <si>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</si>
  <si>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</si>
  <si>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</si>
  <si>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</si>
  <si>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</si>
  <si>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</si>
  <si>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</si>
  <si>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</si>
  <si>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</si>
  <si>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</si>
  <si>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</si>
  <si>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</si>
  <si>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</si>
  <si>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</si>
  <si>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</si>
  <si>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</si>
  <si>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</si>
  <si>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</si>
  <si>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</si>
  <si>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</si>
  <si>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</si>
  <si>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</si>
  <si>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</si>
  <si>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</si>
  <si>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</si>
  <si>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</si>
  <si>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</si>
  <si>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</si>
  <si>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</si>
  <si>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</si>
  <si>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</si>
  <si>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</si>
  <si>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</si>
  <si>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</si>
  <si>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</si>
  <si>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</si>
  <si>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</si>
  <si>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</si>
  <si>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</si>
  <si>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</si>
  <si>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</si>
  <si>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</si>
  <si>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</si>
  <si>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</si>
  <si>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</si>
  <si>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</si>
  <si>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</si>
  <si>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</si>
  <si>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</si>
  <si>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</si>
  <si>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</si>
  <si>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</si>
  <si>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</si>
  <si>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</si>
  <si>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</si>
  <si>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</si>
  <si>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</si>
  <si>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</si>
  <si>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</si>
  <si>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</si>
  <si>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</si>
  <si>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</si>
  <si>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</si>
  <si>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</si>
  <si>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</si>
  <si>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</si>
  <si>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</si>
  <si>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</si>
  <si>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</si>
  <si>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</si>
  <si>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</si>
  <si>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</si>
  <si>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</si>
  <si>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</si>
  <si>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</si>
  <si>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</si>
  <si>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</si>
  <si>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</si>
  <si>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</si>
  <si>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</si>
  <si>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</si>
  <si>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</si>
  <si>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</si>
  <si>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</si>
  <si>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</si>
  <si>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</si>
  <si>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</si>
  <si>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</si>
  <si>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</si>
  <si>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</si>
  <si>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</si>
  <si>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</si>
  <si>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</si>
  <si>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</si>
  <si>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</si>
  <si>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</si>
  <si>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</si>
  <si>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</si>
  <si>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</si>
  <si>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</si>
  <si>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</si>
  <si>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</si>
  <si>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</si>
  <si>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</si>
  <si>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</si>
  <si>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</si>
  <si>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</si>
  <si>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</si>
  <si>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</si>
  <si>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</si>
  <si>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</si>
  <si>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</si>
  <si>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</si>
  <si>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</si>
  <si>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</si>
  <si>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</si>
  <si>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</si>
  <si>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</si>
  <si>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</si>
  <si>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</si>
  <si>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</si>
  <si>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</si>
  <si>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</si>
  <si>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</si>
  <si>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</si>
  <si>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</si>
  <si>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</si>
  <si>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</si>
  <si>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</si>
  <si>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</si>
  <si>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</si>
  <si>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</si>
  <si>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</si>
  <si>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</si>
  <si>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</si>
  <si>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</si>
  <si>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</si>
  <si>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</si>
  <si>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</si>
  <si>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</si>
  <si>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</si>
  <si>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</si>
  <si>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</si>
  <si>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</si>
  <si>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</si>
  <si>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</si>
  <si>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</si>
  <si>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</si>
  <si>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</si>
  <si>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</si>
  <si>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</si>
  <si>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</si>
  <si>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</si>
  <si>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</si>
  <si>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</si>
  <si>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</si>
  <si>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</si>
  <si>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</si>
  <si>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</si>
  <si>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</si>
  <si>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</si>
  <si>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</si>
  <si>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</si>
  <si>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</si>
  <si>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</si>
  <si>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</si>
  <si>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</si>
  <si>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</si>
  <si>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</si>
  <si>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</si>
  <si>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</si>
  <si>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</si>
  <si>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</si>
  <si>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</si>
  <si>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</si>
  <si>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</si>
  <si>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</si>
  <si>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</si>
  <si>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</si>
  <si>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</si>
  <si>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</si>
  <si>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</si>
  <si>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</si>
  <si>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</si>
  <si>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</si>
  <si>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</si>
  <si>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</si>
  <si>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</si>
  <si>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</si>
  <si>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</si>
  <si>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</si>
  <si>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</si>
  <si>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</si>
  <si>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</si>
  <si>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</si>
  <si>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</si>
  <si>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</si>
  <si>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</si>
  <si>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</si>
  <si>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</si>
  <si>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</si>
  <si>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</si>
  <si>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</si>
  <si>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</si>
  <si>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</si>
  <si>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</si>
  <si>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</si>
  <si>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</si>
  <si>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</si>
  <si>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</si>
  <si>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</si>
  <si>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</si>
  <si>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</si>
  <si>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</si>
  <si>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</si>
  <si>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</si>
  <si>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</si>
  <si>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</si>
  <si>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</si>
  <si>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</si>
  <si>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</si>
  <si>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</si>
  <si>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</si>
  <si>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</si>
  <si>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</si>
  <si>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</si>
  <si>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</si>
  <si>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</si>
  <si>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</si>
  <si>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</si>
  <si>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</si>
  <si>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</si>
  <si>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</si>
  <si>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</si>
  <si>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</si>
  <si>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</si>
  <si>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</si>
  <si>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</si>
  <si>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</si>
  <si>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</si>
  <si>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</si>
  <si>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</si>
  <si>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</si>
  <si>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</si>
  <si>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</si>
  <si>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</si>
  <si>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</si>
  <si>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</si>
  <si>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</si>
  <si>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</si>
  <si>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</si>
  <si>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</si>
  <si>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</si>
  <si>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</si>
  <si>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</si>
  <si>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</si>
  <si>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</si>
  <si>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</si>
  <si>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</si>
  <si>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</si>
  <si>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</si>
  <si>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</si>
  <si>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</si>
  <si>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</si>
  <si>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</si>
  <si>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</si>
  <si>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</si>
  <si>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</si>
  <si>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</si>
  <si>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</si>
  <si>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</si>
  <si>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</si>
  <si>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</si>
  <si>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</si>
  <si>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</si>
  <si>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</si>
  <si>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</si>
  <si>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</si>
  <si>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</si>
  <si>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</si>
  <si>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</si>
  <si>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</si>
  <si>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</si>
  <si>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</si>
  <si>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</si>
  <si>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</si>
  <si>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</si>
  <si>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</si>
  <si>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</si>
  <si>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</si>
  <si>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</si>
  <si>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</si>
  <si>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</si>
  <si>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</si>
  <si>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</si>
  <si>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</si>
  <si>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</si>
  <si>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</si>
  <si>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</si>
  <si>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</si>
  <si>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</si>
  <si>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</si>
  <si>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</si>
  <si>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</si>
  <si>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</si>
  <si>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</si>
  <si>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</si>
  <si>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</si>
  <si>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</si>
  <si>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</si>
  <si>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</si>
  <si>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</si>
  <si>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</si>
  <si>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</si>
  <si>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</si>
  <si>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</si>
  <si>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</si>
  <si>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</si>
  <si>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</si>
  <si>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</si>
  <si>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</si>
  <si>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</si>
  <si>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</si>
  <si>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</si>
  <si>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</si>
  <si>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</si>
  <si>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</si>
  <si>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</si>
  <si>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</si>
  <si>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</si>
  <si>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</si>
  <si>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</si>
  <si>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</si>
  <si>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</si>
  <si>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</si>
  <si>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</si>
  <si>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</si>
  <si>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</si>
  <si>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</si>
  <si>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</si>
  <si>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</si>
  <si>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</si>
  <si>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</si>
  <si>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</si>
  <si>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</si>
  <si>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</si>
  <si>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</si>
  <si>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</si>
  <si>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</si>
  <si>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</si>
  <si>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</si>
  <si>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</si>
  <si>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</si>
  <si>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</si>
  <si>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</si>
  <si>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</si>
  <si>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</si>
  <si>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</si>
  <si>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</si>
  <si>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</si>
  <si>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</si>
  <si>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</si>
  <si>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</si>
  <si>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</si>
  <si>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</si>
  <si>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</si>
  <si>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</si>
  <si>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</si>
  <si>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</si>
  <si>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</si>
  <si>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</si>
  <si>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</si>
  <si>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</si>
  <si>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</si>
  <si>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</si>
  <si>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</si>
  <si>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</si>
  <si>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</si>
  <si>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</si>
  <si>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</si>
  <si>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</si>
  <si>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</si>
  <si>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</si>
  <si>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</si>
  <si>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</si>
  <si>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</si>
  <si>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</si>
  <si>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</si>
  <si>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</si>
  <si>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</si>
  <si>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</si>
  <si>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</si>
  <si>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</si>
  <si>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</si>
  <si>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</si>
  <si>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</si>
  <si>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</si>
  <si>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</si>
  <si>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</si>
  <si>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</si>
  <si>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</si>
  <si>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</si>
  <si>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</si>
  <si>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</si>
  <si>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</si>
  <si>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</si>
  <si>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</si>
  <si>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</si>
  <si>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</si>
  <si>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</si>
  <si>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</si>
  <si>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</si>
  <si>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</si>
  <si>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</si>
  <si>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</si>
  <si>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</si>
  <si>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</si>
  <si>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</si>
  <si>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</si>
  <si>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</si>
  <si>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</si>
  <si>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</si>
  <si>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</si>
  <si>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</si>
  <si>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</si>
  <si>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</si>
  <si>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</si>
  <si>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</si>
  <si>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</si>
  <si>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</si>
  <si>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</si>
  <si>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</si>
  <si>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</si>
  <si>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</si>
  <si>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</si>
  <si>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</si>
  <si>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</si>
  <si>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</si>
  <si>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</si>
  <si>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</si>
  <si>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</si>
  <si>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</si>
  <si>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</si>
  <si>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</si>
  <si>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</si>
  <si>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</si>
  <si>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</si>
  <si>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</si>
  <si>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</si>
  <si>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</si>
  <si>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</si>
  <si>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</si>
  <si>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</si>
  <si>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</si>
  <si>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</si>
  <si>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</si>
  <si>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</si>
  <si>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</si>
  <si>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</si>
  <si>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</si>
  <si>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</si>
  <si>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</si>
  <si>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</si>
  <si>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</si>
  <si>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</si>
  <si>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</si>
  <si>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</si>
  <si>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</si>
  <si>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</si>
  <si>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</si>
  <si>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</si>
  <si>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</si>
  <si>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</si>
  <si>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</si>
  <si>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</si>
  <si>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</si>
  <si>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</si>
  <si>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</si>
  <si>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</si>
  <si>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</si>
  <si>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</si>
  <si>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</si>
  <si>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</si>
  <si>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</si>
  <si>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</si>
  <si>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</si>
  <si>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</si>
  <si>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</si>
  <si>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</si>
  <si>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</si>
  <si>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</si>
  <si>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</si>
  <si>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</si>
  <si>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</si>
  <si>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</si>
  <si>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</si>
  <si>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</si>
  <si>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</si>
  <si>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</si>
  <si>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</si>
  <si>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</si>
  <si>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</si>
  <si>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</si>
  <si>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</si>
  <si>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</si>
  <si>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</si>
  <si>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</si>
  <si>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</si>
  <si>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</si>
  <si>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</si>
  <si>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</si>
  <si>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</si>
  <si>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</si>
  <si>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</si>
  <si>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</si>
  <si>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</si>
  <si>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</si>
  <si>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</si>
  <si>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</si>
  <si>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</si>
  <si>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</si>
  <si>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</si>
  <si>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</si>
  <si>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</si>
  <si>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</si>
  <si>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</si>
  <si>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</si>
  <si>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</si>
  <si>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</si>
  <si>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</si>
  <si>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</si>
  <si>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</si>
  <si>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</si>
  <si>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</si>
  <si>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</si>
  <si>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</si>
  <si>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</si>
  <si>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</si>
  <si>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</si>
  <si>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</si>
  <si>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</si>
  <si>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</si>
  <si>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</si>
  <si>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</si>
  <si>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</si>
  <si>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</si>
  <si>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</si>
  <si>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</si>
  <si>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</si>
  <si>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</si>
  <si>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</si>
  <si>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</si>
  <si>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</si>
  <si>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</si>
  <si>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</si>
  <si>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</si>
  <si>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</si>
  <si>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</si>
  <si>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</si>
  <si>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</si>
  <si>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</si>
  <si>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</si>
  <si>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</si>
  <si>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</si>
  <si>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</si>
  <si>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</si>
  <si>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</si>
  <si>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</si>
  <si>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</si>
  <si>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</si>
  <si>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</si>
  <si>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</si>
  <si>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</si>
  <si>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</si>
  <si>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</si>
  <si>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</si>
  <si>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</si>
  <si>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</si>
  <si>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</si>
  <si>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</si>
  <si>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</si>
  <si>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</si>
  <si>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</si>
  <si>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</si>
  <si>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</si>
  <si>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</si>
  <si>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</si>
  <si>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</si>
  <si>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</si>
  <si>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</si>
  <si>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</si>
  <si>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</si>
  <si>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</si>
  <si>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</si>
  <si>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</si>
  <si>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</si>
  <si>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</si>
  <si>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</si>
  <si>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</si>
  <si>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</si>
  <si>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</si>
  <si>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</si>
  <si>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</si>
  <si>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</si>
  <si>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</si>
  <si>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</si>
  <si>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</si>
  <si>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</si>
  <si>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</si>
  <si>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</si>
  <si>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</si>
  <si>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</si>
  <si>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</si>
  <si>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</si>
  <si>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</si>
  <si>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</si>
  <si>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</si>
  <si>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</si>
  <si>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</si>
  <si>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</si>
  <si>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</si>
  <si>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</si>
  <si>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</si>
  <si>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</si>
  <si>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</si>
  <si>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</si>
  <si>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</si>
  <si>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</si>
  <si>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</si>
  <si>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</si>
  <si>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</si>
  <si>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</si>
  <si>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</si>
  <si>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</si>
  <si>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</si>
  <si>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</si>
  <si>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</si>
  <si>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</si>
  <si>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</si>
  <si>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</si>
  <si>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</si>
  <si>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</si>
  <si>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</si>
  <si>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</si>
  <si>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</si>
  <si>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</si>
  <si>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</si>
  <si>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</si>
  <si>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</si>
  <si>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</si>
  <si>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</si>
  <si>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</si>
  <si>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</si>
  <si>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</si>
  <si>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</si>
  <si>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</si>
  <si>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</si>
  <si>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</si>
  <si>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</si>
  <si>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</si>
  <si>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</si>
  <si>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</si>
  <si>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</si>
  <si>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</si>
  <si>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</si>
  <si>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</si>
  <si>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</si>
  <si>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</si>
  <si>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</si>
  <si>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</si>
  <si>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</si>
  <si>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</si>
  <si>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</si>
  <si>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</si>
  <si>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</si>
  <si>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</si>
  <si>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</si>
  <si>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</si>
  <si>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</si>
  <si>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</si>
  <si>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</si>
  <si>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</si>
  <si>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</si>
  <si>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</si>
  <si>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</si>
  <si>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</si>
  <si>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</si>
  <si>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</si>
  <si>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</si>
  <si>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</si>
  <si>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</si>
  <si>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</si>
  <si>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</si>
  <si>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</si>
  <si>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</si>
  <si>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</si>
  <si>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</si>
  <si>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</si>
  <si>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</si>
  <si>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</si>
  <si>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</si>
  <si>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</si>
  <si>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</si>
  <si>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</si>
  <si>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</si>
  <si>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</si>
  <si>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</si>
  <si>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</si>
  <si>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</si>
  <si>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</si>
  <si>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</si>
  <si>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</si>
  <si>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</si>
  <si>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</si>
  <si>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</si>
  <si>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</si>
  <si>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</si>
  <si>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</si>
  <si>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</si>
  <si>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</si>
  <si>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</si>
  <si>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</si>
  <si>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</si>
  <si>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</si>
  <si>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</si>
  <si>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</si>
  <si>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</si>
  <si>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</si>
  <si>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</si>
  <si>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</si>
  <si>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</si>
  <si>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</si>
  <si>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</si>
  <si>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</si>
  <si>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</si>
  <si>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</si>
  <si>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</si>
  <si>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</si>
  <si>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</si>
  <si>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</si>
  <si>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</si>
  <si>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</si>
  <si>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</si>
  <si>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</si>
  <si>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</si>
  <si>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</si>
  <si>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</si>
  <si>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</si>
  <si>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</si>
  <si>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</si>
  <si>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</si>
  <si>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</si>
  <si>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</si>
  <si>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</si>
  <si>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</si>
  <si>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</si>
  <si>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</si>
  <si>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</si>
  <si>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</si>
  <si>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</si>
  <si>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</si>
  <si>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</si>
  <si>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</si>
  <si>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</si>
  <si>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</si>
  <si>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</si>
  <si>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</si>
  <si>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</si>
  <si>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</si>
  <si>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</si>
  <si>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</si>
  <si>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</si>
  <si>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</si>
  <si>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</si>
  <si>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</si>
  <si>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</si>
  <si>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</si>
  <si>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</si>
  <si>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</si>
  <si>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</si>
  <si>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</si>
  <si>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</si>
  <si>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</si>
  <si>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</si>
  <si>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</si>
  <si>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</si>
  <si>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</si>
  <si>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</si>
  <si>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</si>
  <si>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</si>
  <si>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</si>
  <si>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</si>
  <si>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</si>
  <si>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</si>
  <si>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</si>
  <si>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</si>
  <si>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</si>
  <si>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</si>
  <si>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</si>
  <si>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</si>
  <si>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</si>
  <si>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</si>
  <si>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</si>
  <si>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</si>
  <si>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</si>
  <si>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</si>
  <si>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</si>
  <si>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</si>
  <si>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</si>
  <si>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</si>
  <si>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</si>
  <si>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</si>
  <si>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</si>
  <si>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</si>
  <si>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</si>
  <si>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</si>
  <si>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</si>
  <si>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</si>
  <si>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</si>
  <si>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</si>
  <si>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</si>
  <si>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</si>
  <si>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</si>
  <si>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</si>
  <si>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</si>
  <si>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</si>
  <si>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</si>
  <si>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</si>
  <si>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</si>
  <si>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</si>
  <si>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</si>
  <si>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</si>
  <si>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</si>
  <si>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</si>
  <si>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</si>
  <si>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</si>
  <si>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</si>
  <si>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</si>
  <si>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</si>
  <si>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</si>
  <si>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</si>
  <si>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</si>
  <si>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</si>
  <si>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</si>
  <si>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</si>
  <si>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</si>
  <si>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</si>
  <si>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</si>
  <si>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</si>
  <si>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</si>
  <si>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</si>
  <si>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</si>
  <si>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</si>
  <si>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</si>
  <si>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</si>
  <si>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</si>
  <si>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</si>
  <si>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</si>
  <si>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</si>
  <si>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</si>
  <si>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</si>
  <si>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</si>
  <si>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</si>
  <si>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</si>
  <si>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</si>
  <si>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</si>
  <si>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</si>
  <si>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</si>
  <si>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</si>
  <si>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</si>
  <si>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</si>
  <si>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</si>
  <si>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</si>
  <si>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</si>
  <si>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</si>
  <si>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</si>
  <si>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</si>
  <si>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</si>
  <si>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</si>
  <si>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</si>
  <si>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</si>
  <si>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</si>
  <si>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</si>
  <si>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</si>
  <si>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</si>
  <si>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</si>
  <si>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</si>
  <si>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</si>
  <si>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</si>
  <si>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</si>
  <si>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</si>
  <si>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</si>
  <si>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</si>
  <si>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</si>
  <si>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</si>
  <si>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</si>
  <si>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</si>
  <si>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</si>
  <si>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</si>
  <si>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</si>
  <si>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</si>
  <si>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</si>
  <si>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</si>
  <si>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</si>
  <si>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</si>
  <si>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</si>
  <si>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</si>
  <si>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</si>
  <si>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</si>
  <si>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</si>
  <si>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</si>
  <si>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</si>
  <si>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</si>
  <si>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</si>
  <si>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</si>
  <si>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</si>
  <si>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</si>
  <si>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</si>
  <si>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</si>
  <si>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</si>
  <si>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</si>
  <si>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</si>
  <si>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</si>
  <si>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</si>
  <si>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</si>
  <si>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</si>
  <si>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</si>
  <si>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</si>
  <si>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</si>
  <si>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</si>
  <si>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</si>
  <si>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</si>
  <si>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</si>
  <si>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</si>
  <si>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</si>
  <si>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</si>
  <si>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</si>
  <si>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</si>
  <si>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</si>
  <si>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</si>
  <si>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</si>
  <si>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</si>
  <si>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</si>
  <si>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</si>
  <si>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</si>
  <si>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</si>
  <si>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</si>
  <si>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</si>
  <si>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</si>
  <si>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</si>
  <si>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</si>
  <si>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</si>
  <si>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</si>
  <si>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</si>
  <si>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</si>
  <si>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</si>
  <si>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</si>
  <si>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</si>
  <si>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</si>
  <si>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</si>
  <si>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</si>
  <si>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</si>
  <si>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</si>
  <si>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</si>
  <si>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</si>
  <si>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</si>
  <si>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</si>
  <si>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</si>
  <si>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</si>
  <si>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</si>
  <si>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</si>
  <si>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</si>
  <si>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</si>
  <si>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</si>
  <si>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</si>
  <si>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</si>
  <si>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</si>
  <si>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</si>
  <si>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</si>
  <si>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</si>
  <si>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</si>
  <si>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</si>
  <si>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</si>
  <si>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</si>
  <si>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</si>
  <si>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</si>
  <si>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</si>
  <si>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</si>
  <si>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</si>
  <si>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</si>
  <si>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</si>
  <si>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</si>
  <si>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</si>
  <si>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</si>
  <si>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</si>
  <si>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</si>
  <si>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</si>
  <si>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</si>
  <si>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</si>
  <si>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</si>
  <si>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</si>
  <si>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</si>
  <si>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</si>
  <si>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</si>
  <si>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</si>
  <si>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</si>
  <si>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</si>
  <si>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</si>
  <si>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</si>
  <si>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</si>
  <si>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</si>
  <si>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</si>
  <si>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</si>
  <si>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</si>
  <si>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</si>
  <si>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</si>
  <si>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</si>
  <si>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</si>
  <si>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</si>
  <si>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</si>
  <si>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</si>
  <si>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</si>
  <si>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</si>
  <si>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</si>
  <si>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</si>
  <si>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</si>
  <si>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</si>
  <si>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</si>
  <si>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</si>
  <si>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</si>
  <si>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</si>
  <si>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</si>
  <si>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</si>
  <si>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</si>
  <si>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</si>
  <si>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</si>
  <si>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</si>
  <si>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</si>
  <si>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</si>
  <si>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</si>
  <si>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</si>
  <si>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</si>
  <si>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</si>
  <si>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</si>
  <si>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</si>
  <si>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</si>
  <si>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</si>
  <si>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</si>
  <si>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</si>
  <si>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</si>
  <si>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</si>
  <si>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</si>
  <si>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</si>
  <si>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</si>
  <si>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</si>
  <si>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</si>
  <si>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</si>
  <si>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</si>
  <si>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</si>
  <si>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</si>
  <si>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</si>
  <si>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</si>
  <si>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</si>
  <si>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</si>
  <si>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</si>
  <si>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</si>
  <si>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</si>
  <si>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</si>
  <si>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</si>
  <si>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</si>
  <si>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</si>
  <si>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</si>
  <si>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</si>
  <si>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</si>
  <si>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</si>
  <si>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</si>
  <si>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</si>
  <si>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</si>
  <si>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</si>
  <si>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</si>
  <si>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</si>
  <si>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</si>
  <si>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</si>
  <si>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</si>
  <si>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</si>
  <si>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</si>
  <si>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</si>
  <si>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</si>
  <si>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</si>
  <si>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</si>
  <si>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</si>
  <si>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</si>
  <si>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</si>
  <si>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</si>
  <si>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</si>
  <si>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</si>
  <si>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</si>
  <si>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</si>
  <si>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</si>
  <si>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</si>
  <si>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</si>
  <si>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</si>
  <si>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</si>
  <si>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</si>
  <si>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</si>
  <si>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</si>
  <si>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</si>
  <si>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</si>
  <si>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</si>
  <si>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</si>
  <si>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</si>
  <si>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</si>
  <si>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</si>
  <si>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</si>
  <si>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</si>
  <si>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</si>
  <si>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</si>
  <si>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</si>
  <si>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</si>
  <si>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</si>
  <si>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</si>
  <si>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</si>
  <si>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</si>
  <si>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</si>
  <si>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</si>
  <si>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</si>
  <si>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</si>
  <si>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</si>
  <si>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</si>
  <si>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</si>
  <si>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</si>
  <si>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</si>
  <si>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</si>
  <si>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</si>
  <si>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</si>
  <si>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</si>
  <si>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</si>
  <si>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</si>
  <si>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</si>
  <si>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</si>
  <si>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</si>
  <si>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</si>
  <si>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</si>
  <si>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</si>
  <si>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</si>
  <si>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</si>
  <si>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</si>
  <si>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</si>
  <si>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</si>
  <si>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</si>
  <si>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</si>
  <si>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</si>
  <si>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</si>
  <si>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</si>
  <si>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</si>
  <si>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</si>
  <si>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</si>
  <si>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</si>
  <si>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</si>
  <si>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</si>
  <si>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</si>
  <si>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</si>
  <si>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</si>
  <si>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</si>
  <si>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</si>
  <si>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</si>
  <si>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</si>
  <si>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</si>
  <si>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</si>
  <si>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</si>
  <si>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</si>
  <si>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</si>
  <si>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</si>
  <si>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</si>
  <si>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</si>
  <si>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</si>
  <si>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</si>
  <si>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</si>
  <si>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</si>
  <si>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</si>
  <si>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</si>
  <si>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</si>
  <si>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</si>
  <si>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</si>
  <si>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</si>
  <si>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</si>
  <si>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</si>
  <si>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</si>
  <si>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</si>
  <si>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</si>
  <si>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</si>
  <si>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</si>
  <si>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</si>
  <si>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</si>
  <si>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</si>
  <si>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</si>
  <si>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</si>
  <si>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</si>
  <si>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</si>
  <si>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</si>
  <si>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</si>
  <si>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</si>
  <si>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</si>
  <si>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</si>
  <si>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</si>
  <si>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</si>
  <si>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</si>
  <si>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</si>
  <si>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</si>
  <si>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</si>
  <si>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</si>
  <si>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</si>
  <si>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</si>
  <si>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</si>
  <si>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</si>
  <si>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</si>
  <si>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</si>
  <si>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</si>
  <si>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</si>
  <si>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</si>
  <si>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</si>
  <si>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</si>
  <si>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</si>
  <si>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</si>
  <si>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</si>
  <si>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</si>
  <si>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</si>
  <si>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</si>
  <si>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</si>
  <si>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</si>
  <si>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</si>
  <si>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</si>
  <si>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</si>
  <si>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</si>
  <si>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</si>
  <si>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</si>
  <si>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</si>
  <si>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</si>
  <si>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</si>
  <si>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</si>
  <si>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</si>
  <si>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</si>
  <si>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</si>
  <si>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</si>
  <si>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</si>
  <si>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</si>
  <si>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</si>
  <si>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</si>
  <si>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</si>
  <si>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</si>
  <si>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</si>
  <si>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</si>
  <si>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</si>
  <si>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</si>
  <si>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</si>
  <si>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</si>
  <si>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</si>
  <si>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</si>
  <si>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</si>
  <si>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</si>
  <si>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</si>
  <si>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</si>
  <si>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</si>
  <si>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</si>
  <si>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</si>
  <si>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</si>
  <si>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</si>
  <si>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</si>
  <si>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</si>
  <si>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</si>
  <si>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</si>
  <si>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</si>
  <si>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</si>
  <si>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</si>
  <si>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</si>
  <si>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</si>
  <si>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</si>
  <si>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</si>
  <si>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</si>
  <si>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</si>
  <si>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</si>
  <si>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</si>
  <si>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</si>
  <si>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</si>
  <si>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</si>
  <si>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</si>
  <si>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</si>
  <si>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</si>
  <si>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</si>
  <si>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</si>
  <si>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</si>
  <si>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</si>
  <si>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</si>
  <si>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</si>
  <si>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</si>
  <si>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</si>
  <si>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</si>
  <si>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</si>
  <si>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</si>
  <si>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</si>
  <si>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</si>
  <si>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</si>
  <si>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</si>
  <si>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</si>
  <si>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</si>
  <si>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</si>
  <si>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</si>
  <si>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</si>
  <si>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</si>
  <si>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</si>
  <si>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</si>
  <si>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</si>
  <si>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</si>
  <si>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</si>
  <si>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</si>
  <si>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</si>
  <si>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</si>
  <si>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</si>
  <si>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</si>
  <si>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</si>
  <si>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</si>
  <si>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</si>
  <si>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</si>
  <si>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</si>
  <si>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</si>
  <si>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</si>
  <si>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</si>
  <si>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</si>
  <si>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</si>
  <si>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</si>
  <si>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</si>
  <si>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</si>
  <si>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</si>
  <si>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</si>
  <si>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</si>
  <si>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</si>
  <si>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</si>
  <si>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</si>
  <si>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</si>
  <si>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</si>
  <si>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</si>
  <si>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</si>
  <si>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</si>
  <si>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</si>
  <si>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</si>
  <si>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</si>
  <si>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</si>
  <si>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</si>
  <si>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</si>
  <si>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</si>
  <si>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</si>
  <si>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</si>
  <si>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</si>
  <si>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</si>
  <si>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</si>
  <si>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</si>
  <si>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</si>
  <si>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</si>
  <si>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</si>
  <si>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</si>
  <si>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</si>
  <si>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</si>
  <si>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</si>
  <si>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</si>
  <si>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</si>
  <si>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</si>
  <si>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</si>
  <si>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</si>
  <si>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</si>
  <si>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</si>
  <si>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</si>
  <si>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</si>
  <si>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</si>
  <si>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</si>
  <si>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</si>
  <si>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</si>
  <si>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</si>
  <si>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</si>
  <si>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</si>
  <si>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</si>
  <si>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</si>
  <si>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</si>
  <si>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</si>
  <si>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</si>
  <si>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</si>
  <si>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</si>
  <si>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</si>
  <si>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</si>
  <si>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</si>
  <si>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</si>
  <si>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</si>
  <si>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</si>
  <si>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</si>
  <si>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</si>
  <si>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</si>
  <si>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</si>
  <si>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</si>
  <si>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</si>
  <si>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</si>
  <si>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</si>
  <si>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</si>
  <si>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</si>
  <si>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</si>
  <si>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</si>
  <si>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</si>
  <si>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</si>
  <si>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</si>
  <si>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</si>
  <si>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</si>
  <si>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</si>
  <si>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</si>
  <si>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</si>
  <si>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</si>
  <si>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</si>
  <si>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</si>
  <si>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</si>
  <si>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</si>
  <si>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</si>
  <si>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</si>
  <si>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</si>
  <si>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</si>
  <si>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</si>
  <si>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</si>
  <si>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</si>
  <si>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</si>
  <si>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</si>
  <si>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</si>
  <si>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</si>
  <si>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</si>
  <si>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</si>
  <si>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</si>
  <si>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</si>
  <si>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</si>
  <si>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</si>
  <si>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</si>
  <si>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</si>
  <si>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</si>
  <si>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</si>
  <si>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</si>
  <si>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</si>
  <si>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</si>
  <si>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</si>
  <si>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</si>
  <si>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</si>
  <si>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</si>
  <si>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</si>
  <si>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</si>
  <si>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</si>
  <si>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</si>
  <si>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</si>
  <si>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</si>
  <si>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</si>
  <si>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</si>
  <si>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</si>
  <si>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</si>
  <si>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</si>
  <si>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</si>
  <si>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</si>
  <si>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</si>
  <si>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</si>
  <si>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</si>
  <si>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</si>
  <si>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</si>
  <si>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</si>
  <si>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</si>
  <si>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</si>
  <si>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</si>
  <si>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</si>
  <si>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</si>
  <si>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</si>
  <si>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</si>
  <si>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</si>
  <si>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</si>
  <si>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</si>
  <si>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</si>
  <si>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</si>
  <si>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</si>
  <si>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</si>
  <si>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</si>
  <si>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</si>
  <si>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</si>
  <si>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</si>
  <si>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</si>
  <si>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</si>
  <si>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</si>
  <si>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</si>
  <si>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</si>
  <si>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</si>
  <si>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</si>
  <si>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</si>
  <si>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</si>
  <si>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</si>
  <si>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</si>
  <si>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</si>
  <si>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</si>
  <si>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</si>
  <si>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</si>
  <si>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</si>
  <si>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</si>
  <si>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</si>
  <si>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</si>
  <si>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</si>
  <si>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</si>
  <si>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</si>
  <si>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</si>
  <si>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</si>
  <si>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</si>
  <si>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</si>
  <si>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</si>
  <si>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</si>
  <si>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</si>
  <si>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</si>
  <si>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</si>
  <si>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</si>
  <si>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</si>
  <si>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</si>
  <si>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</si>
  <si>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</si>
  <si>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</si>
  <si>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</si>
  <si>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</si>
  <si>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</si>
  <si>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</si>
  <si>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</si>
  <si>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</si>
  <si>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</si>
  <si>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</si>
  <si>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</si>
  <si>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</si>
  <si>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</si>
  <si>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</si>
  <si>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</si>
  <si>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</si>
  <si>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</si>
  <si>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</si>
  <si>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</si>
  <si>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</si>
  <si>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</si>
  <si>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</si>
  <si>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</si>
  <si>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</si>
  <si>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</si>
  <si>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</si>
  <si>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</si>
  <si>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</si>
  <si>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</si>
  <si>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</si>
  <si>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</si>
  <si>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</si>
  <si>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</si>
  <si>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</si>
  <si>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</si>
  <si>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</si>
  <si>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</si>
  <si>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</si>
  <si>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</si>
  <si>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</si>
  <si>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</si>
  <si>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</si>
  <si>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</si>
  <si>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</si>
  <si>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</si>
  <si>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</si>
  <si>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</si>
  <si>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</si>
  <si>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</si>
  <si>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</si>
  <si>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</si>
  <si>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</si>
  <si>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</si>
  <si>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</si>
  <si>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</si>
  <si>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</si>
  <si>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</si>
  <si>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</si>
  <si>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</si>
  <si>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</si>
  <si>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</si>
  <si>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</si>
  <si>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</si>
  <si>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</si>
  <si>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</si>
  <si>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</si>
  <si>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</si>
  <si>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</si>
  <si>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</si>
  <si>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</si>
  <si>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</si>
  <si>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</si>
  <si>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</si>
  <si>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</si>
  <si>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</si>
  <si>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</si>
  <si>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</si>
  <si>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</si>
  <si>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</si>
  <si>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</si>
  <si>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</si>
  <si>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</si>
  <si>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</si>
  <si>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</si>
  <si>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</si>
  <si>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</si>
  <si>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</si>
  <si>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</si>
  <si>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</si>
  <si>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</si>
  <si>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</si>
  <si>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</si>
  <si>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</si>
  <si>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</si>
  <si>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</si>
  <si>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</si>
  <si>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</si>
  <si>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</si>
  <si>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</si>
  <si>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</si>
  <si>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</si>
  <si>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</si>
  <si>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</si>
  <si>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</si>
  <si>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</si>
  <si>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</si>
  <si>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</si>
  <si>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</si>
  <si>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</si>
  <si>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</si>
  <si>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</si>
  <si>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</si>
  <si>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</si>
  <si>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</si>
  <si>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</si>
  <si>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</si>
  <si>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</si>
  <si>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</si>
  <si>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</si>
  <si>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</si>
  <si>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</si>
  <si>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</si>
  <si>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</si>
  <si>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</si>
  <si>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</si>
  <si>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</si>
  <si>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</si>
  <si>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</si>
  <si>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</si>
  <si>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</si>
  <si>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</si>
  <si>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</si>
  <si>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</si>
  <si>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</si>
  <si>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</si>
  <si>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</si>
  <si>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</si>
  <si>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</si>
  <si>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</si>
  <si>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</si>
  <si>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</si>
  <si>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</si>
  <si>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</si>
  <si>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</si>
  <si>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</si>
  <si>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</si>
  <si>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</si>
  <si>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</si>
  <si>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</si>
  <si>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</si>
  <si>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</si>
  <si>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</si>
  <si>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</si>
  <si>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</si>
  <si>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</si>
  <si>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</si>
  <si>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</si>
  <si>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</si>
  <si>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</si>
  <si>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</si>
  <si>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</si>
  <si>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</si>
  <si>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</si>
  <si>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</si>
  <si>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</si>
  <si>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</si>
  <si>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</si>
  <si>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</si>
  <si>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</si>
  <si>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</si>
  <si>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</si>
  <si>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</si>
  <si>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</si>
  <si>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</si>
  <si>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</si>
  <si>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</si>
  <si>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</si>
  <si>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</si>
  <si>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</si>
  <si>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</si>
  <si>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</si>
  <si>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</si>
  <si>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</si>
  <si>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</si>
  <si>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</si>
  <si>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</si>
  <si>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</si>
  <si>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</si>
  <si>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</si>
  <si>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</si>
  <si>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</si>
  <si>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</si>
  <si>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</si>
  <si>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</si>
  <si>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</si>
  <si>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</si>
  <si>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</si>
  <si>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</si>
  <si>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</si>
  <si>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</si>
  <si>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</si>
  <si>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</si>
  <si>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</si>
  <si>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</si>
  <si>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</si>
  <si>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</si>
  <si>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</si>
  <si>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</si>
  <si>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</si>
  <si>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</si>
  <si>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</si>
  <si>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</si>
  <si>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</si>
  <si>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</si>
  <si>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</si>
  <si>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</si>
  <si>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</si>
  <si>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</si>
  <si>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</si>
  <si>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</si>
  <si>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</si>
  <si>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</si>
  <si>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</si>
  <si>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</si>
  <si>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</si>
  <si>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</si>
  <si>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</si>
  <si>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</si>
  <si>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</si>
  <si>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</si>
  <si>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</si>
  <si>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</si>
  <si>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</si>
  <si>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</si>
  <si>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</si>
  <si>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</si>
  <si>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</si>
  <si>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</si>
  <si>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</si>
  <si>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</si>
  <si>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</si>
  <si>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</si>
  <si>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</si>
  <si>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</si>
  <si>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</si>
  <si>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</si>
  <si>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</si>
  <si>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</si>
  <si>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</si>
  <si>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</si>
  <si>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</si>
  <si>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</si>
  <si>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</si>
  <si>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</si>
  <si>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</si>
  <si>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</si>
  <si>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</si>
  <si>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</si>
  <si>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</si>
  <si>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</si>
  <si>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</si>
  <si>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</si>
  <si>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</si>
  <si>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</si>
  <si>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</si>
  <si>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</si>
  <si>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</si>
  <si>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</si>
  <si>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</si>
  <si>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</si>
  <si>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</si>
  <si>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</si>
  <si>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</si>
  <si>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</si>
  <si>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</si>
  <si>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</si>
  <si>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</si>
  <si>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</si>
  <si>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</si>
  <si>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</si>
  <si>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</si>
  <si>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</si>
  <si>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</si>
  <si>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</si>
  <si>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</si>
  <si>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</si>
  <si>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</si>
  <si>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</si>
  <si>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</si>
  <si>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</si>
  <si>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</si>
  <si>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</si>
  <si>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</si>
  <si>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</si>
  <si>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</si>
  <si>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</si>
  <si>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</si>
  <si>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</si>
  <si>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</si>
  <si>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</si>
  <si>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</si>
  <si>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</si>
  <si>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</si>
  <si>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</si>
  <si>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</si>
  <si>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</si>
  <si>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</si>
  <si>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</si>
  <si>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</si>
  <si>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</si>
  <si>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</si>
  <si>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</si>
  <si>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</si>
  <si>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</si>
  <si>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</si>
  <si>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</si>
  <si>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</si>
  <si>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</si>
  <si>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</si>
  <si>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</si>
  <si>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</si>
  <si>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</si>
  <si>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</si>
  <si>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</si>
  <si>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</si>
  <si>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</si>
  <si>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</si>
  <si>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</si>
  <si>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</si>
  <si>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</si>
  <si>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</si>
  <si>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</si>
  <si>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</si>
  <si>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</si>
  <si>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</si>
  <si>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</si>
  <si>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</si>
  <si>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</si>
  <si>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</si>
  <si>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</si>
  <si>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</si>
  <si>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</si>
  <si>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</si>
  <si>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</si>
  <si>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</si>
  <si>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</si>
  <si>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</si>
  <si>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</si>
  <si>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</si>
  <si>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</si>
  <si>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</si>
  <si>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</si>
  <si>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</si>
  <si>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</si>
  <si>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</si>
  <si>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</si>
  <si>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</si>
  <si>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</si>
  <si>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</si>
  <si>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</si>
  <si>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</si>
  <si>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</si>
  <si>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</si>
  <si>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</si>
  <si>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</si>
  <si>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</si>
  <si>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</si>
  <si>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</si>
  <si>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</si>
  <si>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</si>
  <si>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</si>
  <si>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</si>
  <si>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</si>
  <si>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</si>
  <si>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</si>
  <si>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</si>
  <si>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</si>
  <si>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</si>
  <si>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</si>
  <si>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</si>
  <si>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</si>
  <si>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</si>
  <si>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</si>
  <si>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</si>
  <si>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</si>
  <si>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</si>
  <si>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</si>
  <si>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</si>
  <si>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</si>
  <si>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</si>
  <si>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</si>
  <si>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</si>
  <si>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</si>
  <si>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</si>
  <si>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</si>
  <si>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</si>
  <si>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</si>
  <si>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</si>
  <si>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</si>
  <si>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</si>
  <si>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</si>
  <si>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</si>
  <si>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</si>
  <si>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</si>
  <si>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</si>
  <si>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</si>
  <si>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</si>
  <si>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</si>
  <si>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</si>
  <si>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</si>
  <si>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</si>
  <si>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</si>
  <si>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</si>
  <si>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</si>
  <si>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</si>
  <si>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</si>
  <si>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</si>
  <si>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</si>
  <si>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</si>
  <si>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</si>
  <si>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</si>
  <si>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</si>
  <si>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</si>
  <si>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</si>
  <si>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</si>
  <si>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</si>
  <si>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</si>
  <si>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</si>
  <si>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</si>
  <si>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</si>
  <si>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</si>
  <si>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</si>
  <si>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</si>
  <si>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</si>
  <si>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</si>
  <si>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</si>
  <si>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</si>
  <si>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</si>
  <si>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</si>
  <si>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</si>
  <si>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</si>
  <si>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</si>
  <si>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</si>
  <si>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</si>
  <si>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</si>
  <si>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</si>
  <si>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</si>
  <si>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</si>
  <si>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</si>
  <si>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</si>
  <si>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</si>
  <si>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</si>
  <si>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</si>
  <si>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</si>
  <si>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</si>
  <si>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</si>
  <si>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</si>
  <si>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</si>
  <si>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</si>
  <si>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</si>
  <si>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</si>
  <si>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</si>
  <si>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</si>
  <si>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</si>
  <si>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</si>
  <si>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</si>
  <si>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</si>
  <si>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</si>
  <si>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</si>
  <si>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</si>
  <si>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</si>
  <si>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</si>
  <si>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</si>
  <si>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</si>
  <si>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</si>
  <si>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</si>
  <si>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</si>
  <si>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</si>
  <si>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</si>
  <si>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</si>
  <si>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</si>
  <si>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</si>
  <si>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</si>
  <si>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</si>
  <si>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</si>
  <si>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</si>
  <si>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</si>
  <si>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</si>
  <si>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</si>
  <si>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</si>
  <si>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</si>
  <si>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</si>
  <si>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</si>
  <si>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</si>
  <si>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</si>
  <si>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</si>
  <si>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</si>
  <si>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</si>
  <si>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</si>
  <si>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</si>
  <si>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</si>
  <si>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</si>
  <si>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</si>
  <si>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</si>
  <si>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</si>
  <si>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</si>
  <si>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</si>
  <si>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</si>
  <si>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</si>
  <si>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</si>
  <si>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</si>
  <si>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</si>
  <si>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</si>
  <si>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</si>
  <si>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</si>
  <si>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</si>
  <si>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</si>
  <si>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</si>
  <si>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</si>
  <si>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</si>
  <si>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</si>
  <si>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</si>
  <si>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</si>
  <si>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</si>
  <si>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</si>
  <si>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</si>
  <si>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</si>
  <si>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</si>
  <si>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</si>
  <si>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</si>
  <si>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</si>
  <si>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</si>
  <si>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</si>
  <si>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</si>
  <si>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</si>
  <si>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</si>
  <si>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</si>
  <si>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</si>
  <si>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</si>
  <si>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</si>
  <si>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</si>
  <si>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</si>
  <si>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</si>
  <si>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</si>
  <si>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</si>
  <si>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</si>
  <si>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</si>
  <si>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</si>
  <si>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</si>
  <si>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</si>
  <si>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</si>
  <si>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</si>
  <si>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</si>
  <si>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</si>
  <si>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</si>
  <si>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</si>
  <si>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</si>
  <si>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</si>
  <si>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</si>
  <si>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</si>
  <si>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</si>
  <si>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</si>
  <si>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</si>
  <si>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</si>
  <si>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</si>
  <si>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</si>
  <si>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</si>
  <si>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</si>
  <si>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</si>
  <si>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</si>
  <si>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</si>
  <si>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</si>
  <si>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</si>
  <si>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</si>
  <si>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</si>
  <si>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</si>
  <si>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</si>
  <si>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</si>
  <si>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</si>
  <si>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</si>
  <si>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</si>
  <si>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</si>
  <si>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</si>
  <si>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</si>
  <si>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</si>
  <si>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</si>
  <si>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</si>
  <si>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</si>
  <si>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</si>
  <si>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</si>
  <si>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</si>
  <si>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</si>
  <si>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</si>
  <si>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</si>
  <si>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</si>
  <si>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</si>
  <si>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</si>
  <si>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</si>
  <si>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</si>
  <si>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</si>
  <si>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</si>
  <si>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</si>
  <si>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</si>
  <si>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</si>
  <si>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</si>
  <si>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</si>
  <si>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</si>
  <si>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</si>
  <si>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</si>
  <si>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</si>
  <si>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</si>
  <si>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</si>
  <si>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</si>
  <si>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</si>
  <si>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</si>
  <si>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</si>
  <si>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</si>
  <si>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</si>
  <si>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</si>
  <si>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</si>
  <si>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</si>
  <si>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</si>
  <si>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</si>
  <si>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</si>
  <si>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</si>
  <si>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</si>
  <si>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</si>
  <si>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</si>
  <si>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</si>
  <si>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</si>
  <si>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</si>
  <si>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</si>
  <si>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</si>
  <si>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</si>
  <si>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</si>
  <si>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</si>
  <si>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</si>
  <si>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</si>
  <si>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</si>
  <si>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</si>
  <si>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</si>
  <si>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</si>
  <si>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</si>
  <si>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</si>
  <si>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</si>
  <si>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</si>
  <si>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</si>
  <si>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</si>
  <si>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</si>
  <si>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</si>
  <si>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</si>
  <si>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</si>
  <si>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</si>
  <si>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</si>
  <si>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</si>
  <si>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</si>
  <si>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</si>
  <si>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</si>
  <si>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</si>
  <si>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</si>
  <si>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</si>
  <si>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</si>
  <si>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</si>
  <si>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</si>
  <si>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</si>
  <si>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</si>
  <si>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</si>
  <si>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</si>
  <si>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</si>
  <si>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</si>
  <si>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</si>
  <si>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</si>
  <si>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</si>
  <si>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</si>
  <si>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</si>
  <si>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</si>
  <si>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</si>
  <si>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</si>
  <si>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</si>
  <si>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</si>
  <si>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</si>
  <si>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</si>
  <si>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</si>
  <si>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</si>
  <si>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</si>
  <si>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</si>
  <si>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</si>
  <si>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</si>
  <si>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</si>
  <si>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</si>
  <si>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</si>
  <si>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</si>
  <si>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</si>
  <si>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</si>
  <si>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</si>
  <si>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</si>
  <si>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</si>
  <si>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</si>
  <si>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</si>
  <si>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</si>
  <si>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</si>
  <si>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</si>
  <si>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</si>
  <si>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</si>
  <si>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</si>
  <si>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</si>
  <si>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</si>
  <si>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</si>
  <si>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</si>
  <si>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</si>
  <si>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</si>
  <si>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</si>
  <si>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</si>
  <si>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</si>
  <si>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</si>
  <si>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</si>
  <si>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</si>
  <si>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</si>
  <si>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</si>
  <si>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</si>
  <si>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</si>
  <si>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</si>
  <si>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</si>
  <si>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</si>
  <si>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</si>
  <si>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</si>
  <si>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</si>
  <si>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</si>
  <si>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</si>
  <si>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</si>
  <si>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</si>
  <si>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</si>
  <si>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</si>
  <si>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</si>
  <si>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</si>
  <si>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</si>
  <si>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</si>
  <si>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</si>
  <si>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</si>
  <si>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</si>
  <si>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</si>
  <si>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</si>
  <si>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</si>
  <si>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</si>
  <si>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</si>
  <si>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</si>
  <si>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</si>
  <si>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</si>
  <si>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</si>
  <si>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</si>
  <si>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</si>
  <si>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</si>
  <si>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</si>
  <si>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</si>
  <si>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</si>
  <si>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</si>
  <si>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</si>
  <si>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</si>
  <si>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</si>
  <si>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</si>
  <si>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</si>
  <si>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</si>
  <si>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</si>
  <si>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</si>
  <si>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</si>
  <si>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</si>
  <si>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</si>
  <si>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</si>
  <si>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</si>
  <si>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</si>
  <si>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</si>
  <si>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</si>
  <si>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</si>
  <si>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</si>
  <si>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</si>
  <si>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</si>
  <si>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</si>
  <si>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</si>
  <si>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</si>
  <si>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</si>
  <si>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</si>
  <si>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</si>
  <si>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</si>
  <si>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</si>
  <si>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</si>
  <si>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</si>
  <si>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</si>
  <si>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</si>
  <si>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</si>
  <si>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</si>
  <si>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</si>
  <si>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</si>
  <si>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</si>
  <si>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</si>
  <si>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</si>
  <si>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</si>
  <si>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</si>
  <si>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</si>
  <si>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</si>
  <si>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</si>
  <si>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</si>
  <si>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</si>
  <si>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</si>
  <si>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</si>
  <si>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</si>
  <si>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</si>
  <si>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</si>
  <si>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</si>
  <si>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</si>
  <si>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</si>
  <si>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</si>
  <si>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</si>
  <si>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</si>
  <si>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</si>
  <si>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</si>
  <si>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</si>
  <si>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</si>
  <si>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</si>
  <si>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</si>
  <si>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</si>
  <si>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</si>
  <si>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</si>
  <si>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</si>
  <si>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</si>
  <si>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</si>
  <si>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</si>
  <si>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</si>
  <si>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</si>
  <si>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</si>
  <si>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</si>
  <si>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</si>
  <si>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</si>
  <si>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</si>
  <si>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</si>
  <si>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</si>
  <si>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</si>
  <si>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</si>
  <si>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</si>
  <si>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</si>
  <si>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</si>
  <si>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</si>
  <si>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</si>
  <si>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</si>
  <si>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</si>
  <si>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</si>
  <si>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</si>
  <si>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</si>
  <si>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</si>
  <si>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</si>
  <si>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</si>
  <si>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</si>
  <si>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</si>
  <si>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</si>
  <si>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</si>
  <si>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</si>
  <si>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</si>
  <si>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</si>
  <si>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</si>
  <si>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</si>
  <si>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</si>
  <si>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</si>
  <si>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</si>
  <si>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</si>
  <si>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</si>
  <si>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</si>
  <si>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</si>
  <si>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</si>
  <si>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</si>
  <si>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</si>
  <si>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</si>
  <si>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</si>
  <si>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</si>
  <si>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</si>
  <si>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</si>
  <si>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</si>
  <si>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</si>
  <si>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</si>
  <si>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</si>
  <si>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</si>
  <si>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</si>
  <si>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</si>
  <si>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</si>
  <si>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</si>
  <si>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</si>
  <si>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</si>
  <si>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</si>
  <si>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</si>
  <si>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</si>
  <si>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</si>
  <si>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</si>
  <si>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</si>
  <si>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</si>
  <si>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</si>
  <si>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</si>
  <si>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</si>
  <si>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</si>
  <si>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</si>
  <si>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</si>
  <si>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</si>
  <si>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</si>
  <si>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</si>
  <si>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</si>
  <si>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</si>
  <si>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</si>
  <si>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</si>
  <si>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</si>
  <si>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</si>
  <si>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</si>
  <si>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</si>
  <si>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</si>
  <si>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</si>
  <si>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</si>
  <si>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</si>
  <si>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</si>
  <si>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</si>
  <si>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</si>
  <si>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</si>
  <si>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</si>
  <si>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</si>
  <si>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</si>
  <si>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</si>
  <si>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</si>
  <si>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</si>
  <si>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</si>
  <si>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</si>
  <si>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</si>
  <si>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</si>
  <si>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</si>
  <si>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</si>
  <si>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</si>
  <si>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</si>
  <si>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</si>
  <si>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</si>
  <si>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</si>
  <si>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</si>
  <si>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</si>
  <si>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</si>
  <si>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</si>
  <si>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</si>
  <si>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</si>
  <si>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</si>
  <si>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</si>
  <si>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</si>
  <si>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</si>
  <si>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</si>
  <si>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</si>
  <si>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</si>
  <si>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</si>
  <si>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</si>
  <si>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</si>
  <si>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</si>
  <si>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</si>
  <si>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</si>
  <si>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</si>
  <si>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</si>
  <si>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</si>
  <si>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</si>
  <si>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</si>
  <si>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</si>
  <si>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</si>
  <si>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</si>
  <si>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</si>
  <si>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</si>
  <si>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</si>
  <si>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</si>
  <si>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</si>
  <si>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</si>
  <si>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</si>
  <si>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</si>
  <si>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</si>
  <si>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</si>
  <si>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</si>
  <si>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</si>
  <si>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</si>
  <si>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</si>
  <si>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</si>
  <si>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</si>
  <si>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</si>
  <si>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</si>
  <si>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</si>
  <si>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</si>
  <si>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</si>
  <si>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</si>
  <si>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</si>
  <si>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</si>
  <si>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</si>
  <si>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</si>
  <si>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</si>
  <si>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</si>
  <si>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</si>
  <si>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</si>
  <si>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</si>
  <si>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</si>
  <si>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</si>
  <si>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</si>
  <si>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</si>
  <si>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</si>
  <si>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</si>
  <si>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</si>
  <si>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</si>
  <si>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</si>
  <si>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</si>
  <si>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</si>
  <si>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</si>
  <si>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</si>
  <si>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</si>
  <si>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</si>
  <si>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</si>
  <si>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</si>
  <si>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</si>
  <si>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</si>
  <si>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</si>
  <si>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</si>
  <si>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</si>
  <si>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</si>
  <si>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</si>
  <si>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</si>
  <si>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</si>
  <si>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</si>
  <si>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</si>
  <si>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</si>
  <si>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</si>
  <si>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</si>
  <si>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</si>
  <si>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</si>
  <si>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</si>
  <si>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</si>
  <si>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</si>
  <si>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</si>
  <si>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</si>
  <si>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</si>
  <si>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</si>
  <si>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</si>
  <si>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</si>
  <si>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</si>
  <si>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</si>
  <si>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</si>
  <si>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</si>
  <si>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</si>
  <si>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</si>
  <si>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</si>
  <si>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</si>
  <si>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</si>
  <si>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</si>
  <si>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</si>
  <si>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</si>
  <si>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</si>
  <si>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</si>
  <si>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</si>
  <si>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</si>
  <si>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</si>
  <si>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</si>
  <si>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</si>
  <si>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</si>
  <si>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</si>
  <si>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</si>
  <si>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</si>
  <si>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</si>
  <si>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</si>
  <si>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</si>
  <si>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</si>
  <si>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</si>
  <si>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</si>
  <si>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</si>
  <si>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</si>
  <si>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</si>
  <si>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</si>
  <si>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</si>
  <si>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</si>
  <si>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</si>
  <si>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</si>
  <si>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</si>
  <si>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</si>
  <si>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</si>
  <si>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</si>
  <si>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</si>
  <si>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</si>
  <si>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</si>
  <si>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</si>
  <si>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</si>
  <si>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</si>
  <si>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</si>
  <si>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</si>
  <si>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</si>
  <si>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</si>
  <si>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</si>
  <si>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</si>
  <si>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</si>
  <si>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</si>
  <si>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</si>
  <si>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</si>
  <si>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</si>
  <si>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</si>
  <si>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</si>
  <si>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</si>
  <si>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</si>
  <si>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</si>
  <si>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</si>
  <si>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</si>
  <si>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</si>
  <si>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</si>
  <si>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</si>
  <si>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</si>
  <si>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</si>
  <si>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</si>
  <si>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</si>
  <si>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</si>
  <si>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</si>
  <si>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</si>
  <si>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</si>
  <si>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</si>
  <si>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</si>
  <si>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</si>
  <si>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</si>
  <si>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</si>
  <si>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</si>
  <si>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</si>
  <si>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</si>
  <si>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</si>
  <si>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</si>
  <si>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</si>
  <si>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</si>
  <si>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</si>
  <si>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</si>
  <si>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</si>
  <si>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</si>
  <si>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</si>
  <si>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</si>
  <si>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</si>
  <si>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</si>
  <si>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</si>
  <si>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</si>
  <si>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</si>
  <si>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</si>
  <si>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</si>
  <si>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</si>
  <si>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</si>
  <si>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</si>
  <si>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</si>
  <si>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</si>
  <si>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</si>
  <si>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</si>
  <si>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</si>
  <si>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</si>
  <si>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</si>
  <si>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</si>
  <si>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</si>
  <si>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</si>
  <si>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</si>
  <si>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</si>
  <si>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</si>
  <si>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</si>
  <si>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</si>
  <si>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</si>
  <si>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</si>
  <si>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</si>
  <si>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</si>
  <si>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</si>
  <si>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</si>
  <si>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</si>
  <si>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</si>
  <si>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</si>
  <si>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</si>
  <si>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</si>
  <si>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</si>
  <si>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</si>
  <si>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</si>
  <si>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</si>
  <si>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</si>
  <si>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</si>
  <si>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</si>
  <si>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</si>
  <si>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</si>
  <si>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</si>
  <si>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</si>
  <si>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</si>
  <si>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</si>
  <si>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</si>
  <si>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</si>
  <si>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</si>
  <si>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</si>
  <si>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</si>
  <si>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</si>
  <si>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</si>
  <si>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</si>
  <si>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</si>
  <si>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</si>
  <si>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</si>
  <si>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</si>
  <si>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</si>
  <si>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</si>
  <si>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</si>
  <si>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</si>
  <si>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</si>
  <si>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</si>
  <si>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</si>
  <si>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</si>
  <si>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</si>
  <si>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</si>
  <si>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</si>
  <si>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</si>
  <si>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</si>
  <si>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</si>
  <si>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</si>
  <si>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</si>
  <si>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</si>
  <si>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</si>
  <si>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</si>
  <si>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</si>
  <si>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</si>
  <si>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</si>
  <si>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</si>
  <si>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</si>
  <si>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</si>
  <si>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</si>
  <si>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</si>
  <si>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</si>
  <si>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</si>
  <si>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</si>
  <si>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</si>
  <si>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</si>
  <si>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</si>
  <si>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</si>
  <si>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</si>
  <si>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</si>
  <si>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</si>
  <si>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</si>
  <si>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</si>
  <si>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</si>
  <si>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</si>
  <si>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</si>
  <si>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</si>
  <si>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</si>
  <si>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</si>
  <si>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</si>
  <si>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</si>
  <si>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</si>
  <si>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</si>
  <si>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</si>
  <si>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</si>
  <si>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</si>
  <si>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</si>
  <si>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</si>
  <si>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</si>
  <si>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</si>
  <si>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</si>
  <si>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</si>
  <si>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</si>
  <si>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</si>
  <si>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</si>
  <si>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</si>
  <si>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</si>
  <si>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</si>
  <si>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</si>
  <si>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</si>
  <si>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</si>
  <si>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</si>
  <si>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</si>
  <si>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</si>
  <si>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</si>
  <si>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</si>
  <si>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</si>
  <si>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</si>
  <si>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</si>
  <si>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</si>
  <si>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</si>
  <si>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</si>
  <si>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</si>
  <si>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</si>
  <si>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</si>
  <si>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</si>
  <si>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</si>
  <si>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</si>
  <si>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</si>
  <si>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</si>
  <si>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</si>
  <si>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</si>
  <si>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</si>
  <si>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</si>
  <si>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</si>
  <si>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</si>
  <si>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</si>
  <si>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</si>
  <si>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</si>
  <si>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</si>
  <si>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</si>
  <si>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</si>
  <si>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</si>
  <si>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</si>
  <si>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</si>
  <si>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</si>
  <si>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</si>
  <si>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</si>
  <si>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</si>
  <si>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</si>
  <si>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</si>
  <si>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</si>
  <si>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</si>
  <si>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</si>
  <si>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</si>
  <si>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</si>
  <si>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</si>
  <si>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</si>
  <si>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</si>
  <si>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</si>
  <si>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</si>
  <si>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</si>
  <si>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</si>
  <si>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</si>
  <si>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</si>
  <si>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</si>
  <si>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</si>
  <si>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</si>
  <si>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</si>
  <si>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</si>
  <si>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</si>
  <si>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</si>
  <si>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</si>
  <si>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</si>
  <si>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</si>
  <si>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</si>
  <si>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</si>
  <si>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</si>
  <si>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</si>
  <si>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</si>
  <si>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</si>
  <si>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</si>
  <si>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</si>
  <si>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</si>
  <si>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</si>
  <si>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</si>
  <si>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</si>
  <si>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</si>
  <si>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</si>
  <si>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</si>
  <si>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</si>
  <si>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</si>
  <si>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</si>
  <si>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</si>
  <si>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</si>
  <si>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</si>
  <si>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</si>
  <si>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</si>
  <si>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</si>
  <si>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</si>
  <si>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</si>
  <si>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</si>
  <si>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</si>
  <si>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</si>
  <si>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</si>
  <si>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</si>
  <si>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</si>
  <si>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</si>
  <si>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</si>
  <si>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</si>
  <si>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</si>
  <si>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</si>
  <si>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</si>
  <si>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</si>
  <si>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</si>
  <si>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</si>
  <si>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</si>
  <si>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</si>
  <si>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</si>
  <si>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</si>
  <si>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</si>
  <si>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</si>
  <si>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</si>
  <si>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</si>
  <si>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</si>
  <si>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</si>
  <si>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</si>
  <si>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</si>
  <si>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</si>
  <si>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</si>
  <si>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</si>
  <si>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</si>
  <si>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</si>
  <si>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</si>
  <si>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</si>
  <si>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</si>
  <si>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</si>
  <si>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</si>
  <si>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</si>
  <si>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</si>
  <si>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</si>
  <si>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</si>
  <si>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</si>
  <si>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</si>
  <si>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</si>
  <si>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</si>
  <si>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</si>
  <si>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</si>
  <si>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</si>
  <si>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</si>
  <si>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</si>
  <si>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</si>
  <si>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</si>
  <si>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</si>
  <si>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</si>
  <si>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</si>
  <si>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</si>
  <si>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</si>
  <si>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</si>
  <si>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</si>
  <si>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</si>
  <si>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</si>
  <si>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</si>
  <si>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</si>
  <si>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</si>
  <si>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</si>
  <si>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</si>
  <si>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</si>
  <si>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</si>
  <si>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</si>
  <si>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</si>
  <si>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</si>
  <si>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</si>
  <si>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</si>
  <si>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</si>
  <si>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</si>
  <si>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</si>
  <si>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</si>
  <si>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</si>
  <si>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</si>
  <si>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</si>
  <si>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</si>
  <si>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</si>
  <si>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</si>
  <si>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</si>
  <si>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</si>
  <si>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</si>
  <si>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</si>
  <si>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</si>
  <si>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</si>
  <si>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</si>
  <si>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</si>
  <si>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</si>
  <si>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</si>
  <si>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</si>
  <si>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</si>
  <si>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</si>
  <si>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</si>
  <si>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</si>
  <si>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</si>
  <si>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</si>
  <si>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</si>
  <si>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</si>
  <si>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</si>
  <si>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</si>
  <si>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</si>
  <si>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</si>
  <si>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</si>
  <si>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</si>
  <si>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</si>
  <si>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</si>
  <si>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</si>
  <si>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</si>
  <si>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</si>
  <si>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</si>
  <si>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</si>
  <si>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</si>
  <si>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</si>
  <si>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</si>
  <si>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</si>
  <si>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</si>
  <si>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</si>
  <si>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</si>
  <si>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</si>
  <si>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</si>
  <si>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</si>
  <si>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</si>
  <si>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</si>
  <si>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</si>
  <si>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</si>
  <si>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</si>
  <si>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</si>
  <si>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</si>
  <si>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</si>
  <si>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</si>
  <si>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</si>
  <si>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</si>
  <si>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</si>
  <si>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</si>
  <si>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</si>
  <si>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</si>
  <si>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</si>
  <si>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</si>
  <si>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</si>
  <si>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</si>
  <si>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</si>
  <si>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</si>
  <si>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</si>
  <si>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</si>
  <si>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</si>
  <si>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</si>
  <si>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</si>
  <si>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</si>
  <si>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</si>
  <si>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</si>
  <si>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</si>
  <si>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</si>
  <si>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</si>
  <si>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</si>
  <si>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</si>
  <si>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</si>
  <si>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</si>
  <si>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</si>
  <si>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</si>
  <si>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</si>
  <si>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</si>
  <si>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</si>
  <si>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</si>
  <si>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</si>
  <si>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</si>
  <si>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</si>
  <si>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</si>
  <si>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</si>
  <si>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</si>
  <si>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</si>
  <si>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</si>
  <si>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</si>
  <si>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</si>
  <si>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</si>
  <si>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</si>
  <si>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</si>
  <si>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</si>
  <si>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</si>
  <si>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</si>
  <si>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</si>
  <si>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</si>
  <si>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</si>
  <si>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</si>
  <si>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</si>
  <si>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</si>
  <si>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</si>
  <si>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</si>
  <si>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</si>
  <si>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</si>
  <si>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</si>
  <si>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</si>
  <si>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</si>
  <si>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</si>
  <si>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</si>
  <si>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</si>
  <si>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</si>
  <si>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</si>
  <si>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</si>
  <si>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</si>
  <si>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</si>
  <si>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</si>
  <si>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</si>
  <si>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</si>
  <si>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</si>
  <si>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</si>
  <si>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</si>
  <si>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</si>
  <si>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</si>
  <si>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</si>
  <si>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</si>
  <si>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</si>
  <si>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</si>
  <si>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</si>
  <si>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</si>
  <si>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</si>
  <si>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</si>
  <si>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</si>
  <si>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</si>
  <si>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</si>
  <si>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</si>
  <si>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</si>
  <si>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</si>
  <si>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</si>
  <si>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</si>
  <si>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</si>
  <si>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</si>
  <si>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</si>
  <si>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</si>
  <si>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</si>
  <si>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</si>
  <si>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</si>
  <si>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</si>
  <si>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</si>
  <si>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</si>
  <si>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</si>
  <si>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</si>
  <si>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</si>
  <si>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</si>
  <si>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</si>
  <si>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</si>
  <si>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</si>
  <si>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</si>
  <si>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</si>
  <si>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</si>
  <si>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</si>
  <si>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</si>
  <si>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</si>
  <si>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</si>
  <si>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</si>
  <si>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</si>
  <si>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</si>
  <si>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</si>
  <si>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</si>
  <si>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</si>
  <si>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</si>
  <si>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</si>
  <si>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</si>
  <si>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</si>
  <si>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</si>
  <si>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</si>
  <si>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</si>
  <si>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</si>
  <si>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</si>
  <si>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</si>
  <si>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</si>
  <si>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</si>
  <si>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</si>
  <si>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</si>
  <si>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</si>
  <si>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</si>
  <si>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</si>
  <si>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</si>
  <si>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</si>
  <si>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</si>
  <si>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</si>
  <si>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</si>
  <si>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</si>
  <si>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</si>
  <si>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</si>
  <si>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</si>
  <si>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</si>
  <si>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</si>
  <si>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</si>
  <si>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</si>
  <si>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</si>
  <si>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</si>
  <si>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</si>
  <si>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</si>
  <si>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</si>
  <si>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</si>
  <si>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</si>
  <si>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</si>
  <si>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</si>
  <si>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</si>
  <si>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</si>
  <si>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</si>
  <si>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</si>
  <si>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</si>
  <si>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</si>
  <si>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</si>
  <si>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</si>
  <si>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</si>
  <si>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</si>
  <si>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</si>
  <si>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</si>
  <si>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</si>
  <si>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</si>
  <si>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</si>
  <si>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</si>
  <si>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</si>
  <si>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</si>
  <si>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</si>
  <si>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</si>
  <si>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</si>
  <si>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</si>
  <si>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</si>
  <si>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</si>
  <si>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</si>
  <si>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</si>
  <si>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</si>
  <si>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</si>
  <si>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</si>
  <si>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</si>
  <si>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</si>
  <si>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</si>
  <si>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</si>
  <si>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</si>
  <si>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</si>
  <si>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</si>
  <si>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</si>
  <si>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</si>
  <si>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</si>
  <si>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</si>
  <si>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</si>
  <si>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</si>
  <si>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</si>
  <si>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</si>
  <si>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</si>
  <si>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</si>
  <si>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</si>
  <si>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</si>
  <si>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</si>
  <si>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</si>
  <si>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</si>
  <si>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</si>
  <si>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</si>
  <si>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</si>
  <si>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</si>
  <si>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</si>
  <si>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</si>
  <si>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</si>
  <si>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</si>
  <si>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</si>
  <si>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</si>
  <si>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</si>
  <si>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</si>
  <si>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</si>
  <si>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</si>
  <si>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</si>
  <si>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</si>
  <si>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</si>
  <si>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</si>
  <si>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</si>
  <si>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</si>
  <si>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</si>
  <si>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</si>
  <si>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</si>
  <si>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</si>
  <si>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</si>
  <si>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</si>
  <si>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</si>
  <si>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</si>
  <si>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</si>
  <si>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</si>
  <si>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</si>
  <si>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</si>
  <si>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</si>
  <si>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</si>
  <si>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</si>
  <si>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</si>
  <si>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</si>
  <si>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</si>
  <si>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</si>
  <si>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</si>
  <si>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</si>
  <si>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</si>
  <si>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</si>
  <si>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</si>
  <si>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</si>
  <si>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</si>
  <si>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</si>
  <si>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</si>
  <si>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</si>
  <si>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</si>
  <si>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</si>
  <si>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</si>
  <si>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</si>
  <si>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</si>
  <si>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</si>
  <si>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</si>
  <si>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</si>
  <si>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</si>
  <si>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</si>
  <si>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</si>
  <si>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</si>
  <si>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</si>
  <si>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</si>
  <si>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</si>
  <si>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</si>
  <si>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</si>
  <si>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</si>
  <si>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</si>
  <si>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</si>
  <si>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</si>
  <si>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</si>
  <si>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</si>
  <si>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</si>
  <si>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</si>
  <si>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</si>
  <si>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</si>
  <si>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</si>
  <si>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</si>
  <si>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</si>
  <si>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</si>
  <si>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</si>
  <si>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</si>
  <si>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</si>
  <si>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</si>
  <si>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</si>
  <si>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</si>
  <si>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</si>
  <si>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</si>
  <si>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</si>
  <si>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</si>
  <si>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</si>
  <si>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</si>
  <si>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</si>
  <si>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</si>
  <si>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</si>
  <si>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</si>
  <si>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</si>
  <si>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</si>
  <si>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</si>
  <si>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</si>
  <si>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</si>
  <si>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</si>
  <si>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</si>
  <si>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</si>
  <si>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</si>
  <si>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</si>
  <si>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</si>
  <si>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</si>
  <si>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</si>
  <si>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</si>
  <si>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</si>
  <si>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</si>
  <si>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</si>
  <si>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</si>
  <si>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</si>
  <si>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</si>
  <si>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</si>
  <si>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</si>
  <si>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</si>
  <si>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</si>
  <si>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</si>
  <si>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</si>
  <si>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</si>
  <si>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</si>
  <si>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</si>
  <si>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</si>
  <si>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</si>
  <si>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</si>
  <si>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</si>
  <si>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</si>
  <si>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</si>
  <si>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</si>
  <si>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</si>
  <si>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</si>
  <si>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</si>
  <si>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</si>
  <si>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</si>
  <si>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</si>
  <si>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</si>
  <si>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</si>
  <si>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</si>
  <si>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</si>
  <si>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</si>
  <si>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</si>
  <si>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</si>
  <si>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</si>
  <si>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</si>
  <si>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</si>
  <si>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</si>
  <si>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</si>
  <si>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</si>
  <si>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</si>
  <si>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</si>
  <si>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</si>
  <si>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</si>
  <si>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</si>
  <si>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</si>
  <si>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</si>
  <si>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</si>
  <si>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</si>
  <si>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</si>
  <si>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</si>
  <si>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</si>
  <si>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</si>
  <si>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</si>
  <si>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</si>
  <si>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</si>
  <si>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</si>
  <si>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</si>
  <si>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</si>
  <si>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</si>
  <si>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</si>
  <si>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</si>
  <si>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</si>
  <si>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</si>
  <si>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</si>
  <si>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</si>
  <si>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</si>
  <si>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</si>
  <si>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</si>
  <si>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</si>
  <si>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</si>
  <si>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</si>
  <si>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</si>
  <si>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</si>
  <si>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</si>
  <si>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</si>
  <si>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</si>
  <si>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</si>
  <si>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</si>
  <si>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</si>
  <si>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</si>
  <si>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</si>
  <si>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</si>
  <si>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</si>
  <si>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</si>
  <si>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</si>
  <si>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</si>
  <si>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</si>
  <si>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</si>
  <si>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</si>
  <si>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</si>
  <si>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</si>
  <si>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</si>
  <si>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</si>
  <si>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</si>
  <si>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</si>
  <si>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</si>
  <si>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</si>
  <si>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</si>
  <si>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</si>
  <si>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</si>
  <si>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</si>
  <si>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</si>
  <si>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</si>
  <si>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</si>
  <si>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</si>
  <si>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</si>
  <si>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</si>
  <si>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</si>
  <si>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</si>
  <si>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</si>
  <si>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</si>
  <si>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</si>
  <si>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</si>
  <si>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</si>
  <si>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</si>
  <si>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</si>
  <si>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</si>
  <si>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</si>
  <si>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</si>
  <si>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</si>
  <si>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</si>
  <si>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</si>
  <si>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</si>
  <si>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</si>
  <si>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</si>
  <si>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</si>
  <si>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</si>
  <si>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</si>
  <si>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</si>
  <si>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</si>
  <si>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</si>
  <si>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</si>
  <si>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</si>
  <si>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</si>
  <si>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</si>
  <si>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</si>
  <si>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</si>
  <si>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</si>
  <si>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</si>
  <si>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</si>
  <si>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</si>
  <si>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</si>
  <si>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</si>
  <si>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</si>
  <si>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</si>
  <si>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</si>
  <si>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</si>
  <si>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</si>
  <si>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</si>
  <si>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</si>
  <si>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</si>
  <si>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</si>
  <si>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</si>
  <si>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</si>
  <si>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</si>
  <si>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</si>
  <si>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</si>
  <si>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</si>
  <si>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</si>
  <si>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</si>
  <si>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</si>
  <si>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</si>
  <si>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</si>
  <si>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</si>
  <si>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</si>
  <si>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</si>
  <si>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</si>
  <si>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</si>
  <si>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</si>
  <si>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</si>
  <si>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</si>
  <si>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</si>
  <si>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</si>
  <si>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</si>
  <si>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</si>
  <si>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</si>
  <si>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</si>
  <si>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</si>
  <si>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</si>
  <si>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</si>
  <si>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</si>
  <si>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</si>
  <si>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</si>
  <si>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</si>
  <si>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</si>
  <si>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</si>
  <si>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</si>
  <si>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</si>
  <si>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</si>
  <si>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</si>
  <si>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</si>
  <si>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</si>
  <si>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</si>
  <si>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</si>
  <si>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</si>
  <si>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</si>
  <si>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</si>
  <si>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</si>
  <si>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</si>
  <si>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</si>
  <si>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</si>
  <si>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</si>
  <si>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</si>
  <si>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</si>
  <si>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</si>
  <si>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</si>
  <si>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</si>
  <si>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</si>
  <si>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</si>
  <si>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</si>
  <si>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</si>
  <si>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</si>
  <si>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</si>
  <si>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</si>
  <si>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</si>
  <si>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</si>
  <si>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</si>
  <si>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</si>
  <si>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</si>
  <si>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</si>
  <si>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</si>
  <si>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</si>
  <si>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</si>
  <si>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</si>
  <si>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</si>
  <si>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</si>
  <si>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</si>
  <si>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</si>
  <si>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</si>
  <si>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</si>
  <si>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</si>
  <si>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</si>
  <si>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</si>
  <si>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</si>
  <si>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</si>
  <si>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</si>
  <si>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</si>
  <si>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</si>
  <si>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</si>
  <si>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</si>
  <si>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</si>
  <si>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</si>
  <si>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</si>
  <si>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</si>
  <si>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</si>
  <si>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</si>
  <si>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</si>
  <si>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</si>
  <si>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</si>
  <si>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</si>
  <si>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</si>
  <si>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</si>
  <si>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</si>
  <si>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</si>
  <si>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</si>
  <si>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</si>
  <si>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</si>
  <si>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</si>
  <si>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</si>
  <si>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</si>
  <si>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</si>
  <si>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</si>
  <si>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</si>
  <si>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</si>
  <si>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</si>
  <si>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</si>
  <si>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</si>
  <si>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</si>
  <si>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</si>
  <si>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</si>
  <si>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</si>
  <si>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</si>
  <si>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</si>
  <si>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</si>
  <si>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</si>
  <si>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</si>
  <si>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</si>
  <si>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</si>
  <si>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</si>
  <si>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</si>
  <si>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</si>
  <si>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</si>
  <si>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</si>
  <si>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</si>
  <si>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</si>
  <si>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</si>
  <si>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</si>
  <si>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</si>
  <si>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</si>
  <si>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</si>
  <si>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</si>
  <si>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</si>
  <si>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</si>
  <si>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</si>
  <si>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</si>
  <si>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</si>
  <si>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</si>
  <si>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</si>
  <si>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</si>
  <si>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</si>
  <si>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</si>
  <si>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</si>
  <si>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</si>
  <si>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</si>
  <si>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</si>
  <si>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</si>
  <si>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</si>
  <si>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</si>
  <si>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</si>
  <si>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</si>
  <si>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</si>
  <si>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</si>
  <si>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</si>
  <si>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</si>
  <si>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</si>
  <si>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</si>
  <si>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</si>
  <si>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</si>
  <si>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</si>
  <si>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</si>
  <si>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</si>
  <si>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</si>
  <si>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</si>
  <si>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</si>
  <si>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</si>
  <si>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</si>
  <si>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</si>
  <si>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</si>
  <si>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</si>
  <si>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</si>
  <si>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</si>
  <si>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</si>
  <si>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</si>
  <si>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</si>
  <si>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</si>
  <si>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</si>
  <si>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</si>
  <si>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</si>
  <si>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</si>
  <si>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</si>
  <si>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</si>
  <si>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</si>
  <si>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</si>
  <si>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</si>
  <si>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</si>
  <si>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</si>
  <si>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</si>
  <si>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</si>
  <si>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</si>
  <si>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</si>
  <si>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</si>
  <si>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</si>
  <si>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</si>
  <si>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</si>
  <si>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</si>
  <si>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</si>
  <si>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</si>
  <si>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</si>
  <si>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</si>
  <si>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</si>
  <si>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</si>
  <si>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</si>
  <si>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</si>
  <si>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</si>
  <si>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</si>
  <si>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</si>
  <si>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</si>
  <si>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</si>
  <si>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</si>
  <si>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</si>
  <si>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</si>
  <si>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</si>
  <si>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</si>
  <si>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</si>
  <si>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</si>
  <si>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</si>
  <si>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</si>
  <si>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</si>
  <si>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</si>
  <si>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</si>
  <si>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</si>
  <si>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</si>
  <si>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</si>
  <si>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</si>
  <si>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</si>
  <si>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</si>
  <si>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</si>
  <si>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</si>
  <si>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</si>
  <si>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</si>
  <si>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</si>
  <si>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</si>
  <si>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</si>
  <si>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</si>
  <si>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</si>
  <si>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</si>
  <si>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</si>
  <si>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</si>
  <si>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</si>
  <si>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</si>
  <si>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</si>
  <si>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</si>
  <si>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</si>
  <si>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</si>
  <si>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</si>
  <si>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</si>
  <si>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</si>
  <si>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</si>
  <si>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</si>
  <si>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</si>
  <si>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</si>
  <si>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</si>
  <si>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</si>
  <si>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</si>
  <si>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</si>
  <si>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</si>
  <si>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</si>
  <si>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</si>
  <si>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</si>
  <si>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</si>
  <si>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</si>
  <si>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</si>
  <si>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</si>
  <si>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</si>
  <si>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</si>
  <si>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</si>
  <si>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</si>
  <si>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</si>
  <si>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</si>
  <si>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</si>
  <si>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</si>
  <si>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</si>
  <si>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</si>
  <si>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</si>
  <si>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</si>
  <si>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</si>
  <si>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</si>
  <si>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</si>
  <si>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</si>
  <si>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</si>
  <si>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</si>
  <si>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</si>
  <si>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</si>
  <si>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</si>
  <si>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</si>
  <si>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</si>
  <si>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</si>
  <si>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</si>
  <si>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</si>
  <si>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</si>
  <si>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</si>
  <si>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</si>
  <si>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</si>
  <si>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</si>
  <si>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</si>
  <si>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</si>
  <si>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</si>
  <si>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</si>
  <si>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</si>
  <si>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</si>
  <si>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</si>
  <si>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</si>
  <si>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</si>
  <si>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</si>
  <si>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</si>
  <si>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</si>
  <si>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</si>
  <si>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</si>
  <si>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</si>
  <si>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</si>
  <si>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</si>
  <si>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</si>
  <si>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</si>
  <si>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</si>
  <si>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</si>
  <si>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</si>
  <si>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</si>
  <si>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</si>
  <si>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</si>
  <si>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</si>
  <si>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</si>
  <si>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</si>
  <si>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</si>
  <si>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</si>
  <si>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</si>
  <si>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</si>
  <si>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</si>
  <si>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</si>
  <si>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</si>
  <si>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</si>
  <si>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</si>
  <si>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</si>
  <si>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</si>
  <si>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</si>
  <si>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</si>
  <si>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</si>
  <si>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</si>
  <si>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</si>
  <si>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</si>
  <si>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</si>
  <si>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</si>
  <si>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</si>
  <si>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</si>
  <si>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</si>
  <si>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</si>
  <si>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</si>
  <si>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</si>
  <si>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</si>
  <si>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</si>
  <si>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</si>
  <si>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</si>
  <si>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</si>
  <si>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</si>
  <si>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</si>
  <si>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</si>
  <si>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</si>
  <si>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</si>
  <si>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</si>
  <si>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</si>
  <si>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</si>
  <si>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</si>
  <si>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</si>
  <si>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</si>
  <si>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</si>
  <si>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</si>
  <si>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</si>
  <si>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</si>
  <si>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</si>
  <si>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</si>
  <si>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</si>
  <si>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</si>
  <si>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</si>
  <si>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</si>
  <si>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</si>
  <si>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</si>
  <si>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</si>
  <si>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</si>
  <si>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</si>
  <si>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</si>
  <si>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</si>
  <si>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</si>
  <si>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</si>
  <si>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</si>
  <si>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</si>
  <si>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</si>
  <si>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</si>
  <si>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</si>
  <si>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</si>
  <si>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</si>
  <si>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</si>
  <si>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</si>
  <si>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</si>
  <si>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</si>
  <si>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</si>
  <si>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</si>
  <si>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</si>
  <si>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</si>
  <si>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</si>
  <si>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</si>
  <si>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</si>
  <si>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</si>
  <si>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</si>
  <si>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</si>
  <si>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</si>
  <si>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</si>
  <si>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</si>
  <si>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</si>
  <si>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</si>
  <si>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</si>
  <si>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</si>
  <si>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</si>
  <si>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</si>
  <si>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</si>
  <si>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</si>
  <si>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</si>
  <si>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</si>
  <si>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</si>
  <si>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</si>
  <si>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</si>
  <si>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</si>
  <si>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</si>
  <si>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</si>
  <si>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</si>
  <si>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</si>
  <si>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</si>
  <si>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</si>
  <si>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</si>
  <si>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</si>
  <si>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</si>
  <si>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</si>
  <si>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</si>
  <si>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</si>
  <si>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</si>
  <si>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</si>
  <si>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</si>
  <si>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</si>
  <si>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</si>
  <si>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</si>
  <si>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</si>
  <si>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</si>
  <si>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</si>
  <si>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</si>
  <si>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</si>
  <si>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</si>
  <si>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</si>
  <si>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</si>
  <si>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</si>
  <si>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</si>
  <si>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</si>
  <si>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</si>
  <si>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</si>
  <si>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</si>
  <si>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</si>
  <si>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</si>
  <si>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</si>
  <si>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</si>
  <si>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</si>
  <si>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</si>
  <si>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</si>
  <si>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</si>
  <si>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</si>
  <si>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</si>
  <si>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</si>
  <si>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</si>
  <si>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</si>
  <si>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</si>
  <si>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</si>
  <si>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</si>
  <si>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</si>
  <si>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</si>
  <si>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</si>
  <si>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</si>
  <si>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</si>
  <si>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</si>
  <si>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</si>
  <si>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</si>
  <si>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</si>
  <si>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</si>
  <si>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</si>
  <si>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</si>
  <si>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</si>
  <si>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</si>
  <si>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</si>
  <si>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</si>
  <si>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</si>
  <si>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</si>
  <si>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</si>
  <si>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</si>
  <si>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</si>
  <si>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</si>
  <si>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</si>
  <si>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</si>
  <si>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</si>
  <si>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</si>
  <si>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</si>
  <si>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</si>
  <si>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</si>
  <si>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</si>
  <si>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</si>
  <si>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</si>
  <si>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</si>
  <si>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</si>
  <si>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</si>
  <si>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</si>
  <si>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</si>
  <si>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</si>
  <si>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</si>
  <si>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</si>
  <si>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</si>
  <si>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</si>
  <si>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</si>
  <si>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</si>
  <si>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</si>
  <si>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</si>
  <si>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</si>
  <si>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</si>
  <si>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</si>
  <si>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</si>
  <si>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</si>
  <si>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</si>
  <si>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</si>
  <si>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</si>
  <si>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</si>
  <si>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</si>
  <si>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</si>
  <si>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</si>
  <si>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</si>
  <si>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</si>
  <si>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</si>
  <si>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</si>
  <si>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</si>
  <si>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</si>
  <si>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</si>
  <si>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</si>
  <si>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</si>
  <si>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</si>
  <si>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</si>
  <si>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</si>
  <si>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</si>
  <si>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</si>
  <si>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</si>
  <si>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</si>
  <si>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</si>
  <si>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</si>
  <si>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</si>
  <si>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</si>
  <si>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</si>
  <si>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</si>
  <si>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</si>
  <si>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</si>
  <si>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</si>
  <si>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</si>
  <si>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</si>
  <si>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</si>
  <si>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</si>
  <si>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</si>
  <si>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</si>
  <si>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</si>
  <si>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</si>
  <si>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</si>
  <si>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</si>
  <si>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</si>
  <si>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</si>
  <si>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</si>
  <si>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</si>
  <si>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</si>
  <si>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</si>
  <si>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</si>
  <si>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</si>
  <si>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</si>
  <si>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</si>
  <si>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</si>
  <si>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</si>
  <si>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</si>
  <si>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</si>
  <si>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</si>
  <si>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</si>
  <si>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</si>
  <si>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</si>
  <si>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</si>
  <si>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</si>
  <si>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</si>
  <si>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</si>
  <si>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</si>
  <si>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</si>
  <si>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</si>
  <si>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</si>
  <si>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</si>
  <si>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</si>
  <si>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</si>
  <si>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</si>
  <si>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</si>
  <si>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</si>
  <si>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</si>
  <si>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</si>
  <si>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</si>
  <si>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</si>
  <si>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</si>
  <si>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</si>
  <si>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</si>
  <si>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</si>
  <si>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</si>
  <si>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</si>
  <si>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</si>
  <si>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</si>
  <si>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</si>
  <si>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</si>
  <si>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</si>
  <si>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</si>
  <si>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</si>
  <si>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</si>
  <si>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</si>
  <si>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</si>
  <si>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</si>
  <si>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</si>
  <si>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</si>
  <si>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</si>
  <si>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</si>
  <si>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</si>
  <si>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</si>
  <si>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</si>
  <si>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</si>
  <si>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</si>
  <si>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</si>
  <si>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</si>
  <si>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</si>
  <si>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</si>
  <si>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</si>
  <si>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</si>
  <si>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</si>
  <si>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</si>
  <si>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</si>
  <si>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</si>
  <si>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</si>
  <si>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</si>
  <si>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</si>
  <si>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</si>
  <si>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</si>
  <si>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</si>
  <si>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</si>
  <si>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</si>
  <si>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</si>
  <si>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</si>
  <si>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</si>
  <si>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</si>
  <si>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</si>
  <si>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</si>
  <si>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</si>
  <si>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</si>
  <si>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</si>
  <si>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</si>
  <si>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</si>
  <si>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</si>
  <si>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</si>
  <si>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</si>
  <si>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</si>
  <si>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</si>
  <si>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</si>
  <si>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</si>
  <si>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</si>
  <si>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</si>
  <si>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</si>
  <si>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</si>
  <si>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</si>
  <si>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</si>
  <si>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</si>
  <si>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</si>
  <si>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</si>
  <si>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</si>
  <si>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</si>
  <si>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</si>
  <si>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</si>
  <si>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</si>
  <si>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</si>
  <si>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</si>
  <si>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</si>
  <si>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</si>
  <si>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</si>
  <si>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</si>
  <si>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</si>
  <si>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</si>
  <si>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</si>
  <si>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</si>
  <si>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</si>
  <si>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</si>
  <si>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</si>
  <si>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</si>
  <si>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</si>
  <si>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</si>
  <si>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</si>
  <si>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</si>
  <si>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</si>
  <si>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</si>
  <si>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</si>
  <si>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</si>
  <si>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</si>
  <si>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</si>
  <si>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</si>
  <si>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</si>
  <si>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</si>
  <si>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</si>
  <si>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</si>
  <si>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</si>
  <si>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</si>
  <si>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</si>
  <si>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</si>
  <si>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</si>
  <si>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</si>
  <si>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</si>
  <si>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</si>
  <si>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</si>
  <si>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</si>
  <si>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</si>
  <si>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</si>
  <si>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</si>
  <si>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</si>
  <si>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</si>
  <si>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</si>
  <si>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</si>
  <si>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</si>
  <si>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</si>
  <si>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</si>
  <si>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</si>
  <si>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</si>
  <si>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</si>
  <si>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</si>
  <si>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</si>
  <si>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</si>
  <si>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</si>
  <si>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</si>
  <si>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</si>
  <si>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</si>
  <si>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</si>
  <si>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</si>
  <si>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</si>
  <si>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</si>
  <si>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</si>
  <si>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</si>
  <si>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</si>
  <si>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</si>
  <si>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</si>
  <si>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</si>
  <si>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</si>
  <si>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</si>
  <si>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</si>
  <si>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</si>
  <si>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</si>
  <si>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</si>
  <si>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</si>
  <si>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</si>
  <si>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</si>
  <si>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</si>
  <si>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</si>
  <si>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</si>
  <si>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</si>
  <si>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</si>
  <si>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</si>
  <si>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</si>
  <si>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</si>
  <si>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</si>
  <si>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</si>
  <si>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</si>
  <si>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</si>
  <si>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</si>
  <si>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</si>
  <si>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</si>
  <si>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</si>
  <si>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</si>
  <si>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</si>
  <si>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</si>
  <si>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</si>
  <si>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</si>
  <si>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</si>
  <si>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</si>
  <si>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</si>
  <si>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</si>
  <si>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</si>
  <si>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</si>
  <si>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</si>
  <si>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</si>
  <si>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</si>
  <si>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</si>
  <si>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</si>
  <si>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</si>
  <si>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</si>
  <si>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</si>
  <si>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</si>
  <si>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</si>
  <si>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</si>
  <si>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</si>
  <si>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</si>
  <si>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</si>
  <si>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</si>
  <si>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</si>
  <si>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</si>
  <si>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</si>
  <si>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</si>
  <si>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</si>
  <si>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</si>
  <si>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</si>
  <si>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</si>
  <si>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</si>
  <si>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</si>
  <si>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</si>
  <si>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</si>
  <si>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</si>
  <si>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</si>
  <si>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</si>
  <si>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</si>
  <si>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</si>
  <si>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</si>
  <si>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</si>
  <si>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</si>
  <si>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</si>
  <si>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</si>
  <si>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</si>
  <si>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</si>
  <si>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</si>
  <si>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</si>
  <si>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</si>
  <si>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</si>
  <si>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</si>
  <si>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</si>
  <si>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</si>
  <si>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</si>
  <si>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</si>
  <si>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</si>
  <si>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</si>
  <si>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</si>
  <si>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</si>
  <si>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</si>
  <si>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</si>
  <si>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</si>
  <si>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</si>
  <si>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</si>
  <si>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</si>
  <si>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</si>
  <si>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</si>
  <si>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</si>
  <si>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</si>
  <si>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</si>
  <si>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</si>
  <si>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</si>
  <si>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</si>
  <si>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</si>
  <si>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</si>
  <si>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</si>
  <si>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</si>
  <si>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</si>
  <si>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</si>
  <si>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</si>
  <si>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</si>
  <si>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</si>
  <si>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</si>
  <si>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</si>
  <si>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</si>
  <si>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</si>
  <si>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</si>
  <si>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</si>
  <si>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</si>
  <si>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</si>
  <si>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</si>
  <si>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</si>
  <si>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</si>
  <si>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</si>
  <si>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</si>
  <si>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</si>
  <si>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</si>
  <si>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</si>
  <si>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</si>
  <si>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</si>
  <si>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</si>
  <si>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</si>
  <si>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</si>
  <si>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</si>
  <si>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</si>
  <si>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</si>
  <si>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</si>
  <si>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</si>
  <si>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</si>
  <si>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</si>
  <si>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</si>
  <si>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</si>
  <si>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</si>
  <si>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</si>
  <si>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</si>
  <si>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</si>
  <si>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</si>
  <si>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</si>
  <si>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</si>
  <si>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</si>
  <si>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</si>
  <si>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</si>
  <si>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</si>
  <si>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</si>
  <si>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</si>
  <si>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</si>
  <si>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</si>
  <si>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</si>
  <si>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</si>
  <si>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</si>
  <si>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</si>
  <si>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</si>
  <si>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</si>
  <si>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</si>
  <si>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</si>
  <si>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</si>
  <si>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</si>
  <si>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</si>
  <si>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</si>
  <si>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</si>
  <si>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</si>
  <si>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</si>
  <si>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</si>
  <si>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</si>
  <si>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</si>
  <si>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</si>
  <si>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</si>
  <si>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</si>
  <si>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</si>
  <si>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</si>
  <si>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</si>
  <si>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</si>
  <si>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</si>
  <si>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</si>
  <si>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</si>
  <si>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</si>
  <si>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</si>
  <si>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</si>
  <si>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</si>
  <si>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</si>
  <si>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</si>
  <si>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</si>
  <si>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</si>
  <si>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</si>
  <si>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</si>
  <si>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</si>
  <si>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</si>
  <si>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</si>
  <si>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</si>
  <si>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</si>
  <si>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</si>
  <si>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</si>
  <si>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</si>
  <si>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</si>
  <si>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</si>
  <si>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</si>
  <si>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</si>
  <si>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</si>
  <si>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</si>
  <si>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</si>
  <si>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</si>
  <si>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</si>
  <si>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</si>
  <si>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</si>
  <si>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</si>
  <si>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</si>
  <si>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</si>
  <si>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</si>
  <si>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</si>
  <si>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</si>
  <si>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</si>
  <si>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</si>
  <si>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</si>
  <si>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</si>
  <si>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</si>
  <si>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</si>
  <si>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</si>
  <si>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</si>
  <si>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</si>
  <si>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</si>
  <si>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</si>
  <si>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</si>
  <si>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</si>
  <si>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</si>
  <si>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</si>
  <si>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</si>
  <si>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</si>
  <si>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</si>
  <si>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</si>
  <si>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</si>
  <si>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</si>
  <si>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</si>
  <si>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</si>
  <si>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</si>
  <si>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</si>
  <si>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</si>
  <si>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</si>
  <si>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</si>
  <si>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</si>
  <si>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</si>
  <si>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</si>
  <si>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</si>
  <si>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</si>
  <si>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</si>
  <si>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</si>
  <si>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</si>
  <si>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</si>
  <si>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</si>
  <si>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</si>
  <si>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</si>
  <si>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</si>
  <si>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</si>
  <si>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</si>
  <si>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</si>
  <si>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</si>
  <si>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</si>
  <si>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</si>
  <si>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</si>
  <si>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</si>
  <si>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</si>
  <si>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</si>
  <si>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</si>
  <si>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</si>
  <si>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</si>
  <si>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</si>
  <si>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</si>
  <si>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</si>
  <si>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</si>
  <si>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</si>
  <si>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</si>
  <si>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</si>
  <si>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</si>
  <si>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</si>
  <si>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</si>
  <si>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</si>
  <si>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</si>
  <si>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</si>
  <si>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</si>
  <si>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</si>
  <si>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</si>
  <si>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</si>
  <si>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</si>
  <si>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</si>
  <si>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</si>
  <si>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</si>
  <si>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</si>
  <si>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</si>
  <si>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</si>
  <si>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</si>
  <si>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</si>
  <si>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</si>
  <si>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</si>
  <si>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</si>
  <si>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</si>
  <si>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</si>
  <si>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</si>
  <si>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</si>
  <si>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</si>
  <si>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</si>
  <si>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</si>
  <si>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</si>
  <si>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</si>
  <si>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</si>
  <si>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</si>
  <si>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</si>
  <si>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</si>
  <si>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</si>
  <si>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</si>
  <si>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</si>
  <si>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</si>
  <si>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</si>
  <si>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</si>
  <si>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</si>
  <si>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</si>
  <si>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</si>
  <si>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</si>
  <si>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</si>
  <si>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</si>
  <si>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</si>
  <si>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</si>
  <si>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</si>
  <si>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</si>
  <si>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</si>
  <si>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</si>
  <si>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</si>
  <si>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</si>
  <si>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</si>
  <si>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</si>
  <si>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</si>
  <si>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</si>
  <si>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</si>
  <si>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</si>
  <si>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</si>
  <si>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</si>
  <si>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</si>
  <si>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</si>
  <si>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</si>
  <si>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</si>
  <si>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</si>
  <si>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</si>
  <si>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</si>
  <si>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</si>
  <si>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</si>
  <si>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</si>
  <si>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</si>
  <si>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</si>
  <si>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</si>
  <si>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</si>
  <si>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</si>
  <si>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</si>
  <si>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</si>
  <si>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</si>
  <si>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</si>
  <si>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</si>
  <si>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</si>
  <si>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</si>
  <si>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</si>
  <si>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</si>
  <si>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</si>
  <si>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</si>
  <si>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</si>
  <si>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</si>
  <si>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</si>
  <si>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</si>
  <si>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</si>
  <si>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</si>
  <si>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</si>
  <si>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</si>
  <si>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</si>
  <si>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</si>
  <si>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</si>
  <si>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</si>
  <si>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</si>
  <si>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</si>
  <si>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</si>
  <si>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</si>
  <si>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</si>
  <si>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</si>
  <si>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</si>
  <si>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</si>
  <si>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</si>
  <si>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</si>
  <si>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</si>
  <si>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</si>
  <si>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</si>
  <si>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</si>
  <si>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</si>
  <si>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</si>
  <si>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</si>
  <si>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</si>
  <si>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</si>
  <si>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</si>
  <si>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</si>
  <si>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</si>
  <si>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</si>
  <si>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</si>
  <si>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</si>
  <si>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</si>
  <si>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</si>
  <si>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</si>
  <si>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</si>
  <si>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</si>
  <si>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</si>
  <si>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</si>
  <si>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</si>
  <si>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</si>
  <si>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</si>
  <si>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</si>
  <si>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</si>
  <si>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</si>
  <si>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</si>
  <si>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</si>
  <si>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</si>
  <si>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</si>
  <si>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</si>
  <si>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</si>
  <si>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</si>
  <si>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</si>
  <si>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</si>
  <si>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</si>
  <si>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</si>
  <si>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</si>
  <si>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</si>
  <si>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</si>
  <si>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</si>
  <si>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</si>
  <si>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</si>
  <si>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</si>
  <si>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</si>
  <si>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</si>
  <si>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</si>
  <si>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</si>
  <si>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</si>
  <si>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</si>
  <si>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</si>
  <si>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</si>
  <si>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</si>
  <si>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</si>
  <si>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</si>
  <si>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</si>
  <si>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</si>
  <si>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</si>
  <si>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</si>
  <si>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</si>
  <si>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</si>
  <si>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</si>
  <si>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</si>
  <si>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</si>
  <si>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</si>
  <si>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</si>
  <si>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</si>
  <si>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</si>
  <si>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</si>
  <si>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</si>
  <si>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</si>
  <si>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</si>
  <si>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</si>
  <si>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</si>
  <si>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</si>
  <si>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</si>
  <si>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</si>
  <si>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</si>
  <si>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</si>
  <si>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</si>
  <si>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</si>
  <si>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</si>
  <si>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</si>
  <si>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</si>
  <si>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</si>
  <si>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</si>
  <si>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</si>
  <si>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</si>
  <si>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</si>
  <si>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</si>
  <si>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</si>
  <si>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</si>
  <si>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</si>
  <si>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</si>
  <si>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</si>
  <si>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</si>
  <si>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</si>
  <si>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</si>
  <si>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</si>
  <si>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</si>
  <si>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</si>
  <si>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</si>
  <si>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</si>
  <si>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</si>
  <si>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</si>
  <si>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</si>
  <si>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</si>
  <si>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</si>
  <si>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</si>
  <si>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</si>
  <si>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</si>
  <si>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</si>
  <si>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</si>
  <si>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</si>
  <si>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</si>
  <si>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</si>
  <si>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</si>
  <si>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</si>
  <si>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</si>
  <si>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</si>
  <si>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</si>
  <si>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</si>
  <si>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</si>
  <si>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</si>
  <si>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</si>
  <si>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</si>
  <si>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</si>
  <si>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</si>
  <si>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</si>
  <si>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</si>
  <si>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</si>
  <si>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</si>
  <si>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</si>
  <si>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</si>
  <si>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</si>
  <si>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</si>
  <si>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</si>
  <si>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</si>
  <si>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</si>
  <si>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</si>
  <si>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</si>
  <si>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</si>
  <si>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</si>
  <si>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</si>
  <si>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</si>
  <si>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</si>
  <si>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</si>
  <si>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</si>
  <si>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</si>
  <si>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</si>
  <si>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</si>
  <si>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</si>
  <si>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</si>
  <si>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</si>
  <si>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</si>
  <si>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</si>
  <si>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</si>
  <si>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</si>
  <si>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</si>
  <si>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</si>
  <si>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</si>
  <si>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</si>
  <si>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</si>
  <si>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</si>
  <si>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</si>
  <si>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</si>
  <si>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</si>
  <si>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</si>
  <si>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</si>
  <si>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</si>
  <si>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</si>
  <si>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</si>
  <si>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</si>
  <si>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</si>
  <si>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</si>
  <si>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</si>
  <si>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</si>
  <si>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</si>
  <si>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</si>
  <si>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</si>
  <si>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</si>
  <si>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</si>
  <si>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</si>
  <si>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</si>
  <si>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</si>
  <si>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</si>
  <si>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</si>
  <si>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</si>
  <si>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</si>
  <si>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</si>
  <si>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</si>
  <si>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</si>
  <si>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</si>
  <si>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</si>
  <si>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</si>
  <si>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</si>
  <si>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</si>
  <si>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</si>
  <si>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</si>
  <si>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</si>
  <si>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</si>
  <si>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</si>
  <si>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</si>
  <si>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</si>
  <si>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</si>
  <si>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</si>
  <si>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</si>
  <si>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</si>
  <si>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</si>
  <si>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</si>
  <si>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</si>
  <si>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</si>
  <si>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</si>
  <si>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</si>
  <si>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</si>
  <si>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</si>
  <si>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</si>
  <si>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</si>
  <si>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</si>
  <si>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</si>
  <si>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</si>
  <si>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</si>
  <si>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</si>
  <si>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</si>
  <si>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</si>
  <si>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</si>
  <si>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</si>
  <si>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</si>
  <si>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</si>
  <si>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</si>
  <si>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</si>
  <si>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</si>
  <si>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</si>
  <si>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</si>
  <si>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</si>
  <si>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</si>
  <si>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</si>
  <si>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</si>
  <si>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</si>
  <si>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</si>
  <si>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</si>
  <si>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</si>
  <si>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</si>
  <si>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</si>
  <si>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</si>
  <si>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</si>
  <si>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</si>
  <si>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</si>
  <si>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</si>
  <si>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</si>
  <si>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</si>
  <si>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</si>
  <si>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</si>
  <si>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</si>
  <si>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</si>
  <si>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</si>
  <si>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</si>
  <si>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</si>
  <si>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</si>
  <si>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</si>
  <si>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</si>
  <si>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</si>
  <si>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</si>
  <si>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</si>
  <si>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</si>
  <si>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</si>
  <si>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</si>
  <si>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</si>
  <si>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</si>
  <si>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</si>
  <si>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</si>
  <si>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</si>
  <si>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</si>
  <si>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</si>
  <si>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</si>
  <si>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</si>
  <si>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</si>
  <si>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</si>
  <si>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</si>
  <si>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</si>
  <si>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</si>
  <si>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</si>
  <si>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</si>
  <si>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</si>
  <si>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</si>
  <si>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</si>
  <si>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</si>
  <si>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</si>
  <si>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</si>
  <si>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</si>
  <si>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</si>
  <si>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</si>
  <si>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</si>
  <si>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</si>
  <si>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</si>
  <si>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</si>
  <si>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</si>
  <si>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</si>
  <si>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</si>
  <si>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</si>
  <si>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</si>
  <si>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</si>
  <si>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</si>
  <si>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</si>
  <si>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</si>
  <si>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</si>
  <si>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</si>
  <si>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</si>
  <si>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</si>
  <si>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</si>
  <si>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</si>
  <si>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</si>
  <si>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</si>
  <si>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</si>
  <si>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</si>
  <si>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</si>
  <si>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</si>
  <si>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</si>
  <si>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</si>
  <si>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</si>
  <si>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</si>
  <si>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</si>
  <si>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</si>
  <si>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</si>
  <si>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</si>
  <si>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</si>
  <si>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</si>
  <si>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</si>
  <si>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</si>
  <si>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</si>
  <si>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</si>
  <si>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</si>
  <si>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</si>
  <si>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</si>
  <si>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</si>
  <si>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</si>
  <si>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</si>
  <si>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</si>
  <si>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</si>
  <si>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</si>
  <si>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</si>
  <si>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</si>
  <si>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</si>
  <si>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</si>
  <si>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</si>
  <si>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</si>
  <si>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</si>
  <si>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</si>
  <si>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</si>
  <si>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</si>
  <si>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</si>
  <si>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</si>
  <si>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</si>
  <si>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</si>
  <si>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</si>
  <si>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</si>
  <si>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</si>
  <si>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</si>
  <si>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</si>
  <si>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</si>
  <si>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</si>
  <si>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</si>
  <si>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</si>
  <si>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</si>
  <si>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</si>
  <si>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</si>
  <si>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</si>
  <si>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</si>
  <si>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</si>
  <si>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</si>
  <si>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</si>
  <si>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</si>
  <si>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</si>
  <si>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</si>
  <si>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</si>
  <si>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</si>
  <si>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</si>
  <si>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</si>
  <si>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</si>
  <si>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</si>
  <si>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</si>
  <si>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</si>
  <si>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</si>
  <si>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</si>
  <si>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</si>
  <si>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</si>
  <si>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</si>
  <si>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</si>
  <si>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</si>
  <si>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</si>
  <si>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</si>
  <si>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</si>
  <si>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</si>
  <si>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</si>
  <si>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</si>
  <si>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</si>
  <si>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</si>
  <si>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</si>
  <si>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</si>
  <si>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</si>
  <si>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</si>
  <si>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</si>
  <si>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</si>
  <si>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</si>
  <si>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</si>
  <si>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</si>
  <si>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</si>
  <si>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</si>
  <si>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</si>
  <si>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</si>
  <si>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</si>
  <si>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</si>
  <si>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</si>
  <si>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</si>
  <si>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</si>
  <si>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</si>
  <si>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</si>
  <si>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</si>
  <si>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</si>
  <si>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</si>
  <si>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</si>
  <si>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</si>
  <si>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</si>
  <si>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</si>
  <si>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</si>
  <si>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</si>
  <si>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</si>
  <si>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</si>
  <si>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</si>
  <si>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</si>
  <si>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</si>
  <si>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</si>
  <si>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</si>
  <si>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</si>
  <si>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</si>
  <si>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</si>
  <si>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</si>
  <si>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</si>
  <si>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</si>
  <si>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</si>
  <si>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</si>
  <si>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</si>
  <si>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</si>
  <si>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</si>
  <si>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</si>
  <si>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</si>
  <si>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</si>
  <si>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</si>
  <si>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</si>
  <si>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</si>
  <si>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</si>
  <si>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</si>
  <si>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</si>
  <si>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</si>
  <si>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</si>
  <si>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</si>
  <si>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</si>
  <si>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</si>
  <si>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</si>
  <si>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</si>
  <si>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</si>
  <si>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</si>
  <si>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</si>
  <si>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</si>
  <si>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</si>
  <si>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</si>
  <si>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</si>
  <si>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</si>
  <si>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</si>
  <si>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</si>
  <si>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</si>
  <si>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</si>
  <si>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</si>
  <si>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</si>
  <si>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</si>
  <si>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</si>
  <si>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</si>
  <si>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</si>
  <si>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</si>
  <si>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</si>
  <si>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</si>
  <si>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</si>
  <si>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</si>
  <si>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</si>
  <si>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</si>
  <si>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</si>
  <si>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</si>
  <si>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</si>
  <si>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</si>
  <si>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</si>
  <si>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</si>
  <si>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</si>
  <si>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</si>
  <si>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</si>
  <si>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</si>
  <si>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</si>
  <si>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</si>
  <si>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</si>
  <si>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</si>
  <si>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</si>
  <si>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</si>
  <si>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</si>
  <si>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</si>
  <si>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</si>
  <si>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</si>
  <si>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</si>
  <si>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</si>
  <si>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</si>
  <si>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</si>
  <si>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</si>
  <si>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</si>
  <si>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</si>
  <si>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</si>
  <si>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</si>
  <si>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</si>
  <si>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</si>
  <si>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</si>
  <si>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</si>
  <si>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</si>
  <si>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</si>
  <si>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</si>
  <si>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</si>
  <si>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</si>
  <si>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</si>
  <si>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</si>
  <si>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</si>
  <si>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</si>
  <si>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</si>
  <si>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</si>
  <si>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</si>
  <si>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</si>
  <si>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</si>
  <si>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</si>
  <si>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</si>
  <si>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</si>
  <si>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</si>
  <si>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</si>
  <si>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</si>
  <si>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</si>
  <si>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</si>
  <si>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</si>
  <si>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</si>
  <si>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</si>
  <si>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</si>
  <si>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</si>
  <si>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</si>
  <si>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</si>
  <si>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</si>
  <si>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</si>
  <si>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</si>
  <si>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</si>
  <si>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</si>
  <si>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</si>
  <si>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</si>
  <si>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</si>
  <si>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</si>
  <si>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</si>
  <si>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</si>
  <si>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</si>
  <si>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</si>
  <si>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</si>
  <si>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</si>
  <si>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</si>
  <si>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</si>
  <si>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</si>
  <si>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</si>
  <si>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</si>
  <si>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</si>
  <si>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</si>
  <si>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</si>
  <si>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</si>
  <si>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</si>
  <si>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</si>
  <si>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</si>
  <si>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</si>
  <si>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</si>
  <si>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</si>
  <si>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</si>
  <si>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</si>
  <si>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</si>
  <si>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</si>
  <si>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</si>
  <si>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</si>
  <si>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</si>
  <si>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</si>
  <si>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</si>
  <si>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</si>
  <si>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</si>
  <si>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</si>
  <si>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</si>
  <si>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</si>
  <si>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</si>
  <si>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</si>
  <si>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</si>
  <si>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</si>
  <si>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</si>
  <si>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</si>
  <si>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</si>
  <si>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</si>
  <si>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</si>
  <si>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</si>
  <si>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</si>
  <si>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</si>
  <si>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</si>
  <si>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</si>
  <si>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</si>
  <si>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</si>
  <si>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</si>
  <si>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</si>
  <si>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</si>
  <si>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</si>
  <si>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</si>
  <si>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</si>
  <si>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</si>
  <si>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</si>
  <si>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</si>
  <si>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</si>
  <si>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</si>
  <si>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</si>
  <si>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</si>
  <si>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</si>
  <si>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</si>
  <si>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</si>
  <si>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</si>
  <si>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</si>
  <si>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</si>
  <si>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</si>
  <si>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</si>
  <si>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</si>
  <si>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</si>
  <si>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</si>
  <si>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</si>
  <si>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</si>
  <si>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</si>
  <si>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</si>
  <si>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</si>
  <si>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</si>
  <si>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</si>
  <si>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</si>
  <si>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</si>
  <si>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</si>
  <si>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</si>
  <si>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</si>
  <si>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</si>
  <si>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</si>
  <si>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</si>
  <si>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</si>
  <si>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</si>
  <si>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</si>
  <si>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</si>
  <si>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</si>
  <si>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</si>
  <si>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</si>
  <si>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</si>
  <si>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</si>
  <si>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</si>
  <si>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</si>
  <si>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</si>
  <si>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</si>
  <si>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</si>
  <si>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</si>
  <si>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</si>
  <si>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</si>
  <si>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</si>
  <si>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</si>
  <si>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</si>
  <si>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</si>
  <si>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</si>
  <si>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</si>
  <si>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</si>
  <si>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</si>
  <si>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</si>
  <si>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</si>
  <si>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</si>
  <si>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</si>
  <si>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</si>
  <si>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</si>
  <si>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</si>
  <si>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</si>
  <si>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</si>
  <si>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</si>
  <si>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</si>
  <si>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</si>
  <si>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</si>
  <si>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</si>
  <si>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</si>
  <si>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</si>
  <si>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</si>
  <si>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</si>
  <si>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</si>
  <si>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</si>
  <si>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</si>
  <si>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</si>
  <si>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</si>
  <si>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</si>
  <si>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</si>
  <si>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</si>
  <si>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</si>
  <si>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</si>
  <si>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</si>
  <si>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</si>
  <si>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</si>
  <si>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</si>
  <si>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</si>
  <si>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</si>
  <si>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</si>
  <si>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</si>
  <si>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</si>
  <si>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</si>
  <si>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</si>
  <si>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</si>
  <si>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</si>
  <si>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</si>
  <si>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</si>
  <si>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</si>
  <si>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</si>
  <si>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</si>
  <si>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</si>
  <si>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</si>
  <si>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</si>
  <si>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</si>
  <si>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</si>
  <si>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</si>
  <si>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</si>
  <si>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</si>
  <si>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</si>
  <si>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</si>
  <si>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</si>
  <si>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</si>
  <si>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</si>
  <si>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</si>
  <si>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</si>
  <si>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</si>
  <si>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</si>
  <si>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</si>
  <si>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</si>
  <si>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</si>
  <si>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</si>
  <si>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</si>
  <si>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</si>
  <si>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</si>
  <si>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</si>
  <si>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</si>
  <si>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</si>
  <si>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</si>
  <si>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</si>
  <si>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</si>
  <si>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</si>
  <si>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</si>
  <si>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</si>
  <si>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</si>
  <si>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</si>
  <si>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</si>
  <si>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</si>
  <si>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</si>
  <si>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</si>
  <si>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</si>
  <si>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</si>
  <si>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</si>
  <si>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</si>
  <si>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</si>
  <si>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</si>
  <si>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</si>
  <si>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</si>
  <si>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</si>
  <si>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</si>
  <si>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</si>
  <si>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</si>
  <si>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</si>
  <si>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</si>
  <si>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</si>
  <si>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</si>
  <si>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</si>
  <si>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</si>
  <si>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</si>
  <si>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</si>
  <si>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</si>
  <si>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</si>
  <si>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</si>
  <si>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</si>
  <si>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</si>
  <si>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</si>
  <si>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</si>
  <si>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</si>
  <si>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</si>
  <si>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</si>
  <si>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</si>
  <si>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</si>
  <si>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</si>
  <si>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</si>
  <si>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</si>
  <si>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</si>
  <si>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</si>
  <si>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</si>
  <si>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</si>
  <si>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</si>
  <si>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</si>
  <si>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</si>
  <si>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</si>
  <si>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</si>
  <si>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</si>
  <si>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</si>
  <si>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</si>
  <si>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</si>
  <si>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</si>
  <si>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</si>
  <si>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</si>
  <si>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</si>
  <si>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</si>
  <si>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</si>
  <si>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</si>
  <si>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</si>
  <si>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</si>
  <si>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</si>
  <si>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</si>
  <si>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</si>
  <si>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</si>
  <si>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</si>
  <si>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</si>
  <si>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</si>
  <si>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</si>
  <si>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</si>
  <si>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</si>
  <si>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</si>
  <si>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</si>
  <si>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</si>
  <si>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</si>
  <si>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</si>
  <si>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</si>
  <si>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</si>
  <si>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</si>
  <si>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</si>
  <si>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</si>
  <si>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</si>
  <si>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</si>
  <si>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</si>
  <si>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</si>
  <si>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</si>
  <si>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</si>
  <si>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</si>
  <si>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</si>
  <si>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</si>
  <si>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</si>
  <si>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</si>
  <si>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</si>
  <si>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</si>
  <si>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</si>
  <si>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</si>
  <si>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</si>
  <si>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</si>
  <si>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</si>
  <si>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</si>
  <si>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</si>
  <si>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</si>
  <si>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</si>
  <si>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</si>
  <si>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</si>
  <si>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</si>
  <si>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</si>
  <si>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</si>
  <si>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</si>
  <si>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</si>
  <si>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</si>
  <si>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</si>
  <si>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</si>
  <si>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</si>
  <si>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</si>
  <si>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</si>
  <si>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</si>
  <si>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</si>
  <si>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</si>
  <si>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</si>
  <si>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</si>
  <si>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</si>
  <si>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</si>
  <si>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</si>
  <si>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</si>
  <si>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</si>
  <si>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</si>
  <si>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</si>
  <si>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</si>
  <si>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</si>
  <si>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</si>
  <si>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</si>
  <si>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</si>
  <si>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</si>
  <si>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</si>
  <si>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</si>
  <si>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</si>
  <si>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</si>
  <si>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</si>
  <si>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</si>
  <si>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</si>
  <si>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</si>
  <si>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</si>
  <si>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</si>
  <si>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</si>
  <si>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</si>
  <si>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</si>
  <si>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</si>
  <si>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</si>
  <si>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</si>
  <si>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</si>
  <si>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</si>
  <si>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</si>
  <si>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</si>
  <si>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</si>
  <si>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</si>
  <si>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</si>
  <si>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</si>
  <si>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</si>
  <si>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</si>
  <si>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</si>
  <si>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</si>
  <si>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</si>
  <si>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</si>
  <si>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</si>
  <si>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</si>
  <si>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</si>
  <si>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</si>
  <si>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</si>
  <si>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</si>
  <si>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</si>
  <si>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</si>
  <si>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</si>
  <si>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</si>
  <si>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</si>
  <si>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</si>
  <si>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</si>
  <si>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</si>
  <si>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</si>
  <si>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</si>
  <si>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</si>
  <si>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</si>
  <si>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</si>
  <si>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</si>
  <si>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</si>
  <si>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</si>
  <si>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</si>
  <si>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</si>
  <si>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</si>
  <si>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</si>
  <si>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</si>
  <si>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</si>
  <si>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</si>
  <si>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</si>
  <si>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</si>
  <si>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</si>
  <si>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</si>
  <si>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</si>
  <si>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</si>
  <si>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</si>
  <si>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</si>
  <si>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</si>
  <si>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</si>
  <si>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</si>
  <si>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</si>
  <si>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</si>
  <si>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</si>
  <si>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</si>
  <si>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</si>
  <si>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</si>
  <si>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</si>
  <si>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</si>
  <si>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</si>
  <si>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</si>
  <si>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</si>
  <si>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</si>
  <si>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</si>
  <si>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</si>
  <si>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</si>
  <si>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</si>
  <si>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</si>
  <si>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</si>
  <si>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</si>
  <si>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</si>
  <si>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</si>
  <si>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</si>
  <si>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</si>
  <si>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</si>
  <si>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</si>
  <si>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</si>
  <si>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</si>
  <si>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</si>
  <si>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</si>
  <si>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</si>
  <si>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</si>
  <si>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</si>
  <si>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</si>
  <si>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</si>
  <si>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</si>
  <si>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</si>
  <si>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</si>
  <si>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</si>
  <si>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</si>
  <si>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</si>
  <si>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</si>
  <si>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</si>
  <si>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</si>
  <si>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</si>
  <si>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</si>
  <si>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</si>
  <si>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</si>
  <si>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</si>
  <si>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</si>
  <si>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</si>
  <si>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</si>
  <si>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</si>
  <si>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</si>
  <si>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</si>
  <si>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</si>
  <si>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</si>
  <si>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</si>
  <si>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</si>
  <si>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</si>
  <si>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</si>
  <si>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</si>
  <si>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</si>
  <si>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</si>
  <si>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</si>
  <si>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</si>
  <si>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</si>
  <si>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</si>
  <si>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</si>
  <si>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</si>
  <si>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</si>
  <si>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</si>
  <si>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</si>
  <si>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</si>
  <si>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</si>
  <si>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</si>
  <si>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</si>
  <si>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</si>
  <si>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</si>
  <si>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</si>
  <si>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</si>
  <si>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</si>
  <si>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</si>
  <si>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</si>
  <si>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</si>
  <si>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</si>
  <si>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</si>
  <si>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</si>
  <si>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</si>
  <si>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</si>
  <si>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</si>
  <si>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</si>
  <si>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</si>
  <si>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</si>
  <si>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</si>
  <si>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</si>
  <si>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</si>
  <si>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</si>
  <si>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</si>
  <si>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</si>
  <si>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</si>
  <si>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</si>
  <si>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</si>
  <si>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</si>
  <si>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</si>
  <si>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</si>
  <si>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</si>
  <si>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</si>
  <si>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</si>
  <si>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</si>
  <si>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</si>
  <si>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</si>
  <si>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</si>
  <si>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</si>
  <si>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</si>
  <si>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</si>
  <si>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</si>
  <si>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</si>
  <si>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</si>
  <si>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</si>
  <si>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</si>
  <si>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</si>
  <si>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</si>
  <si>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</si>
  <si>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</si>
  <si>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</si>
  <si>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</si>
  <si>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</si>
  <si>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</si>
  <si>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</si>
  <si>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</si>
  <si>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</si>
  <si>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</si>
  <si>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</si>
  <si>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</si>
  <si>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</si>
  <si>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</si>
  <si>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</si>
  <si>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</si>
  <si>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</si>
  <si>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</si>
  <si>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</si>
  <si>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</si>
  <si>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</si>
  <si>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</si>
  <si>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</si>
  <si>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</si>
  <si>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</si>
  <si>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</si>
  <si>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</si>
  <si>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</si>
  <si>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</si>
  <si>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</si>
  <si>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</si>
  <si>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</si>
  <si>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</si>
  <si>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</si>
  <si>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</si>
  <si>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</si>
  <si>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</si>
  <si>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</si>
  <si>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</si>
  <si>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</si>
  <si>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</si>
  <si>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</si>
  <si>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</si>
  <si>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</si>
  <si>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</si>
  <si>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</si>
  <si>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</si>
  <si>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</si>
  <si>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</si>
  <si>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</si>
  <si>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</si>
  <si>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</si>
  <si>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</si>
  <si>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</si>
  <si>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</si>
  <si>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</si>
  <si>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</si>
  <si>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</si>
  <si>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</si>
  <si>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</si>
  <si>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</si>
  <si>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</si>
  <si>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</si>
  <si>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</si>
  <si>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</si>
  <si>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</si>
  <si>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</si>
  <si>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</si>
  <si>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</si>
  <si>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</si>
  <si>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</si>
  <si>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</si>
  <si>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</si>
  <si>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</si>
  <si>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</si>
  <si>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</si>
  <si>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</si>
  <si>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</si>
  <si>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</si>
  <si>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</si>
  <si>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</si>
  <si>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</si>
  <si>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</si>
  <si>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</si>
  <si>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</si>
  <si>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</si>
  <si>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</si>
  <si>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</si>
  <si>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</si>
  <si>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</si>
  <si>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</si>
  <si>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</si>
  <si>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</si>
  <si>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</si>
  <si>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</si>
  <si>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</si>
  <si>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</si>
  <si>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</si>
  <si>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</si>
  <si>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</si>
  <si>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</si>
  <si>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</si>
  <si>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</si>
  <si>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</si>
  <si>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</si>
  <si>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</si>
  <si>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</si>
  <si>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</si>
  <si>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</si>
  <si>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</si>
  <si>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</si>
  <si>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</si>
  <si>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</si>
  <si>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</si>
  <si>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</si>
  <si>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</si>
  <si>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</si>
  <si>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</si>
  <si>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</si>
  <si>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</si>
  <si>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</si>
  <si>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</si>
  <si>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</si>
  <si>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</si>
  <si>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</si>
  <si>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</si>
  <si>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</si>
  <si>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</si>
  <si>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</si>
  <si>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</si>
  <si>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</si>
  <si>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</si>
  <si>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</si>
  <si>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</si>
  <si>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</si>
  <si>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</si>
  <si>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</si>
  <si>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</si>
  <si>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</si>
  <si>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</si>
  <si>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</si>
  <si>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</si>
  <si>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</si>
  <si>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</si>
  <si>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</si>
  <si>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</si>
  <si>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</si>
  <si>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</si>
  <si>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</si>
  <si>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</si>
  <si>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</si>
  <si>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</si>
  <si>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</si>
  <si>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</si>
  <si>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</si>
  <si>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</si>
  <si>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</si>
  <si>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</si>
  <si>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</si>
  <si>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</si>
  <si>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</si>
  <si>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</si>
  <si>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</si>
  <si>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</si>
  <si>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</si>
  <si>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</si>
  <si>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</si>
  <si>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</si>
  <si>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</si>
  <si>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</si>
  <si>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</si>
  <si>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</si>
  <si>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</si>
  <si>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</si>
  <si>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</si>
  <si>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</si>
  <si>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</si>
  <si>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</si>
  <si>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</si>
  <si>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</si>
  <si>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</si>
  <si>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</si>
  <si>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</si>
  <si>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</si>
  <si>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</si>
  <si>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</si>
  <si>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</si>
  <si>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</si>
  <si>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</si>
  <si>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</si>
  <si>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</si>
  <si>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</si>
  <si>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</si>
  <si>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</si>
  <si>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</si>
  <si>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</si>
  <si>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</si>
  <si>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</si>
  <si>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</si>
  <si>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</si>
  <si>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</si>
  <si>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</si>
  <si>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</si>
  <si>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</si>
  <si>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</si>
  <si>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</si>
  <si>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</si>
  <si>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</si>
  <si>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</si>
  <si>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</si>
  <si>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</si>
  <si>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</si>
  <si>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</si>
  <si>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</si>
  <si>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</si>
  <si>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</si>
  <si>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</si>
  <si>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</si>
  <si>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</si>
  <si>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</si>
  <si>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</si>
  <si>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</si>
  <si>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</si>
  <si>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</si>
  <si>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</si>
  <si>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</si>
  <si>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</si>
  <si>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</si>
  <si>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</si>
  <si>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</si>
  <si>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</si>
  <si>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</si>
  <si>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</si>
  <si>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</si>
  <si>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</si>
  <si>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</si>
  <si>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</si>
  <si>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</si>
  <si>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</si>
  <si>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</si>
  <si>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</si>
  <si>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</si>
  <si>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</si>
  <si>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</si>
  <si>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</si>
  <si>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</si>
  <si>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</si>
  <si>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</si>
  <si>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</si>
  <si>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</si>
  <si>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</si>
  <si>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</si>
  <si>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</si>
  <si>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</si>
  <si>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</si>
  <si>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</si>
  <si>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</si>
  <si>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</si>
  <si>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</si>
  <si>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</si>
  <si>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</si>
  <si>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</si>
  <si>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</si>
  <si>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</si>
  <si>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</si>
  <si>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</si>
  <si>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</si>
  <si>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</si>
  <si>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</si>
  <si>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</si>
  <si>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</si>
  <si>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</si>
  <si>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</si>
  <si>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</si>
  <si>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</si>
  <si>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</si>
  <si>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</si>
  <si>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</si>
  <si>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</si>
  <si>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</si>
  <si>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</si>
  <si>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</si>
  <si>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</si>
  <si>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</si>
  <si>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</si>
  <si>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</si>
  <si>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</si>
  <si>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</si>
  <si>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</si>
  <si>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</si>
  <si>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</si>
  <si>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</si>
  <si>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</si>
  <si>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</si>
  <si>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</si>
  <si>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</si>
  <si>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</si>
  <si>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</si>
  <si>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</si>
  <si>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</si>
  <si>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</si>
  <si>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</si>
  <si>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</si>
  <si>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</si>
  <si>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</si>
  <si>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</si>
  <si>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</si>
  <si>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</si>
  <si>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</si>
  <si>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</si>
  <si>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</si>
  <si>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</si>
  <si>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</si>
  <si>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</si>
  <si>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</si>
  <si>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</si>
  <si>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</si>
  <si>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</si>
  <si>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</si>
  <si>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</si>
  <si>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</si>
  <si>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</si>
  <si>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</si>
  <si>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</si>
  <si>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</si>
  <si>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</si>
  <si>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</si>
  <si>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</si>
  <si>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</si>
  <si>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</si>
  <si>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</si>
  <si>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</si>
  <si>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</si>
  <si>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</si>
  <si>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</si>
  <si>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</si>
  <si>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</si>
  <si>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</si>
  <si>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</si>
  <si>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</si>
  <si>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</si>
  <si>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</si>
  <si>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</si>
  <si>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</si>
  <si>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</si>
  <si>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</si>
  <si>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</si>
  <si>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</si>
  <si>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</si>
  <si>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</si>
  <si>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</si>
  <si>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</si>
  <si>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</si>
  <si>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</si>
  <si>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</si>
  <si>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</si>
  <si>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</si>
  <si>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</si>
  <si>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</si>
  <si>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</si>
  <si>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</si>
  <si>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</si>
  <si>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</si>
  <si>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</si>
  <si>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</si>
  <si>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</si>
  <si>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</si>
  <si>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</si>
  <si>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</si>
  <si>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</si>
  <si>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</si>
  <si>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</si>
  <si>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</si>
  <si>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</si>
  <si>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</si>
  <si>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</si>
  <si>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</si>
  <si>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</si>
  <si>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</si>
  <si>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</si>
  <si>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</si>
  <si>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</si>
  <si>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</si>
  <si>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</si>
  <si>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</si>
  <si>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</si>
  <si>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</si>
  <si>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</si>
  <si>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</si>
  <si>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</si>
  <si>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</si>
  <si>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</si>
  <si>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</si>
  <si>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</si>
  <si>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</si>
  <si>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</si>
  <si>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</si>
  <si>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</si>
  <si>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</si>
  <si>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</si>
  <si>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</si>
  <si>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</si>
  <si>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</si>
  <si>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</si>
  <si>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</si>
  <si>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</si>
  <si>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</si>
  <si>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</si>
  <si>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</si>
  <si>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</si>
  <si>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</si>
  <si>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</si>
  <si>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</si>
  <si>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</si>
  <si>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</si>
  <si>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</si>
  <si>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</si>
  <si>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</si>
  <si>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</si>
  <si>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</si>
  <si>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</si>
  <si>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</si>
  <si>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</si>
  <si>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</si>
  <si>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</si>
  <si>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</si>
  <si>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</si>
  <si>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</si>
  <si>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</si>
  <si>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</si>
  <si>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</si>
  <si>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</si>
  <si>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</si>
  <si>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</si>
  <si>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</si>
  <si>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</si>
  <si>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</si>
  <si>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</si>
  <si>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</si>
  <si>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</si>
  <si>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</si>
  <si>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</si>
  <si>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</si>
  <si>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</si>
  <si>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</si>
  <si>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</si>
  <si>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</si>
  <si>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</si>
  <si>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</si>
  <si>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</si>
  <si>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</si>
  <si>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</si>
  <si>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</si>
  <si>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</si>
  <si>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</si>
  <si>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</si>
  <si>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</si>
  <si>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</si>
  <si>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</si>
  <si>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</si>
  <si>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</si>
  <si>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</si>
  <si>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</si>
  <si>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</si>
  <si>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</si>
  <si>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</si>
  <si>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</si>
  <si>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</si>
  <si>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</si>
  <si>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</si>
  <si>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</si>
  <si>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</si>
  <si>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</si>
  <si>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</si>
  <si>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</si>
  <si>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</si>
  <si>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</si>
  <si>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</si>
  <si>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</si>
  <si>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</si>
  <si>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</si>
  <si>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</si>
  <si>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</si>
  <si>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</si>
  <si>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</si>
  <si>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</si>
  <si>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</si>
  <si>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</si>
  <si>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</si>
  <si>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</si>
  <si>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</si>
  <si>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</si>
  <si>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</si>
  <si>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</si>
  <si>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</si>
  <si>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</si>
  <si>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</si>
  <si>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</si>
  <si>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</si>
  <si>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</si>
  <si>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</si>
  <si>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</si>
  <si>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</si>
  <si>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</si>
  <si>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</si>
  <si>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</si>
  <si>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</si>
  <si>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</si>
  <si>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</si>
  <si>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</si>
  <si>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</si>
  <si>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</si>
  <si>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</si>
  <si>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</si>
  <si>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</si>
  <si>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</si>
  <si>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</si>
  <si>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</si>
  <si>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</si>
  <si>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</si>
  <si>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</si>
  <si>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</si>
  <si>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</si>
  <si>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</si>
  <si>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</si>
  <si>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</si>
  <si>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</si>
  <si>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</si>
  <si>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</si>
  <si>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</si>
  <si>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</si>
  <si>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</si>
  <si>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</si>
  <si>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</si>
  <si>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</si>
  <si>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</si>
  <si>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</si>
  <si>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</si>
  <si>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</si>
  <si>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</si>
  <si>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</si>
  <si>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</si>
  <si>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</si>
  <si>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</si>
  <si>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</si>
  <si>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</si>
  <si>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</si>
  <si>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</si>
  <si>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</si>
  <si>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</si>
  <si>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</si>
  <si>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</si>
  <si>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</si>
  <si>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</si>
  <si>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</si>
  <si>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</si>
  <si>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</si>
  <si>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</si>
  <si>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</si>
  <si>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</si>
  <si>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</si>
  <si>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</si>
  <si>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</si>
  <si>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</si>
  <si>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</si>
  <si>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</si>
  <si>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</si>
  <si>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</si>
  <si>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</si>
  <si>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</si>
  <si>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</si>
  <si>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</si>
  <si>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</si>
  <si>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</si>
  <si>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</si>
  <si>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</si>
  <si>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</si>
  <si>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</si>
  <si>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</si>
  <si>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</si>
  <si>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</si>
  <si>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</si>
  <si>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</si>
  <si>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</si>
  <si>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</si>
  <si>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</si>
  <si>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</si>
  <si>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</si>
  <si>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</si>
  <si>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</si>
  <si>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</si>
  <si>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</si>
  <si>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</si>
  <si>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</si>
  <si>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</si>
  <si>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</si>
  <si>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</si>
  <si>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</si>
  <si>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</si>
  <si>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</si>
  <si>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</si>
  <si>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</si>
  <si>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</si>
  <si>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</si>
  <si>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</si>
  <si>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</si>
  <si>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</si>
  <si>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</si>
  <si>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</si>
  <si>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</si>
  <si>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</si>
  <si>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</si>
  <si>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</si>
  <si>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</si>
  <si>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</si>
  <si>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</si>
  <si>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</si>
  <si>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</si>
  <si>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</si>
  <si>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</si>
  <si>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</si>
  <si>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</si>
  <si>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</si>
  <si>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</si>
  <si>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</si>
  <si>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</si>
  <si>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</si>
  <si>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</si>
  <si>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</si>
  <si>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</si>
  <si>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</si>
  <si>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</si>
  <si>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</si>
  <si>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</si>
  <si>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</si>
  <si>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</si>
  <si>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</si>
  <si>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</si>
  <si>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</si>
  <si>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</si>
  <si>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</si>
  <si>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</si>
  <si>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</si>
  <si>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</si>
  <si>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</si>
  <si>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</si>
  <si>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</si>
  <si>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</si>
  <si>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</si>
  <si>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</si>
  <si>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</si>
  <si>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</si>
  <si>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</si>
  <si>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</si>
  <si>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</si>
  <si>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</si>
  <si>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</si>
  <si>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</si>
  <si>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</si>
  <si>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</si>
  <si>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</si>
  <si>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</si>
  <si>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</si>
  <si>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</si>
  <si>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</si>
  <si>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</si>
  <si>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</si>
  <si>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</si>
  <si>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</si>
  <si>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</si>
  <si>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</si>
  <si>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</si>
  <si>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</si>
  <si>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</si>
  <si>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</si>
  <si>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</si>
  <si>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</si>
  <si>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</si>
  <si>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</si>
  <si>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</si>
  <si>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</si>
  <si>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</si>
  <si>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</si>
  <si>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</si>
  <si>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</si>
  <si>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</si>
  <si>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</si>
  <si>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</si>
  <si>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</si>
  <si>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</si>
  <si>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</si>
  <si>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</si>
  <si>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</si>
  <si>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</si>
  <si>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</si>
  <si>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</si>
  <si>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</si>
  <si>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</si>
  <si>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</si>
  <si>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</si>
  <si>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</si>
  <si>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</si>
  <si>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</si>
  <si>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</si>
  <si>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</si>
  <si>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</si>
  <si>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</si>
  <si>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</si>
  <si>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</si>
  <si>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</si>
  <si>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</si>
  <si>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</si>
  <si>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</si>
  <si>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</si>
  <si>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</si>
  <si>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</si>
  <si>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</si>
  <si>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</si>
  <si>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</si>
  <si>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</si>
  <si>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</si>
  <si>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</si>
  <si>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</si>
  <si>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</si>
  <si>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</si>
  <si>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</si>
  <si>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</si>
  <si>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</si>
  <si>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</si>
  <si>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</si>
  <si>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</si>
  <si>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</si>
  <si>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</si>
  <si>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</si>
  <si>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</si>
  <si>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</si>
  <si>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</si>
  <si>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</si>
  <si>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</si>
  <si>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</si>
  <si>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</si>
  <si>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</si>
  <si>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</si>
  <si>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</si>
  <si>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</si>
  <si>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</si>
  <si>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</si>
  <si>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</si>
  <si>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</si>
  <si>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</si>
  <si>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</si>
  <si>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</si>
  <si>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</si>
  <si>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</si>
  <si>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</si>
  <si>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</si>
  <si>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</si>
  <si>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</si>
  <si>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</si>
  <si>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</si>
  <si>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</si>
  <si>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</si>
  <si>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</si>
  <si>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</si>
  <si>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</si>
  <si>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</si>
  <si>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</si>
  <si>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</si>
  <si>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</si>
  <si>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</si>
  <si>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</si>
  <si>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</si>
  <si>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</si>
  <si>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</si>
  <si>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</si>
  <si>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</si>
  <si>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</si>
  <si>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</si>
  <si>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</si>
  <si>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</si>
  <si>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</si>
  <si>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</si>
  <si>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</si>
  <si>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</si>
  <si>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</si>
  <si>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</si>
  <si>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</si>
  <si>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</si>
  <si>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</si>
  <si>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</si>
  <si>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</si>
  <si>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</si>
  <si>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</si>
  <si>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</si>
  <si>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</si>
  <si>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</si>
  <si>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</si>
  <si>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</si>
  <si>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</si>
  <si>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</si>
  <si>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</si>
  <si>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</si>
  <si>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</si>
  <si>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</si>
  <si>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</si>
  <si>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</si>
  <si>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</si>
  <si>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</si>
  <si>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</si>
  <si>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</si>
  <si>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</si>
  <si>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</si>
  <si>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</si>
  <si>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</si>
  <si>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</si>
  <si>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</si>
  <si>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</si>
  <si>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</si>
  <si>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</si>
  <si>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</si>
  <si>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</si>
  <si>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</si>
  <si>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</si>
  <si>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</si>
  <si>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</si>
  <si>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</si>
  <si>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</si>
  <si>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</si>
  <si>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</si>
  <si>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</si>
  <si>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</si>
  <si>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</si>
  <si>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</si>
  <si>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</si>
  <si>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</si>
  <si>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</si>
  <si>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</si>
  <si>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</si>
  <si>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</si>
  <si>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</si>
  <si>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</si>
  <si>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</si>
  <si>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</si>
  <si>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</si>
  <si>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</si>
  <si>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</si>
  <si>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</si>
  <si>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</si>
  <si>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</si>
  <si>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</si>
  <si>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</si>
  <si>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</si>
  <si>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</si>
  <si>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</si>
  <si>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</si>
  <si>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</si>
  <si>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</si>
  <si>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</si>
  <si>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</si>
  <si>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</si>
  <si>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</si>
  <si>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</si>
  <si>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</si>
  <si>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</si>
  <si>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</si>
  <si>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</si>
  <si>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</si>
  <si>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</si>
  <si>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</si>
  <si>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</si>
  <si>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</si>
  <si>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</si>
  <si>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</si>
  <si>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</si>
  <si>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</si>
  <si>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</si>
  <si>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</si>
  <si>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</si>
  <si>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</si>
  <si>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</si>
  <si>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</si>
  <si>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</si>
  <si>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</si>
  <si>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</si>
  <si>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</si>
  <si>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</si>
  <si>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</si>
  <si>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</si>
  <si>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</si>
  <si>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</si>
  <si>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</si>
  <si>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</si>
  <si>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</si>
  <si>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</si>
  <si>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</si>
  <si>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</si>
  <si>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</si>
  <si>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</si>
  <si>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</si>
  <si>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</si>
  <si>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</si>
  <si>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</si>
  <si>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</si>
  <si>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</si>
  <si>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</si>
  <si>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</si>
  <si>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</si>
  <si>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</si>
  <si>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</si>
  <si>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</si>
  <si>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</si>
  <si>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</si>
  <si>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</si>
  <si>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</si>
  <si>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</si>
  <si>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</si>
  <si>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</si>
  <si>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</si>
  <si>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</si>
  <si>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</si>
  <si>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</si>
  <si>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</si>
  <si>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</si>
  <si>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</si>
  <si>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</si>
  <si>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</si>
  <si>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</si>
  <si>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</si>
  <si>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</si>
  <si>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</si>
  <si>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</si>
  <si>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</si>
  <si>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</si>
  <si>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</si>
  <si>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</si>
  <si>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</si>
  <si>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</si>
  <si>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</si>
  <si>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</si>
  <si>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</si>
  <si>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</si>
  <si>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</si>
  <si>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</si>
  <si>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</si>
  <si>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</si>
  <si>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</si>
  <si>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</si>
  <si>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</si>
  <si>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</si>
  <si>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</si>
  <si>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</si>
  <si>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</si>
  <si>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</si>
  <si>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</si>
  <si>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</si>
  <si>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</si>
  <si>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</si>
  <si>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</si>
  <si>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</si>
  <si>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</si>
  <si>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</si>
  <si>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</si>
  <si>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</si>
  <si>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</si>
  <si>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</si>
  <si>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</si>
  <si>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</si>
  <si>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</si>
  <si>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</si>
  <si>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</si>
  <si>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</si>
  <si>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</si>
  <si>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</si>
  <si>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</si>
  <si>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</si>
  <si>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</si>
  <si>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</si>
  <si>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</si>
  <si>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</si>
  <si>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</si>
  <si>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</si>
  <si>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</si>
  <si>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</si>
  <si>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</si>
  <si>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</si>
  <si>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</si>
  <si>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</si>
  <si>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</si>
  <si>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</si>
  <si>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</si>
  <si>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</si>
  <si>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</si>
  <si>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</si>
  <si>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</si>
  <si>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</si>
  <si>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</si>
  <si>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</si>
  <si>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</si>
  <si>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</si>
  <si>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</si>
  <si>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</si>
  <si>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</si>
  <si>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</si>
  <si>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</si>
  <si>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</si>
  <si>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</si>
  <si>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</si>
  <si>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</si>
  <si>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</si>
  <si>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</si>
  <si>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</si>
  <si>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</si>
  <si>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</si>
  <si>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</si>
  <si>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</si>
  <si>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</si>
  <si>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</si>
  <si>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</si>
  <si>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</si>
  <si>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</si>
  <si>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</si>
  <si>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</si>
  <si>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</si>
  <si>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</si>
  <si>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</si>
  <si>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</si>
  <si>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</si>
  <si>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</si>
  <si>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</si>
  <si>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</si>
  <si>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</si>
  <si>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</si>
  <si>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</si>
  <si>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</si>
  <si>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</si>
  <si>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</si>
  <si>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</si>
  <si>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</si>
  <si>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</si>
  <si>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</si>
  <si>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</si>
  <si>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</si>
  <si>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</si>
  <si>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</si>
  <si>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</si>
  <si>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</si>
  <si>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</si>
  <si>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</si>
  <si>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</si>
  <si>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</si>
  <si>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</si>
  <si>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</si>
  <si>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</si>
  <si>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</si>
  <si>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</si>
  <si>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</si>
  <si>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</si>
  <si>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</si>
  <si>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</si>
  <si>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</si>
  <si>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</si>
  <si>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</si>
  <si>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</si>
  <si>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</si>
  <si>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</si>
  <si>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</si>
  <si>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</si>
  <si>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</si>
  <si>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</si>
  <si>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</si>
  <si>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</si>
  <si>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</si>
  <si>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</si>
  <si>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</si>
  <si>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</si>
  <si>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</si>
  <si>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</si>
  <si>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</si>
  <si>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</si>
  <si>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</si>
  <si>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</si>
  <si>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</si>
  <si>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</si>
  <si>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</si>
  <si>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</si>
  <si>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</si>
  <si>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</si>
  <si>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</si>
  <si>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</si>
  <si>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</si>
  <si>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</si>
  <si>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</si>
  <si>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</si>
  <si>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</si>
  <si>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</si>
  <si>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</si>
  <si>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</si>
  <si>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</si>
  <si>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</si>
  <si>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</si>
  <si>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</si>
  <si>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</si>
  <si>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</si>
  <si>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</si>
  <si>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</si>
  <si>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</si>
  <si>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</si>
  <si>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</si>
  <si>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</si>
  <si>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</si>
  <si>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</si>
  <si>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</si>
  <si>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</si>
  <si>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</si>
  <si>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</si>
  <si>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</si>
  <si>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</si>
  <si>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</si>
  <si>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</si>
  <si>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</si>
  <si>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</si>
  <si>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</si>
  <si>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</si>
  <si>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</si>
  <si>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</si>
  <si>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</si>
  <si>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</si>
  <si>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</si>
  <si>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</si>
  <si>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</si>
  <si>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</si>
  <si>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</si>
  <si>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</si>
  <si>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</si>
  <si>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</si>
  <si>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</si>
  <si>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</si>
  <si>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</si>
  <si>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</si>
  <si>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</si>
  <si>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</si>
  <si>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</si>
  <si>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</si>
  <si>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</si>
  <si>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</si>
  <si>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</si>
  <si>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</si>
  <si>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</si>
  <si>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</si>
  <si>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</si>
  <si>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</si>
  <si>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</si>
  <si>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</si>
  <si>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</si>
  <si>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</si>
  <si>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</si>
  <si>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</si>
  <si>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</si>
  <si>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</si>
  <si>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</si>
  <si>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</si>
  <si>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</si>
  <si>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</si>
  <si>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</si>
  <si>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</si>
  <si>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</si>
  <si>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</si>
  <si>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</si>
  <si>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</si>
  <si>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</si>
  <si>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</si>
  <si>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</si>
  <si>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</si>
  <si>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</si>
  <si>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</si>
  <si>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</si>
  <si>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</si>
  <si>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</si>
  <si>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</si>
  <si>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</si>
  <si>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</si>
  <si>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</si>
  <si>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</si>
  <si>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</si>
  <si>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</si>
  <si>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</si>
  <si>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</si>
  <si>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</si>
  <si>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</si>
  <si>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</si>
  <si>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</si>
  <si>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</si>
  <si>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</si>
  <si>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</si>
  <si>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</si>
  <si>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</si>
  <si>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</si>
  <si>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</si>
  <si>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</si>
  <si>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</si>
  <si>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</si>
  <si>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</si>
  <si>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</si>
  <si>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</si>
  <si>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</si>
  <si>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</si>
  <si>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</si>
  <si>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</si>
  <si>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</si>
  <si>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</si>
  <si>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</si>
  <si>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</si>
  <si>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</si>
  <si>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</si>
  <si>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</si>
  <si>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</si>
  <si>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</si>
  <si>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</si>
  <si>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</si>
  <si>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</si>
  <si>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</si>
  <si>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</si>
  <si>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</si>
  <si>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</si>
  <si>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</si>
  <si>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</si>
  <si>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</si>
  <si>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</si>
  <si>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</si>
  <si>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</si>
  <si>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</si>
  <si>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</si>
  <si>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</si>
  <si>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</si>
  <si>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</si>
  <si>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</si>
  <si>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</si>
  <si>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</si>
  <si>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</si>
  <si>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</si>
  <si>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</si>
  <si>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</si>
  <si>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</si>
  <si>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</si>
  <si>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</si>
  <si>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</si>
  <si>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</si>
  <si>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</si>
  <si>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</si>
  <si>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</si>
  <si>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</si>
  <si>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</si>
  <si>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</si>
  <si>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</si>
  <si>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</si>
  <si>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</si>
  <si>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</si>
  <si>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</si>
  <si>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</si>
  <si>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</si>
  <si>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</si>
  <si>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</si>
  <si>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</si>
  <si>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</si>
  <si>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</si>
  <si>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</si>
  <si>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</si>
  <si>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</si>
  <si>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</si>
  <si>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</si>
  <si>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</si>
  <si>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</si>
  <si>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</si>
  <si>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</si>
  <si>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</si>
  <si>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</si>
  <si>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</si>
  <si>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</si>
  <si>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</si>
  <si>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</si>
  <si>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</si>
  <si>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</si>
  <si>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</si>
  <si>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</si>
  <si>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</si>
  <si>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</si>
  <si>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</si>
  <si>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</si>
  <si>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</si>
  <si>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</si>
  <si>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</si>
  <si>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</si>
  <si>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</si>
  <si>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</si>
  <si>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</si>
  <si>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</si>
  <si>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</si>
  <si>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</si>
  <si>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</si>
  <si>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</si>
  <si>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</si>
  <si>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</si>
  <si>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</si>
  <si>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</si>
  <si>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</si>
  <si>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</si>
  <si>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</si>
  <si>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</si>
  <si>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</si>
  <si>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</si>
  <si>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</si>
  <si>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</si>
  <si>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</si>
  <si>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</si>
  <si>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</si>
  <si>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</si>
  <si>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</si>
  <si>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</si>
  <si>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</si>
  <si>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</si>
  <si>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</si>
  <si>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</si>
  <si>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</si>
  <si>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</si>
  <si>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</si>
  <si>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</si>
  <si>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</si>
  <si>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</si>
  <si>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</si>
  <si>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</si>
  <si>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</si>
  <si>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</si>
  <si>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</si>
  <si>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</si>
  <si>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</si>
  <si>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</si>
  <si>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</si>
  <si>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</si>
  <si>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</si>
  <si>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</si>
  <si>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</si>
  <si>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</si>
  <si>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</si>
  <si>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</si>
  <si>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</si>
  <si>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</si>
  <si>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</si>
  <si>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</si>
  <si>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</si>
  <si>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</si>
  <si>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</si>
  <si>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</si>
  <si>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</si>
  <si>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</si>
  <si>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</si>
  <si>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</si>
  <si>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</si>
  <si>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</si>
  <si>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</si>
  <si>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</si>
  <si>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</si>
  <si>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</si>
  <si>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</si>
  <si>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</si>
  <si>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</si>
  <si>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</si>
  <si>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</si>
  <si>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</si>
  <si>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</si>
  <si>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</si>
  <si>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</si>
  <si>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</si>
  <si>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</si>
  <si>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</si>
  <si>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</si>
  <si>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</si>
  <si>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</si>
  <si>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</si>
  <si>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</si>
  <si>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</si>
  <si>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</si>
  <si>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</si>
  <si>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</si>
  <si>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</si>
  <si>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</si>
  <si>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</si>
  <si>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</si>
  <si>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</si>
  <si>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</si>
  <si>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</si>
  <si>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</si>
  <si>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</si>
  <si>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</si>
  <si>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</si>
  <si>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</si>
  <si>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</si>
  <si>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</si>
  <si>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</si>
  <si>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</si>
  <si>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</si>
  <si>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</si>
  <si>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</si>
  <si>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</si>
  <si>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</si>
  <si>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</si>
  <si>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</si>
  <si>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</si>
  <si>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</si>
  <si>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</si>
  <si>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</si>
  <si>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</si>
  <si>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</si>
  <si>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</si>
  <si>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</si>
  <si>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</si>
  <si>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</si>
  <si>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</si>
  <si>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</si>
  <si>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</si>
  <si>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</si>
  <si>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</si>
  <si>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</si>
  <si>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</si>
  <si>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</si>
  <si>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</si>
  <si>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</si>
  <si>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</si>
  <si>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</si>
  <si>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</si>
  <si>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</si>
  <si>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</si>
  <si>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</si>
  <si>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</si>
  <si>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</si>
  <si>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</si>
  <si>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</si>
  <si>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</si>
  <si>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</si>
  <si>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</si>
  <si>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</si>
  <si>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</si>
  <si>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</si>
  <si>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</si>
  <si>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</si>
  <si>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</si>
  <si>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</si>
  <si>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</si>
  <si>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</si>
  <si>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</si>
  <si>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</si>
  <si>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</si>
  <si>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</si>
  <si>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</si>
  <si>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</si>
  <si>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</si>
  <si>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</si>
  <si>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</si>
  <si>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</si>
  <si>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</si>
  <si>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</si>
  <si>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</si>
  <si>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</si>
  <si>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</si>
  <si>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</si>
  <si>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</si>
  <si>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</si>
  <si>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</si>
  <si>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</si>
  <si>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</si>
  <si>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</si>
  <si>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</si>
  <si>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</si>
  <si>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</si>
  <si>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</si>
  <si>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</si>
  <si>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</si>
  <si>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</si>
  <si>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</si>
  <si>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</si>
  <si>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</si>
  <si>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</si>
  <si>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</si>
  <si>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</si>
  <si>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</si>
  <si>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</si>
  <si>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</si>
  <si>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</si>
  <si>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</si>
  <si>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</si>
  <si>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</si>
  <si>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</si>
  <si>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</si>
  <si>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</si>
  <si>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</si>
  <si>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</si>
  <si>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</si>
  <si>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</si>
  <si>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</si>
  <si>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</si>
  <si>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</si>
  <si>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</si>
  <si>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</si>
  <si>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</si>
  <si>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</si>
  <si>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</si>
  <si>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</si>
  <si>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</si>
  <si>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</si>
  <si>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</si>
  <si>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</si>
  <si>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</si>
  <si>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</si>
  <si>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</si>
  <si>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</si>
  <si>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</si>
  <si>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</si>
  <si>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</si>
  <si>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</si>
  <si>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</si>
  <si>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</si>
  <si>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</si>
  <si>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</si>
  <si>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</si>
  <si>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</si>
  <si>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</si>
  <si>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</si>
  <si>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</si>
  <si>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</si>
  <si>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</si>
  <si>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</si>
  <si>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</si>
  <si>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</si>
  <si>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</si>
  <si>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</si>
  <si>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</si>
  <si>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</si>
  <si>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</si>
  <si>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</si>
  <si>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</si>
  <si>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</si>
  <si>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</si>
  <si>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</si>
  <si>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</si>
  <si>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</si>
  <si>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</si>
  <si>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</si>
  <si>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</si>
  <si>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</si>
  <si>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</si>
  <si>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</si>
  <si>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</si>
  <si>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</si>
  <si>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</si>
  <si>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</si>
  <si>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</si>
  <si>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</si>
  <si>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</si>
  <si>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</si>
  <si>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</si>
  <si>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</si>
  <si>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</si>
  <si>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</si>
  <si>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</si>
  <si>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</si>
  <si>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</si>
  <si>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</si>
  <si>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</si>
  <si>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</si>
  <si>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</si>
  <si>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</si>
  <si>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</si>
  <si>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</si>
  <si>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</si>
  <si>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</si>
  <si>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</si>
  <si>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</si>
  <si>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</si>
  <si>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</si>
  <si>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</si>
  <si>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</si>
  <si>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</si>
  <si>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</si>
  <si>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</si>
  <si>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</si>
  <si>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</si>
  <si>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</si>
  <si>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</si>
  <si>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</si>
  <si>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</si>
  <si>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</si>
  <si>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</si>
  <si>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</si>
  <si>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</si>
  <si>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</si>
  <si>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</si>
  <si>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</si>
  <si>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</si>
  <si>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</si>
  <si>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</si>
  <si>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</si>
  <si>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</si>
  <si>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</si>
  <si>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</si>
  <si>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</si>
  <si>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</si>
  <si>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</si>
  <si>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</si>
  <si>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</si>
  <si>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</si>
  <si>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</si>
  <si>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</si>
  <si>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</si>
  <si>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</si>
  <si>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</si>
  <si>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</si>
  <si>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</si>
  <si>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</si>
  <si>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</si>
  <si>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</si>
  <si>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</si>
  <si>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</si>
  <si>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</si>
  <si>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</si>
  <si>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</si>
  <si>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</si>
  <si>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</si>
  <si>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</si>
  <si>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</si>
  <si>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</si>
  <si>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</si>
  <si>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</si>
  <si>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</si>
  <si>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</si>
  <si>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</si>
  <si>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</si>
  <si>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</si>
  <si>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</si>
  <si>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</si>
  <si>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</si>
  <si>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</si>
  <si>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</si>
  <si>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</si>
  <si>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</si>
  <si>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</si>
  <si>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</si>
  <si>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</si>
  <si>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</si>
  <si>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</si>
  <si>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</si>
  <si>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</si>
  <si>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</si>
  <si>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</si>
  <si>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</si>
  <si>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</si>
  <si>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</si>
  <si>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</si>
  <si>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</si>
  <si>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</si>
  <si>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</si>
  <si>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</si>
  <si>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</si>
  <si>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</si>
  <si>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</si>
  <si>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</si>
  <si>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</si>
  <si>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</si>
  <si>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</si>
  <si>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</si>
  <si>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</si>
  <si>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</si>
  <si>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</si>
  <si>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</si>
  <si>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</si>
  <si>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</si>
  <si>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</si>
  <si>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</si>
  <si>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</si>
  <si>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</si>
  <si>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</si>
  <si>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</si>
  <si>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</si>
  <si>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</si>
  <si>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</si>
  <si>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</si>
  <si>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</si>
  <si>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</si>
  <si>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</si>
  <si>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</si>
  <si>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</si>
  <si>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</si>
  <si>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</si>
  <si>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</si>
  <si>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</si>
  <si>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</si>
  <si>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</si>
  <si>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</si>
  <si>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</si>
  <si>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</si>
  <si>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</si>
  <si>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</si>
  <si>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</si>
  <si>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</si>
  <si>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</si>
  <si>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</si>
  <si>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</si>
  <si>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</si>
  <si>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</si>
  <si>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</si>
  <si>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</si>
  <si>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</si>
  <si>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</si>
  <si>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</si>
  <si>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</si>
  <si>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</si>
  <si>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</si>
  <si>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</si>
  <si>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</si>
  <si>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</si>
  <si>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</si>
  <si>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</si>
  <si>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</si>
  <si>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</si>
  <si>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</si>
  <si>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</si>
  <si>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</si>
  <si>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</si>
  <si>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</si>
  <si>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</si>
  <si>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</si>
  <si>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</si>
  <si>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</si>
  <si>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</si>
  <si>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</si>
  <si>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</si>
  <si>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</si>
  <si>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</si>
  <si>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</si>
  <si>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</si>
  <si>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</si>
  <si>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</si>
  <si>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</si>
  <si>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</si>
  <si>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</si>
  <si>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</si>
  <si>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</si>
  <si>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</si>
  <si>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</si>
  <si>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</si>
  <si>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</si>
  <si>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</si>
  <si>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</si>
  <si>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</si>
  <si>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</si>
  <si>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</si>
  <si>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</si>
  <si>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</si>
  <si>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</si>
  <si>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</si>
  <si>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</si>
  <si>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</si>
  <si>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</si>
  <si>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</si>
  <si>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</si>
  <si>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</si>
  <si>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</si>
  <si>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</si>
  <si>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</si>
  <si>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</si>
  <si>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</si>
  <si>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</si>
  <si>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</si>
  <si>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</si>
  <si>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</si>
  <si>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</si>
  <si>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</si>
  <si>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</si>
  <si>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</si>
  <si>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</si>
  <si>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</si>
  <si>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</si>
  <si>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</si>
  <si>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</si>
  <si>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</si>
  <si>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</si>
  <si>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</si>
  <si>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</si>
  <si>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</si>
  <si>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</si>
  <si>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</si>
  <si>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</si>
  <si>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</si>
  <si>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</si>
  <si>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</si>
  <si>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</si>
  <si>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</si>
  <si>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</si>
  <si>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</si>
  <si>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</si>
  <si>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</si>
  <si>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</si>
  <si>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</si>
  <si>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</si>
  <si>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</si>
  <si>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</si>
  <si>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</si>
  <si>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</si>
  <si>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</si>
  <si>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</si>
  <si>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</si>
  <si>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</si>
  <si>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</si>
  <si>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</si>
  <si>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</si>
  <si>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</si>
  <si>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</si>
  <si>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</si>
  <si>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</si>
  <si>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</si>
  <si>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</si>
  <si>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</si>
  <si>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</si>
  <si>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</si>
  <si>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</si>
  <si>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</si>
  <si>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</si>
  <si>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</si>
  <si>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</si>
  <si>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</si>
  <si>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</si>
  <si>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</si>
  <si>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</si>
  <si>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</si>
  <si>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</si>
  <si>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</si>
  <si>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</si>
  <si>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</si>
  <si>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</si>
  <si>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</si>
  <si>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</si>
  <si>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</si>
  <si>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</si>
  <si>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</si>
  <si>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</si>
  <si>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</si>
  <si>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</si>
  <si>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</si>
  <si>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</si>
  <si>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</si>
  <si>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</si>
  <si>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</si>
  <si>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</si>
  <si>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</si>
  <si>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</si>
  <si>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</si>
  <si>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</si>
  <si>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</si>
  <si>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</si>
  <si>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</si>
  <si>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</si>
  <si>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</si>
  <si>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</si>
  <si>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</si>
  <si>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</si>
  <si>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</si>
  <si>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</si>
  <si>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</si>
  <si>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</si>
  <si>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</si>
  <si>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</si>
  <si>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</si>
  <si>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</si>
  <si>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</si>
  <si>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</si>
  <si>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</si>
  <si>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</si>
  <si>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</si>
  <si>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</si>
  <si>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</si>
  <si>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</si>
  <si>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</si>
  <si>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</si>
  <si>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</si>
  <si>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</si>
  <si>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</si>
  <si>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</si>
  <si>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</si>
  <si>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</si>
  <si>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</si>
  <si>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</si>
  <si>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</si>
  <si>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</si>
  <si>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</si>
  <si>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</si>
  <si>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</si>
  <si>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</si>
  <si>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</si>
  <si>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</si>
  <si>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</si>
  <si>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</si>
  <si>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</si>
  <si>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</si>
  <si>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</si>
  <si>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</si>
  <si>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</si>
  <si>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</si>
  <si>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</si>
  <si>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</si>
  <si>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</si>
  <si>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</si>
  <si>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</si>
  <si>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</si>
  <si>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</si>
  <si>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</si>
  <si>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</si>
  <si>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</si>
  <si>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</si>
  <si>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</si>
  <si>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</si>
  <si>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</si>
  <si>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</si>
  <si>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</si>
  <si>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</si>
  <si>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</si>
  <si>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</si>
  <si>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</si>
  <si>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</si>
  <si>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</si>
  <si>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</si>
  <si>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</si>
  <si>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</si>
  <si>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</si>
  <si>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</si>
  <si>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</si>
  <si>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</si>
  <si>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</si>
  <si>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</si>
  <si>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</si>
  <si>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</si>
  <si>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</si>
  <si>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</si>
  <si>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</si>
  <si>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</si>
  <si>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</si>
  <si>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</si>
  <si>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</si>
  <si>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</si>
  <si>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</si>
  <si>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</si>
  <si>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</si>
  <si>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</si>
  <si>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</si>
  <si>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</si>
  <si>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</si>
  <si>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</si>
  <si>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</si>
  <si>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</si>
  <si>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</si>
  <si>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</si>
  <si>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</si>
  <si>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</si>
  <si>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</si>
  <si>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</si>
  <si>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</si>
  <si>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</si>
  <si>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</si>
  <si>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</si>
  <si>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</si>
  <si>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</si>
  <si>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</si>
  <si>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</si>
  <si>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</si>
  <si>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</si>
  <si>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</si>
  <si>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</si>
  <si>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</si>
  <si>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</si>
  <si>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</si>
  <si>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</si>
  <si>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</si>
  <si>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</si>
  <si>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</si>
  <si>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</si>
  <si>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</si>
  <si>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</si>
  <si>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</si>
  <si>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</si>
  <si>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</si>
  <si>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</si>
  <si>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</si>
  <si>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</si>
  <si>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</si>
  <si>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</si>
  <si>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</si>
  <si>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</si>
  <si>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</si>
  <si>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</si>
  <si>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</si>
  <si>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</si>
  <si>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</si>
  <si>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</si>
  <si>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</si>
  <si>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</si>
  <si>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</si>
  <si>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</si>
  <si>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</si>
  <si>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</si>
  <si>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</si>
  <si>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</si>
  <si>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</si>
  <si>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</si>
  <si>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</si>
  <si>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</si>
  <si>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</si>
  <si>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</si>
  <si>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</si>
  <si>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</si>
  <si>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</si>
  <si>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</si>
  <si>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</si>
  <si>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</si>
  <si>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</si>
  <si>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</si>
  <si>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</si>
  <si>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</si>
  <si>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</si>
  <si>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</si>
  <si>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</si>
  <si>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</si>
  <si>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</si>
  <si>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</si>
  <si>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</si>
  <si>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</si>
  <si>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</si>
  <si>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</si>
  <si>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</si>
  <si>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</si>
  <si>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</si>
  <si>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</si>
  <si>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</si>
  <si>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</si>
  <si>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</si>
  <si>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</si>
  <si>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</si>
  <si>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</si>
  <si>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</si>
  <si>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</si>
  <si>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</si>
  <si>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</si>
  <si>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</si>
  <si>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</si>
  <si>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</si>
  <si>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</si>
  <si>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</si>
  <si>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</si>
  <si>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</si>
  <si>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</si>
  <si>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</si>
  <si>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</si>
  <si>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</si>
  <si>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</si>
  <si>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</si>
  <si>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</si>
  <si>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</si>
  <si>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</si>
  <si>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</si>
  <si>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</si>
  <si>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</si>
  <si>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</si>
  <si>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</si>
  <si>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</si>
  <si>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</si>
  <si>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</si>
  <si>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</si>
  <si>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</si>
  <si>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</si>
  <si>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</si>
  <si>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</si>
  <si>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</si>
  <si>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</si>
  <si>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</si>
  <si>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</si>
  <si>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</si>
  <si>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</si>
  <si>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</si>
  <si>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</si>
  <si>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</si>
  <si>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</si>
  <si>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</si>
  <si>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</si>
  <si>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</si>
  <si>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</si>
  <si>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</si>
  <si>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</si>
  <si>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</si>
  <si>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</si>
  <si>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</si>
  <si>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</si>
  <si>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</si>
  <si>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</si>
  <si>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</si>
  <si>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</si>
  <si>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</si>
  <si>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</si>
  <si>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</si>
  <si>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</si>
  <si>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</si>
  <si>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</si>
  <si>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</si>
  <si>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</si>
  <si>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</si>
  <si>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</si>
  <si>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</si>
  <si>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</si>
  <si>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</si>
  <si>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</si>
  <si>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</si>
  <si>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</si>
  <si>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</si>
  <si>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</si>
  <si>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</si>
  <si>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</si>
  <si>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</si>
  <si>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</si>
  <si>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</si>
  <si>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</si>
  <si>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</si>
  <si>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</si>
  <si>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</si>
  <si>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</si>
  <si>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</si>
  <si>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</si>
  <si>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</si>
  <si>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</si>
  <si>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</si>
  <si>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</si>
  <si>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</si>
  <si>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</si>
  <si>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</si>
  <si>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</si>
  <si>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</si>
  <si>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</si>
  <si>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</si>
  <si>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</si>
  <si>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</si>
  <si>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</si>
  <si>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</si>
  <si>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</si>
  <si>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</si>
  <si>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</si>
  <si>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</si>
  <si>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</si>
  <si>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</si>
  <si>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</si>
  <si>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</si>
  <si>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</si>
  <si>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</si>
  <si>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</si>
  <si>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</si>
  <si>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</si>
  <si>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</si>
  <si>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</si>
  <si>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</si>
  <si>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</si>
  <si>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</si>
  <si>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</si>
  <si>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</si>
  <si>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</si>
  <si>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</si>
  <si>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</si>
  <si>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</si>
  <si>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</si>
  <si>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</si>
  <si>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</si>
  <si>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</si>
  <si>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</si>
  <si>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</si>
  <si>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</si>
  <si>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</si>
  <si>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</si>
  <si>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</si>
  <si>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</si>
  <si>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</si>
  <si>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</si>
  <si>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</si>
  <si>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</si>
  <si>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</si>
  <si>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</si>
  <si>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</si>
  <si>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</si>
  <si>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</si>
  <si>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</si>
  <si>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</si>
  <si>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</si>
  <si>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</si>
  <si>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</si>
  <si>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</si>
  <si>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</si>
  <si>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</si>
  <si>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</si>
  <si>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</si>
  <si>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</si>
  <si>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</si>
  <si>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</si>
  <si>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</si>
  <si>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</si>
  <si>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</si>
  <si>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</si>
  <si>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</si>
  <si>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</si>
  <si>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</si>
  <si>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</si>
  <si>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</si>
  <si>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</si>
  <si>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</si>
  <si>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</si>
  <si>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</si>
  <si>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</si>
  <si>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</si>
  <si>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</si>
  <si>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</si>
  <si>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</si>
  <si>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</si>
  <si>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</si>
  <si>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</si>
  <si>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</si>
  <si>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</si>
  <si>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</si>
  <si>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</si>
  <si>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</si>
  <si>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</si>
  <si>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</si>
  <si>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</si>
  <si>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</si>
  <si>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</si>
  <si>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</si>
  <si>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</si>
  <si>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</si>
  <si>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</si>
  <si>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</si>
  <si>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</si>
  <si>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</si>
  <si>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</si>
  <si>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</si>
  <si>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</si>
  <si>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</si>
  <si>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</si>
  <si>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</si>
  <si>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</si>
  <si>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</si>
  <si>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</si>
  <si>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</si>
  <si>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</si>
  <si>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</si>
  <si>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</si>
  <si>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</si>
  <si>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</si>
  <si>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</si>
  <si>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</si>
  <si>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</si>
  <si>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</si>
  <si>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</si>
  <si>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</si>
  <si>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</si>
  <si>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</si>
  <si>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</si>
  <si>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</si>
  <si>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</si>
  <si>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</si>
  <si>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</si>
  <si>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</si>
  <si>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</si>
  <si>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</si>
  <si>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</si>
  <si>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</si>
  <si>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</si>
  <si>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</si>
  <si>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</si>
  <si>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</si>
  <si>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</si>
  <si>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</si>
  <si>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</si>
  <si>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</si>
  <si>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</si>
  <si>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</si>
  <si>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</si>
  <si>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</si>
  <si>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</si>
  <si>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</si>
  <si>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</si>
  <si>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</si>
  <si>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</si>
  <si>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</si>
  <si>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</si>
  <si>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</si>
  <si>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</si>
  <si>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</si>
  <si>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</si>
  <si>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</si>
  <si>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</si>
  <si>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</si>
  <si>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</si>
  <si>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</si>
  <si>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</si>
  <si>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</si>
  <si>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</si>
  <si>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</si>
  <si>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</si>
  <si>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</si>
  <si>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</si>
  <si>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</si>
  <si>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</si>
  <si>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</si>
  <si>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</si>
  <si>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</si>
  <si>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</si>
  <si>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</si>
  <si>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</si>
  <si>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</si>
  <si>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</si>
  <si>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</si>
  <si>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</si>
  <si>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</si>
  <si>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</si>
  <si>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</si>
  <si>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</si>
  <si>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</si>
  <si>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</si>
  <si>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</si>
  <si>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</si>
  <si>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</si>
  <si>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</si>
  <si>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</si>
  <si>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</si>
  <si>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</si>
  <si>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</si>
  <si>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</si>
  <si>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</si>
  <si>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</si>
  <si>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</si>
  <si>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</si>
  <si>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</si>
  <si>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</si>
  <si>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</si>
  <si>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</si>
  <si>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</si>
  <si>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</si>
  <si>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</si>
  <si>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</si>
  <si>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</si>
  <si>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</si>
  <si>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</si>
  <si>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</si>
  <si>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</si>
  <si>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</si>
  <si>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</si>
  <si>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</si>
  <si>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</si>
  <si>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</si>
  <si>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</si>
  <si>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</si>
  <si>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</si>
  <si>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</si>
  <si>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</si>
  <si>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</si>
  <si>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</si>
  <si>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</si>
  <si>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</si>
  <si>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</si>
  <si>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</si>
  <si>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</si>
  <si>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</si>
  <si>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</si>
  <si>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</si>
  <si>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</si>
  <si>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</si>
  <si>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</si>
  <si>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</si>
  <si>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</si>
  <si>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</si>
  <si>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</si>
  <si>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</si>
  <si>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</si>
  <si>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</si>
  <si>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</si>
  <si>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</si>
  <si>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</si>
  <si>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</si>
  <si>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</si>
  <si>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</si>
  <si>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</si>
  <si>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</si>
  <si>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</si>
  <si>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</si>
  <si>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</si>
  <si>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</si>
  <si>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</si>
  <si>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</si>
  <si>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</si>
  <si>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</si>
  <si>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</si>
  <si>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</si>
  <si>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</si>
  <si>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</si>
  <si>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</si>
  <si>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</si>
  <si>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</si>
  <si>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</si>
  <si>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</si>
  <si>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</si>
  <si>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</si>
  <si>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</si>
  <si>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</si>
  <si>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</si>
  <si>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</si>
  <si>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</si>
  <si>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</si>
  <si>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</si>
  <si>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</si>
  <si>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</si>
  <si>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</si>
  <si>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</si>
  <si>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</si>
  <si>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</si>
  <si>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</si>
  <si>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</si>
  <si>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</si>
  <si>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</si>
  <si>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</si>
  <si>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</si>
  <si>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</si>
  <si>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</si>
  <si>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</si>
  <si>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</si>
  <si>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</si>
  <si>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</si>
  <si>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</si>
  <si>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</si>
  <si>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</si>
  <si>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</si>
  <si>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</si>
  <si>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</si>
  <si>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</si>
  <si>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</si>
  <si>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</si>
  <si>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</si>
  <si>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</si>
  <si>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</si>
  <si>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</si>
  <si>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</si>
  <si>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</si>
  <si>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</si>
  <si>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</si>
  <si>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</si>
  <si>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</si>
  <si>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</si>
  <si>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</si>
  <si>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</si>
  <si>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</si>
  <si>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</si>
  <si>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</si>
  <si>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</si>
  <si>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</si>
  <si>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</si>
  <si>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</si>
  <si>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</si>
  <si>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</si>
  <si>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</si>
  <si>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</si>
  <si>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</si>
  <si>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</si>
  <si>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</si>
  <si>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</si>
  <si>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</si>
  <si>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</si>
  <si>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</si>
  <si>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</si>
  <si>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</si>
  <si>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</si>
  <si>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</si>
  <si>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</si>
  <si>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</si>
  <si>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</si>
  <si>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</si>
  <si>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</si>
  <si>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</si>
  <si>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</si>
  <si>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</si>
  <si>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</si>
  <si>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</si>
  <si>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</si>
  <si>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</si>
  <si>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</si>
  <si>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</si>
  <si>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</si>
  <si>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</si>
  <si>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</si>
  <si>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</si>
  <si>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</si>
  <si>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</si>
  <si>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</si>
  <si>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</si>
  <si>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</si>
  <si>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</si>
  <si>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</si>
  <si>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</si>
  <si>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</si>
  <si>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</si>
  <si>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</si>
  <si>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</si>
  <si>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</si>
  <si>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</si>
  <si>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</si>
  <si>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</si>
  <si>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</si>
  <si>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</si>
  <si>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</si>
  <si>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</si>
  <si>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</si>
  <si>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</si>
  <si>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</si>
  <si>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</si>
  <si>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</si>
  <si>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</si>
  <si>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</si>
  <si>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</si>
  <si>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</si>
  <si>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</si>
  <si>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</si>
  <si>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</si>
  <si>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</si>
  <si>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</si>
  <si>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</si>
  <si>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</si>
  <si>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</si>
  <si>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</si>
  <si>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</si>
  <si>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</si>
  <si>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</si>
  <si>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</si>
  <si>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</si>
  <si>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</si>
  <si>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</si>
  <si>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</si>
  <si>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</si>
  <si>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</si>
  <si>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</si>
  <si>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</si>
  <si>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</si>
  <si>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</si>
  <si>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</si>
  <si>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</si>
  <si>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</si>
  <si>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</si>
  <si>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</si>
  <si>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</si>
  <si>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</si>
  <si>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</si>
  <si>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</si>
  <si>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</si>
  <si>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</si>
  <si>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</si>
  <si>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</si>
  <si>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</si>
  <si>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</si>
  <si>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</si>
  <si>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</si>
  <si>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</si>
  <si>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</si>
  <si>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</si>
  <si>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</si>
  <si>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</si>
  <si>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</si>
  <si>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</si>
  <si>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</si>
  <si>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</si>
  <si>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</si>
  <si>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</si>
  <si>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</si>
  <si>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</si>
  <si>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</si>
  <si>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</si>
  <si>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</si>
  <si>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</si>
  <si>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</si>
  <si>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</si>
  <si>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</si>
  <si>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</si>
  <si>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</si>
  <si>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</si>
  <si>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</si>
  <si>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</si>
  <si>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</si>
  <si>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</si>
  <si>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</si>
  <si>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</si>
  <si>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</si>
  <si>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</si>
  <si>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</si>
  <si>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</si>
  <si>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</si>
  <si>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</si>
  <si>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</si>
  <si>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</si>
  <si>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</si>
  <si>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</si>
  <si>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</si>
  <si>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</si>
  <si>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</si>
  <si>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</si>
  <si>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</si>
  <si>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</si>
  <si>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</si>
  <si>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</si>
  <si>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</si>
  <si>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</si>
  <si>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</si>
  <si>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</si>
  <si>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</si>
  <si>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</si>
  <si>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</si>
  <si>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</si>
  <si>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</si>
  <si>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</si>
  <si>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</si>
  <si>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</si>
  <si>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</si>
  <si>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</si>
  <si>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</si>
  <si>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</si>
  <si>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</si>
  <si>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</si>
  <si>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</si>
  <si>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</si>
  <si>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</si>
  <si>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</si>
  <si>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</si>
  <si>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</si>
  <si>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</si>
  <si>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</si>
  <si>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</si>
  <si>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</si>
  <si>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</si>
  <si>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</si>
  <si>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</si>
  <si>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</si>
  <si>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</si>
  <si>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</si>
  <si>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</si>
  <si>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</si>
  <si>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</si>
  <si>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</si>
  <si>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</si>
  <si>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</si>
  <si>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</si>
  <si>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</si>
  <si>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</si>
  <si>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</si>
  <si>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</si>
  <si>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</si>
  <si>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</si>
  <si>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</si>
  <si>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</si>
  <si>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</si>
  <si>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</si>
  <si>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</si>
  <si>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</si>
  <si>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</si>
  <si>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</si>
  <si>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</si>
  <si>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</si>
  <si>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</si>
  <si>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</si>
  <si>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</si>
  <si>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</si>
  <si>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</si>
  <si>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</si>
  <si>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</si>
  <si>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</si>
  <si>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</si>
  <si>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</si>
  <si>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</si>
  <si>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</si>
  <si>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</si>
  <si>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</si>
  <si>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</si>
  <si>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</si>
  <si>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</si>
  <si>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</si>
  <si>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</si>
  <si>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</si>
  <si>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</si>
  <si>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</si>
  <si>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</si>
  <si>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</si>
  <si>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</si>
  <si>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</si>
  <si>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</si>
  <si>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</si>
  <si>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</si>
  <si>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</si>
  <si>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</si>
  <si>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</si>
  <si>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</si>
  <si>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</si>
  <si>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</si>
  <si>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</si>
  <si>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</si>
  <si>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</si>
  <si>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</si>
  <si>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</si>
  <si>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</si>
  <si>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</si>
  <si>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</si>
  <si>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</si>
  <si>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</si>
  <si>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</si>
  <si>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</si>
  <si>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</si>
  <si>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</si>
  <si>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</si>
  <si>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</si>
  <si>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</si>
  <si>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</si>
  <si>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</si>
  <si>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</si>
  <si>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</si>
  <si>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</si>
  <si>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</si>
  <si>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</si>
  <si>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</si>
  <si>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</si>
  <si>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</si>
  <si>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</si>
  <si>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</si>
  <si>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</si>
  <si>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</si>
  <si>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</si>
  <si>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</si>
  <si>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</si>
  <si>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</si>
  <si>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</si>
  <si>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</si>
  <si>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</si>
  <si>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</si>
  <si>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</si>
  <si>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</si>
  <si>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</si>
  <si>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</si>
  <si>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</si>
  <si>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</si>
  <si>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</si>
  <si>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</si>
  <si>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</si>
  <si>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</si>
  <si>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</si>
  <si>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</si>
  <si>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</si>
  <si>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</si>
  <si>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</si>
  <si>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</si>
  <si>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</si>
  <si>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</si>
  <si>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</si>
  <si>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</si>
  <si>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</si>
  <si>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</si>
  <si>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</si>
  <si>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</si>
  <si>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</si>
  <si>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</si>
  <si>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</si>
  <si>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</si>
  <si>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</si>
  <si>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</si>
  <si>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</si>
  <si>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</si>
  <si>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</si>
  <si>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</si>
  <si>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</si>
  <si>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</si>
  <si>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</si>
  <si>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</si>
  <si>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</si>
  <si>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</si>
  <si>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</si>
  <si>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</si>
  <si>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</si>
  <si>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</si>
  <si>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</si>
  <si>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</si>
  <si>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</si>
  <si>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</si>
  <si>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</si>
  <si>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</si>
  <si>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</si>
  <si>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</si>
  <si>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</si>
  <si>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</si>
  <si>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</si>
  <si>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</si>
  <si>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</si>
  <si>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</si>
  <si>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</si>
  <si>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</si>
  <si>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</si>
  <si>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</si>
  <si>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</si>
  <si>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</si>
  <si>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</si>
  <si>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</si>
  <si>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</si>
  <si>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</si>
  <si>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</si>
  <si>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</si>
  <si>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</si>
  <si>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</si>
  <si>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</si>
  <si>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</si>
  <si>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</si>
  <si>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</si>
  <si>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</si>
  <si>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</si>
  <si>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</si>
  <si>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</si>
  <si>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</si>
  <si>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</si>
  <si>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</si>
  <si>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</si>
  <si>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</si>
  <si>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</si>
  <si>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</si>
  <si>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</si>
  <si>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</si>
  <si>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</si>
  <si>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</si>
  <si>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</si>
  <si>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</si>
  <si>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</si>
  <si>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</si>
  <si>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</si>
  <si>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</si>
  <si>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</si>
  <si>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</si>
  <si>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</si>
  <si>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</si>
  <si>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</si>
  <si>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</si>
  <si>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</si>
  <si>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</si>
  <si>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</si>
  <si>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</si>
  <si>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</si>
  <si>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</si>
  <si>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</si>
  <si>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</si>
  <si>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</si>
  <si>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</si>
  <si>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</si>
  <si>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</si>
  <si>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</si>
  <si>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</si>
  <si>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</si>
  <si>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</si>
  <si>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</si>
  <si>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</si>
  <si>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</si>
  <si>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</si>
  <si>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</si>
  <si>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</si>
  <si>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</si>
  <si>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</si>
  <si>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</si>
  <si>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</si>
  <si>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</si>
  <si>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</si>
  <si>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</si>
  <si>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</si>
  <si>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</si>
  <si>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</si>
  <si>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</si>
  <si>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</si>
  <si>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</si>
  <si>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</si>
  <si>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</si>
  <si>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</si>
  <si>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</si>
  <si>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</si>
  <si>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</si>
  <si>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</si>
  <si>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</si>
  <si>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</si>
  <si>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</si>
  <si>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</si>
  <si>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</si>
  <si>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</si>
  <si>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</si>
  <si>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</si>
  <si>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</si>
  <si>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</si>
  <si>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</si>
  <si>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</si>
  <si>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</si>
  <si>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</si>
  <si>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</si>
  <si>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</si>
  <si>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</si>
  <si>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</si>
  <si>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</si>
  <si>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</si>
  <si>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</si>
  <si>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</si>
  <si>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</si>
  <si>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</si>
  <si>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</si>
  <si>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</si>
  <si>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</si>
  <si>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</si>
  <si>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</si>
  <si>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</si>
  <si>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</si>
  <si>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</si>
  <si>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</si>
  <si>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</si>
  <si>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</si>
  <si>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</si>
  <si>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</si>
  <si>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</si>
  <si>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</si>
  <si>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</si>
  <si>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</si>
  <si>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</si>
  <si>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</si>
  <si>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</si>
  <si>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</si>
  <si>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</si>
  <si>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</si>
  <si>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</si>
  <si>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</si>
  <si>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</si>
  <si>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</si>
  <si>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</si>
  <si>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</si>
  <si>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</si>
  <si>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</si>
  <si>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</si>
  <si>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</si>
  <si>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</si>
  <si>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</si>
  <si>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</si>
  <si>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</si>
  <si>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</si>
  <si>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</si>
  <si>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</si>
  <si>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</si>
  <si>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</si>
  <si>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</si>
  <si>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</si>
  <si>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</si>
  <si>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</si>
  <si>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</si>
  <si>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</si>
  <si>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</si>
  <si>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</si>
  <si>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</si>
  <si>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</si>
  <si>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</si>
  <si>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</si>
  <si>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</si>
  <si>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</si>
  <si>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</si>
  <si>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</si>
  <si>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</si>
  <si>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</si>
  <si>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</si>
  <si>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</si>
  <si>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</si>
  <si>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</si>
  <si>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</si>
  <si>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</si>
  <si>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</si>
  <si>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</si>
  <si>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</si>
  <si>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</si>
  <si>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</si>
  <si>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</si>
  <si>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</si>
  <si>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</si>
  <si>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</si>
  <si>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</si>
  <si>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</si>
  <si>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</si>
  <si>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</si>
  <si>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</si>
  <si>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</si>
  <si>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</si>
  <si>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</si>
  <si>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</si>
  <si>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</si>
  <si>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</si>
  <si>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</si>
  <si>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</si>
  <si>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</si>
  <si>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</si>
  <si>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</si>
  <si>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</si>
  <si>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</si>
  <si>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</si>
  <si>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</si>
  <si>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</si>
  <si>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</si>
  <si>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</si>
  <si>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</si>
  <si>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</si>
  <si>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</si>
  <si>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</si>
  <si>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</si>
  <si>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</si>
  <si>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</si>
  <si>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</si>
  <si>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</si>
  <si>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</si>
  <si>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</si>
  <si>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</si>
  <si>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</si>
  <si>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</si>
  <si>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</si>
  <si>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</si>
  <si>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</si>
  <si>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</si>
  <si>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</si>
  <si>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</si>
  <si>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</si>
  <si>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</si>
  <si>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</si>
  <si>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</si>
  <si>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</si>
  <si>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</si>
  <si>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</si>
  <si>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</si>
  <si>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</si>
  <si>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</si>
  <si>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</si>
  <si>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</si>
  <si>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</si>
  <si>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</si>
  <si>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</si>
  <si>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</si>
  <si>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</si>
  <si>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</si>
  <si>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</si>
  <si>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</si>
  <si>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</si>
  <si>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</si>
  <si>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</si>
  <si>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</si>
  <si>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</si>
  <si>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</si>
  <si>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</si>
  <si>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</si>
  <si>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</si>
  <si>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</si>
  <si>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</si>
  <si>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</si>
  <si>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</si>
  <si>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</si>
  <si>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</si>
  <si>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</si>
  <si>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</si>
  <si>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</si>
  <si>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</si>
  <si>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</si>
  <si>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</si>
  <si>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</si>
  <si>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</si>
  <si>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</si>
  <si>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</si>
  <si>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</si>
  <si>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</si>
  <si>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</si>
  <si>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</si>
  <si>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</si>
  <si>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</si>
  <si>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</si>
  <si>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</si>
  <si>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</si>
  <si>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</si>
  <si>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</si>
  <si>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</si>
  <si>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</si>
  <si>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</si>
  <si>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</si>
  <si>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</si>
  <si>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</si>
  <si>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</si>
  <si>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</si>
  <si>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</si>
  <si>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</si>
  <si>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</si>
  <si>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</si>
  <si>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</si>
  <si>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</si>
  <si>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</si>
  <si>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</si>
  <si>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</si>
  <si>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</si>
  <si>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</si>
  <si>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</si>
  <si>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</si>
  <si>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</si>
  <si>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</si>
  <si>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</si>
  <si>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</si>
  <si>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</si>
  <si>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</si>
  <si>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</si>
  <si>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</si>
  <si>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</si>
  <si>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</si>
  <si>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</si>
  <si>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</si>
  <si>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</si>
  <si>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</si>
  <si>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</si>
  <si>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</si>
  <si>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</si>
  <si>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</si>
  <si>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</si>
  <si>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</si>
  <si>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</si>
  <si>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</si>
  <si>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</si>
  <si>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</si>
  <si>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</si>
  <si>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</si>
  <si>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</si>
  <si>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</si>
  <si>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</si>
  <si>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</si>
  <si>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</si>
  <si>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</si>
  <si>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</si>
  <si>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</si>
  <si>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</si>
  <si>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</si>
  <si>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</si>
  <si>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</si>
  <si>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</si>
  <si>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</si>
  <si>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</si>
  <si>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</si>
  <si>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</si>
  <si>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</si>
  <si>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</si>
  <si>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</si>
  <si>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</si>
  <si>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</si>
  <si>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</si>
  <si>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</si>
  <si>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</si>
  <si>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</si>
  <si>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</si>
  <si>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</si>
  <si>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</si>
  <si>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</si>
  <si>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</si>
  <si>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</si>
  <si>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</si>
  <si>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</si>
  <si>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</si>
  <si>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</si>
  <si>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</si>
  <si>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</si>
  <si>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</si>
  <si>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</si>
  <si>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</si>
  <si>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</si>
  <si>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</si>
  <si>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</si>
  <si>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</si>
  <si>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</si>
  <si>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</si>
  <si>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</si>
  <si>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</si>
  <si>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</si>
  <si>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</si>
  <si>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</si>
  <si>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</si>
  <si>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</si>
  <si>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</si>
  <si>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</si>
  <si>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</si>
  <si>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</si>
  <si>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</si>
  <si>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</si>
  <si>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</si>
  <si>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</si>
  <si>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</si>
  <si>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</si>
  <si>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</si>
  <si>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</si>
  <si>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</si>
  <si>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</si>
  <si>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</si>
  <si>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</si>
  <si>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</si>
  <si>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</si>
  <si>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</si>
  <si>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</si>
  <si>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</si>
  <si>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</si>
  <si>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</si>
  <si>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</si>
  <si>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</si>
  <si>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</si>
  <si>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</si>
  <si>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</si>
  <si>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</si>
  <si>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</si>
  <si>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</si>
  <si>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</si>
  <si>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</si>
  <si>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</si>
  <si>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</si>
  <si>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</si>
  <si>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</si>
  <si>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</si>
  <si>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</si>
  <si>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</si>
  <si>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</si>
  <si>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</si>
  <si>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</si>
  <si>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</si>
  <si>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</si>
  <si>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</si>
  <si>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</si>
  <si>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</si>
  <si>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</si>
  <si>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</si>
  <si>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</si>
  <si>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</si>
  <si>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</si>
  <si>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</si>
  <si>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</si>
  <si>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</si>
  <si>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</si>
  <si>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</si>
  <si>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</si>
  <si>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</si>
  <si>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</si>
  <si>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</si>
  <si>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</si>
  <si>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</si>
  <si>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</si>
  <si>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</si>
  <si>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</si>
  <si>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</si>
  <si>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</si>
  <si>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</si>
  <si>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</si>
  <si>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</si>
  <si>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</si>
  <si>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</si>
  <si>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</si>
  <si>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</si>
  <si>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</si>
  <si>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</si>
  <si>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</si>
  <si>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</si>
  <si>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</si>
  <si>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</si>
  <si>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</si>
  <si>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</si>
  <si>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</si>
  <si>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</si>
  <si>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</si>
  <si>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</si>
  <si>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</si>
  <si>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</si>
  <si>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</si>
  <si>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</si>
  <si>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</si>
  <si>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</si>
  <si>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</si>
  <si>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</si>
  <si>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</si>
  <si>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</si>
  <si>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</si>
  <si>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</si>
  <si>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</si>
  <si>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</si>
  <si>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</si>
  <si>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</si>
  <si>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</si>
  <si>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</si>
  <si>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</si>
  <si>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</si>
  <si>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</si>
  <si>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</si>
  <si>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</si>
  <si>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</si>
  <si>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</si>
  <si>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</si>
  <si>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</si>
  <si>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</si>
  <si>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</si>
  <si>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</si>
  <si>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</si>
  <si>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</si>
  <si>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</si>
  <si>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</si>
  <si>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</si>
  <si>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</si>
  <si>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</si>
  <si>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</si>
  <si>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</si>
  <si>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</si>
  <si>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</si>
  <si>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</si>
  <si>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</si>
  <si>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</si>
  <si>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</si>
  <si>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</si>
  <si>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</si>
  <si>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</si>
  <si>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</si>
  <si>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</si>
  <si>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</si>
  <si>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</si>
  <si>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</si>
  <si>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</si>
  <si>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</si>
  <si>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</si>
  <si>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</si>
  <si>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</si>
  <si>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</si>
  <si>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</si>
  <si>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</si>
  <si>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</si>
  <si>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</si>
  <si>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</si>
  <si>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</si>
  <si>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</si>
  <si>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</si>
  <si>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</si>
  <si>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</si>
  <si>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</si>
  <si>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</si>
  <si>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</si>
  <si>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</si>
  <si>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</si>
  <si>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</si>
  <si>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</si>
  <si>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</si>
  <si>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</si>
  <si>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</si>
  <si>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</si>
  <si>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</si>
  <si>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</si>
  <si>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</si>
  <si>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</si>
  <si>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</si>
  <si>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</si>
  <si>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</si>
  <si>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</si>
  <si>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</si>
  <si>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</si>
  <si>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</si>
  <si>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</si>
  <si>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</si>
  <si>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</si>
  <si>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</si>
  <si>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</si>
  <si>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</si>
  <si>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</si>
  <si>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</si>
  <si>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</si>
  <si>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</si>
  <si>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</si>
  <si>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</si>
  <si>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</si>
  <si>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</si>
  <si>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</si>
  <si>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</si>
  <si>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</si>
  <si>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</si>
  <si>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</si>
  <si>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</si>
  <si>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</si>
  <si>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</si>
  <si>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</si>
  <si>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</si>
  <si>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</si>
  <si>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</si>
  <si>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</si>
  <si>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</si>
  <si>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</si>
  <si>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</si>
  <si>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</si>
  <si>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</si>
  <si>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</si>
  <si>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</si>
  <si>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</si>
  <si>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</si>
  <si>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</si>
  <si>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</si>
  <si>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</si>
  <si>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</si>
  <si>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</si>
  <si>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</si>
  <si>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</si>
  <si>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</si>
  <si>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</si>
  <si>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</si>
  <si>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</si>
  <si>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</si>
  <si>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</si>
  <si>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</si>
  <si>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</si>
  <si>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</si>
  <si>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</si>
  <si>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</si>
  <si>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</si>
  <si>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</si>
  <si>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</si>
  <si>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</si>
  <si>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</si>
  <si>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</si>
  <si>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</si>
  <si>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</si>
  <si>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</si>
  <si>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</si>
  <si>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</si>
  <si>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</si>
  <si>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</si>
  <si>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</si>
  <si>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</si>
  <si>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</si>
  <si>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</si>
  <si>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</si>
  <si>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</si>
  <si>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</si>
  <si>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</si>
  <si>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</si>
  <si>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</si>
  <si>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</si>
  <si>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</si>
  <si>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</si>
  <si>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</si>
  <si>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</si>
  <si>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</si>
  <si>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</si>
  <si>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</si>
  <si>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</si>
  <si>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</si>
  <si>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</si>
  <si>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</si>
  <si>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</si>
  <si>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</si>
  <si>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</si>
  <si>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</si>
  <si>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</si>
  <si>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</si>
  <si>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</si>
  <si>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</si>
  <si>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</si>
  <si>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</si>
  <si>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</si>
  <si>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</si>
  <si>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</si>
  <si>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</si>
  <si>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</si>
  <si>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</si>
  <si>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</si>
  <si>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</si>
  <si>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</si>
  <si>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</si>
  <si>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</si>
  <si>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</si>
  <si>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</si>
  <si>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</si>
  <si>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</si>
  <si>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</si>
  <si>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</si>
  <si>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</si>
  <si>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</si>
  <si>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</si>
  <si>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</si>
  <si>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</si>
  <si>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</si>
  <si>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</si>
  <si>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</si>
  <si>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</si>
  <si>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</si>
  <si>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</si>
  <si>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</si>
  <si>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</si>
  <si>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</si>
  <si>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</si>
  <si>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</si>
  <si>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</si>
  <si>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</si>
  <si>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</si>
  <si>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</si>
  <si>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</si>
  <si>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</si>
  <si>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</si>
  <si>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</si>
  <si>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</si>
  <si>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</si>
  <si>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</si>
  <si>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</si>
  <si>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</si>
  <si>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</si>
  <si>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</si>
  <si>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</si>
  <si>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</si>
  <si>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</si>
  <si>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</si>
  <si>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</si>
  <si>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</si>
  <si>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</si>
  <si>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</si>
  <si>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</si>
  <si>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</si>
  <si>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</si>
  <si>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</si>
  <si>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</si>
  <si>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</si>
  <si>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</si>
  <si>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</si>
  <si>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</si>
  <si>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</si>
  <si>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</si>
  <si>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</si>
  <si>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</si>
  <si>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</si>
  <si>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</si>
  <si>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</si>
  <si>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</si>
  <si>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</si>
  <si>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</si>
  <si>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</si>
  <si>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</si>
  <si>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</si>
  <si>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</si>
  <si>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</si>
  <si>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</si>
  <si>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</si>
  <si>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</si>
  <si>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</si>
  <si>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</si>
  <si>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</si>
  <si>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</si>
  <si>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</si>
  <si>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</si>
  <si>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</si>
  <si>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</si>
  <si>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</si>
  <si>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</si>
  <si>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</si>
  <si>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</si>
  <si>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</si>
  <si>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</si>
  <si>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</si>
  <si>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</si>
  <si>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</si>
  <si>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</si>
  <si>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</si>
  <si>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</si>
  <si>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</si>
  <si>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</si>
  <si>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</si>
  <si>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</si>
  <si>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</si>
  <si>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</si>
  <si>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</si>
  <si>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</si>
  <si>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</si>
  <si>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</si>
  <si>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</si>
  <si>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</si>
  <si>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</si>
  <si>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</si>
  <si>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</si>
  <si>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</si>
  <si>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</si>
  <si>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</si>
  <si>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</si>
  <si>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</si>
  <si>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</si>
  <si>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</si>
  <si>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</si>
  <si>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</si>
  <si>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</si>
  <si>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</si>
  <si>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</si>
  <si>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</si>
  <si>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</si>
  <si>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</si>
  <si>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</si>
  <si>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</si>
  <si>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</si>
  <si>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</si>
  <si>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</si>
  <si>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</si>
  <si>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</si>
  <si>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</si>
  <si>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</si>
  <si>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</si>
  <si>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</si>
  <si>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</si>
  <si>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</si>
  <si>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</si>
  <si>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</si>
  <si>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</si>
  <si>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</si>
  <si>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</si>
  <si>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</si>
  <si>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</si>
  <si>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</si>
  <si>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</si>
  <si>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</si>
  <si>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</si>
  <si>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</si>
  <si>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</si>
  <si>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</si>
  <si>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</si>
  <si>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</si>
  <si>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</si>
  <si>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</si>
  <si>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</si>
  <si>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</si>
  <si>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</si>
  <si>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</si>
  <si>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</si>
  <si>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</si>
  <si>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</si>
  <si>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</si>
  <si>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</si>
  <si>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</si>
  <si>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</si>
  <si>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</si>
  <si>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</si>
  <si>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</si>
  <si>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</si>
  <si>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</si>
  <si>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</si>
  <si>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</si>
  <si>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</si>
  <si>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</si>
  <si>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</si>
  <si>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</si>
  <si>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</si>
  <si>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</si>
  <si>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</si>
  <si>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</si>
  <si>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</si>
  <si>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</si>
  <si>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</si>
  <si>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</si>
  <si>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</si>
  <si>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</si>
  <si>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</si>
  <si>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</si>
  <si>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</si>
  <si>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</si>
  <si>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</si>
  <si>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</si>
  <si>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</si>
  <si>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</si>
  <si>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</si>
  <si>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</si>
  <si>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</si>
  <si>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</si>
  <si>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</si>
  <si>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</si>
  <si>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</si>
  <si>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</si>
  <si>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</si>
  <si>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</si>
  <si>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</si>
  <si>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</si>
  <si>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</si>
  <si>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</si>
  <si>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</si>
  <si>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</si>
  <si>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</si>
  <si>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</si>
  <si>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</si>
  <si>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</si>
  <si>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</si>
  <si>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</si>
  <si>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</si>
  <si>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</si>
  <si>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</si>
  <si>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</si>
  <si>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</si>
  <si>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</si>
  <si>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</si>
  <si>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</si>
  <si>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</si>
  <si>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</si>
  <si>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</si>
  <si>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</si>
  <si>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</si>
  <si>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</si>
  <si>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</si>
  <si>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</si>
  <si>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</si>
  <si>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</si>
  <si>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</si>
  <si>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</si>
  <si>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</si>
  <si>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</si>
  <si>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</si>
  <si>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</si>
  <si>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</si>
  <si>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</si>
  <si>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</si>
  <si>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</si>
  <si>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</si>
  <si>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</si>
  <si>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</si>
  <si>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</si>
  <si>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</si>
  <si>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</si>
  <si>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</si>
  <si>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</si>
  <si>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</si>
  <si>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</si>
  <si>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</si>
  <si>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</si>
  <si>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</si>
  <si>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</si>
  <si>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</si>
  <si>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</si>
  <si>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</si>
  <si>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</si>
  <si>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</si>
  <si>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</si>
  <si>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</si>
  <si>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</si>
  <si>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</si>
  <si>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</si>
  <si>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</si>
  <si>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</si>
  <si>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</si>
  <si>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</si>
  <si>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</si>
  <si>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</si>
  <si>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</si>
  <si>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</si>
  <si>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</si>
  <si>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</si>
  <si>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</si>
  <si>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</si>
  <si>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</si>
  <si>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</si>
  <si>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</si>
  <si>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</si>
  <si>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</si>
  <si>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</si>
  <si>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</si>
  <si>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</si>
  <si>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</si>
  <si>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</si>
  <si>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</si>
  <si>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</si>
  <si>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</si>
  <si>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</si>
  <si>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</si>
  <si>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</si>
  <si>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</si>
  <si>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</si>
  <si>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</si>
  <si>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</si>
  <si>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</si>
  <si>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</si>
  <si>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</si>
  <si>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</si>
  <si>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</si>
  <si>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</si>
  <si>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</si>
  <si>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</si>
  <si>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</si>
  <si>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</si>
  <si>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</si>
  <si>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</si>
  <si>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</si>
  <si>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</si>
  <si>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</si>
  <si>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</si>
  <si>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</si>
  <si>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</si>
  <si>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</si>
  <si>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</si>
  <si>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</si>
  <si>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</si>
  <si>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</si>
  <si>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</si>
  <si>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</si>
  <si>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</si>
  <si>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</si>
  <si>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</si>
  <si>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</si>
  <si>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</si>
  <si>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</si>
  <si>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</si>
  <si>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</si>
  <si>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</si>
  <si>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</si>
  <si>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</si>
  <si>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</si>
  <si>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</si>
  <si>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</si>
  <si>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</si>
  <si>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</si>
  <si>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</si>
  <si>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</si>
  <si>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</si>
  <si>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</si>
  <si>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</si>
  <si>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</si>
  <si>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</si>
  <si>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</si>
  <si>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</si>
  <si>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</si>
  <si>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</si>
  <si>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</si>
  <si>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</si>
  <si>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</si>
  <si>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</si>
  <si>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</si>
  <si>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</si>
  <si>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</si>
  <si>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</si>
  <si>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</si>
  <si>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</si>
  <si>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</si>
  <si>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</si>
  <si>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</si>
  <si>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</si>
  <si>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</si>
  <si>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</si>
  <si>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</si>
  <si>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</si>
  <si>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</si>
  <si>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</si>
  <si>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</si>
  <si>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</si>
  <si>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</si>
  <si>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</si>
  <si>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</si>
  <si>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</si>
  <si>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</si>
  <si>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</si>
  <si>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</si>
  <si>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</si>
  <si>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</si>
  <si>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</si>
  <si>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</si>
  <si>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</si>
  <si>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</si>
  <si>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</si>
  <si>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</si>
  <si>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</si>
  <si>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</si>
  <si>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</si>
  <si>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</si>
  <si>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</si>
  <si>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</si>
  <si>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</si>
  <si>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</si>
  <si>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</si>
  <si>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</si>
  <si>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</si>
  <si>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</si>
  <si>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</si>
  <si>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</si>
  <si>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</si>
  <si>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</si>
  <si>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</si>
  <si>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</si>
  <si>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</si>
  <si>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</si>
  <si>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</si>
  <si>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</si>
  <si>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</si>
  <si>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</si>
  <si>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</si>
  <si>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</si>
  <si>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</si>
  <si>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</si>
  <si>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</si>
  <si>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</si>
  <si>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</si>
  <si>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</si>
  <si>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</si>
  <si>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</si>
  <si>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</si>
  <si>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</si>
  <si>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</si>
  <si>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</si>
  <si>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</si>
  <si>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</si>
  <si>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</si>
  <si>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</si>
  <si>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</si>
  <si>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</si>
  <si>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</si>
  <si>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</si>
  <si>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</si>
  <si>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</si>
  <si>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</si>
  <si>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</si>
  <si>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</si>
  <si>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</si>
  <si>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</si>
  <si>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</si>
  <si>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</si>
  <si>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</si>
  <si>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</si>
  <si>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</si>
  <si>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</si>
  <si>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</si>
  <si>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</si>
  <si>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</si>
  <si>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</si>
  <si>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</si>
  <si>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</si>
  <si>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</si>
  <si>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</si>
  <si>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</si>
  <si>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</si>
  <si>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</si>
  <si>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</si>
  <si>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</si>
  <si>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</si>
  <si>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</si>
  <si>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</si>
  <si>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</si>
  <si>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</si>
  <si>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</si>
  <si>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</si>
  <si>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</si>
  <si>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</si>
  <si>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</si>
  <si>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</si>
  <si>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</si>
  <si>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</si>
  <si>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</si>
  <si>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</si>
  <si>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</si>
  <si>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</si>
  <si>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</si>
  <si>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</si>
  <si>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</si>
  <si>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</si>
  <si>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</si>
  <si>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</si>
  <si>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</si>
  <si>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</si>
  <si>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</si>
  <si>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</si>
  <si>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</si>
  <si>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</si>
  <si>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</si>
  <si>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</si>
  <si>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</si>
  <si>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</si>
  <si>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</si>
  <si>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</si>
  <si>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</si>
  <si>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</si>
  <si>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</si>
  <si>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</si>
  <si>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</si>
  <si>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</si>
  <si>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</si>
  <si>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</si>
  <si>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</si>
  <si>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</si>
  <si>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</si>
  <si>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</si>
  <si>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</si>
  <si>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</si>
  <si>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</si>
  <si>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</si>
  <si>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</si>
  <si>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</si>
  <si>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</si>
  <si>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</si>
  <si>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</si>
  <si>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</si>
  <si>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</si>
  <si>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</si>
  <si>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</si>
  <si>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</si>
  <si>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</si>
  <si>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</si>
  <si>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</si>
  <si>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</si>
  <si>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</si>
  <si>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</si>
  <si>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</si>
  <si>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</si>
  <si>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</si>
  <si>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</si>
  <si>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</si>
  <si>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</si>
  <si>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</si>
  <si>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</si>
  <si>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</si>
  <si>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</si>
  <si>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</si>
  <si>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</si>
  <si>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</si>
  <si>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</si>
  <si>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</si>
  <si>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</si>
  <si>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</si>
  <si>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</si>
  <si>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</si>
  <si>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</si>
  <si>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</si>
  <si>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</si>
  <si>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</si>
  <si>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</si>
  <si>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</si>
  <si>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</si>
  <si>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</si>
  <si>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</si>
  <si>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</si>
  <si>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</si>
  <si>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</si>
  <si>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</si>
  <si>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</si>
  <si>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</si>
  <si>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</si>
  <si>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</si>
  <si>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</si>
  <si>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</si>
  <si>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</si>
  <si>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</si>
  <si>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</si>
  <si>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</si>
  <si>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</si>
  <si>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</si>
  <si>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</si>
  <si>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</si>
  <si>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</si>
  <si>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</si>
  <si>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</si>
  <si>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</si>
  <si>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</si>
  <si>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</si>
  <si>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</si>
  <si>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</si>
  <si>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</si>
  <si>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</si>
  <si>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</si>
  <si>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</si>
  <si>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</si>
  <si>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</si>
  <si>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</si>
  <si>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</si>
  <si>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</si>
  <si>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</si>
  <si>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</si>
  <si>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</si>
  <si>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</si>
  <si>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</si>
  <si>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</si>
  <si>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</si>
  <si>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</si>
  <si>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</si>
  <si>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</si>
  <si>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</si>
  <si>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</si>
  <si>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</si>
  <si>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</si>
  <si>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</si>
  <si>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</si>
  <si>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</si>
  <si>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</si>
  <si>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</si>
  <si>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</si>
  <si>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</si>
  <si>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</si>
  <si>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</si>
  <si>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</si>
  <si>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</si>
  <si>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</si>
  <si>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</si>
  <si>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</si>
  <si>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</si>
  <si>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</si>
  <si>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</si>
  <si>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</si>
  <si>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</si>
  <si>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</si>
  <si>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</si>
  <si>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</si>
  <si>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</si>
  <si>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</si>
  <si>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</si>
  <si>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</si>
  <si>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</si>
  <si>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</si>
  <si>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</si>
  <si>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</si>
  <si>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</si>
  <si>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</si>
  <si>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</si>
  <si>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</si>
  <si>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</si>
  <si>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</si>
  <si>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</si>
  <si>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</si>
  <si>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</si>
  <si>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</si>
  <si>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</si>
  <si>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</si>
  <si>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</si>
  <si>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</si>
  <si>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</si>
  <si>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</si>
  <si>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</si>
  <si>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</si>
  <si>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</si>
  <si>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</si>
  <si>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</si>
  <si>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</si>
  <si>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</si>
  <si>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</si>
  <si>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</si>
  <si>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</si>
  <si>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</si>
  <si>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</si>
  <si>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</si>
  <si>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</si>
  <si>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</si>
  <si>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</si>
  <si>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</si>
  <si>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</si>
  <si>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</si>
  <si>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</si>
  <si>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</si>
  <si>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</si>
  <si>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</si>
  <si>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</si>
  <si>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</si>
  <si>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</si>
  <si>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</si>
  <si>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</si>
  <si>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</si>
  <si>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</si>
  <si>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</si>
  <si>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</si>
  <si>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</si>
  <si>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</si>
  <si>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</si>
  <si>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</si>
  <si>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</si>
  <si>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</si>
  <si>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</si>
  <si>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</si>
  <si>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</si>
  <si>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</si>
  <si>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</si>
  <si>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</si>
  <si>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</si>
  <si>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</si>
  <si>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</si>
  <si>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</si>
  <si>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</si>
  <si>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</si>
  <si>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</si>
  <si>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</si>
  <si>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</si>
  <si>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</si>
  <si>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</si>
  <si>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</si>
  <si>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</si>
  <si>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</si>
  <si>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</si>
  <si>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</si>
  <si>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</si>
  <si>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</si>
  <si>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</si>
  <si>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</si>
  <si>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</si>
  <si>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</si>
  <si>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</si>
  <si>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</si>
  <si>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</si>
  <si>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</si>
  <si>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</si>
  <si>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</si>
  <si>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</si>
  <si>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</si>
  <si>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</si>
  <si>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</si>
  <si>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</si>
  <si>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</si>
  <si>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</si>
  <si>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</si>
  <si>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</si>
  <si>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</si>
  <si>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</si>
  <si>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</si>
  <si>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</si>
  <si>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</si>
  <si>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</si>
  <si>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</si>
  <si>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</si>
  <si>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</si>
  <si>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</si>
  <si>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</si>
  <si>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</si>
  <si>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</si>
  <si>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</si>
  <si>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</si>
  <si>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</si>
  <si>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</si>
  <si>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</si>
  <si>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</si>
  <si>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</si>
  <si>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</si>
  <si>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</si>
  <si>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</si>
  <si>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</si>
  <si>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</si>
  <si>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</si>
  <si>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</si>
  <si>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</si>
  <si>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</si>
  <si>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</si>
  <si>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</si>
  <si>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</si>
  <si>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</si>
  <si>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</si>
  <si>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</si>
  <si>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</si>
  <si>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</si>
  <si>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</si>
  <si>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</si>
  <si>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</si>
  <si>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</si>
  <si>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</si>
  <si>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</si>
  <si>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</si>
  <si>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</si>
  <si>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</si>
  <si>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</si>
  <si>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</si>
  <si>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</si>
  <si>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</si>
  <si>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</si>
  <si>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</si>
  <si>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</si>
  <si>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</si>
  <si>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</si>
  <si>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</si>
  <si>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</si>
  <si>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</si>
  <si>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</si>
  <si>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</si>
  <si>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</si>
  <si>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</si>
  <si>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</si>
  <si>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</si>
  <si>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</si>
  <si>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</si>
  <si>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</si>
  <si>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</si>
  <si>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</si>
  <si>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</si>
  <si>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</si>
  <si>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</si>
  <si>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</si>
  <si>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</si>
  <si>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</si>
  <si>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</si>
  <si>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</si>
  <si>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</si>
  <si>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</si>
  <si>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</si>
  <si>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</si>
  <si>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</si>
  <si>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</si>
  <si>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</si>
  <si>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</si>
  <si>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</si>
  <si>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</si>
  <si>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</si>
  <si>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</si>
  <si>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</si>
  <si>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</si>
  <si>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</si>
  <si>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</si>
  <si>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</si>
  <si>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</si>
  <si>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</si>
  <si>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</si>
  <si>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</si>
  <si>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</si>
  <si>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</si>
  <si>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</si>
  <si>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</si>
  <si>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</si>
  <si>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</si>
  <si>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</si>
  <si>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</si>
  <si>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</si>
  <si>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</si>
  <si>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</si>
  <si>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</si>
  <si>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</si>
  <si>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</si>
  <si>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</si>
  <si>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</si>
  <si>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</si>
  <si>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</si>
  <si>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</si>
  <si>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</si>
  <si>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</si>
  <si>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</si>
  <si>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</si>
  <si>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</si>
  <si>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</si>
  <si>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</si>
  <si>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</si>
  <si>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</si>
  <si>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</si>
  <si>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</si>
  <si>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</si>
  <si>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</si>
  <si>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</si>
  <si>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</si>
  <si>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</si>
  <si>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</si>
  <si>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</si>
  <si>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</si>
  <si>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</si>
  <si>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</si>
  <si>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</si>
  <si>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</si>
  <si>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</si>
  <si>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</si>
  <si>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</si>
  <si>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</si>
  <si>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</si>
  <si>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</si>
  <si>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</si>
  <si>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</si>
  <si>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</si>
  <si>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</si>
  <si>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</si>
  <si>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</si>
  <si>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</si>
  <si>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</si>
  <si>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</si>
  <si>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</si>
  <si>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</si>
  <si>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</si>
  <si>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</si>
  <si>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</si>
  <si>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</si>
  <si>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</si>
  <si>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</si>
  <si>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</si>
  <si>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</si>
  <si>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</si>
  <si>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</si>
  <si>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</si>
  <si>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</si>
  <si>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</si>
  <si>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</si>
  <si>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</si>
  <si>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</si>
  <si>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</si>
  <si>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</si>
  <si>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</si>
  <si>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</si>
  <si>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</si>
  <si>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</si>
  <si>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</si>
  <si>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</si>
  <si>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</si>
  <si>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</si>
  <si>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</si>
  <si>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</si>
  <si>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</si>
  <si>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</si>
  <si>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</si>
  <si>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</si>
  <si>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</si>
  <si>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</si>
  <si>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</si>
  <si>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</si>
  <si>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</si>
  <si>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</si>
  <si>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</si>
  <si>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</si>
  <si>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</si>
  <si>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</si>
  <si>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</si>
  <si>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</si>
  <si>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</si>
  <si>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</si>
  <si>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</si>
  <si>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</si>
  <si>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</si>
  <si>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</si>
  <si>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</si>
  <si>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</si>
  <si>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</si>
  <si>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</si>
  <si>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</si>
  <si>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</si>
  <si>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</si>
  <si>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</si>
  <si>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</si>
  <si>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</si>
  <si>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</si>
  <si>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</si>
  <si>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</si>
  <si>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</si>
  <si>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</si>
  <si>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</si>
  <si>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</si>
  <si>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</si>
  <si>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</si>
  <si>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</si>
  <si>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</si>
  <si>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</si>
  <si>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</si>
  <si>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</si>
  <si>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</si>
  <si>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</si>
  <si>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</si>
  <si>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</si>
  <si>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</si>
  <si>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</si>
  <si>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</si>
  <si>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</si>
  <si>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</si>
  <si>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</si>
  <si>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</si>
  <si>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</si>
  <si>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</si>
  <si>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</si>
  <si>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</si>
  <si>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</si>
  <si>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</si>
  <si>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</si>
  <si>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</si>
  <si>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</si>
  <si>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</si>
  <si>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</si>
  <si>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</si>
  <si>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</si>
  <si>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</si>
  <si>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</si>
  <si>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</si>
  <si>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</si>
  <si>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</si>
  <si>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</si>
  <si>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</si>
  <si>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</si>
  <si>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</si>
  <si>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</si>
  <si>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</si>
  <si>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</si>
  <si>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</si>
  <si>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</si>
  <si>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</si>
  <si>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</si>
  <si>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</si>
  <si>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</si>
  <si>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</si>
  <si>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</si>
  <si>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</si>
  <si>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</si>
  <si>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</si>
  <si>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</si>
  <si>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</si>
  <si>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</si>
  <si>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</si>
  <si>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</si>
  <si>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</si>
  <si>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</si>
  <si>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</si>
  <si>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</si>
  <si>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</si>
  <si>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</si>
  <si>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</si>
  <si>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</si>
  <si>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</si>
  <si>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</si>
  <si>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</si>
  <si>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</si>
  <si>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</si>
  <si>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</si>
  <si>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</si>
  <si>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</si>
  <si>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</si>
  <si>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</si>
  <si>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</si>
  <si>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</si>
  <si>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</si>
  <si>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</si>
  <si>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</si>
  <si>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</si>
  <si>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</si>
  <si>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</si>
  <si>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</si>
  <si>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</si>
  <si>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</si>
  <si>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</si>
  <si>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</si>
  <si>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</si>
  <si>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</si>
  <si>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</si>
  <si>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</si>
  <si>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</si>
  <si>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</si>
  <si>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</si>
  <si>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</si>
  <si>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</si>
  <si>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</si>
  <si>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</si>
  <si>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</si>
  <si>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</si>
  <si>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</si>
  <si>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</si>
  <si>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</si>
  <si>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</si>
  <si>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</si>
  <si>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</si>
  <si>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</si>
  <si>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</si>
  <si>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</si>
  <si>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</si>
  <si>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</si>
  <si>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</si>
  <si>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</si>
  <si>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</si>
  <si>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</si>
  <si>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</si>
  <si>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</si>
  <si>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</si>
  <si>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</si>
  <si>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</si>
  <si>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</si>
  <si>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</si>
  <si>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</si>
  <si>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</si>
  <si>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</si>
  <si>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</si>
  <si>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</si>
  <si>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</si>
  <si>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</si>
  <si>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</si>
  <si>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</si>
  <si>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</si>
  <si>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</si>
  <si>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</si>
  <si>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</si>
  <si>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</si>
  <si>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</si>
  <si>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</si>
  <si>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</si>
  <si>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</si>
  <si>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</si>
  <si>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</si>
  <si>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</si>
  <si>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</si>
  <si>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</si>
  <si>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</si>
  <si>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</si>
  <si>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</si>
  <si>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</si>
  <si>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</si>
  <si>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</si>
  <si>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</si>
  <si>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</si>
  <si>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</si>
  <si>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</si>
  <si>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</si>
  <si>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</si>
  <si>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</si>
  <si>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</si>
  <si>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</si>
  <si>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</si>
  <si>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</si>
  <si>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</si>
  <si>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</si>
  <si>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</si>
  <si>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</si>
  <si>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</si>
  <si>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</si>
  <si>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</si>
  <si>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</si>
  <si>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</si>
  <si>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</si>
  <si>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</si>
  <si>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</si>
  <si>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</si>
  <si>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</si>
  <si>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</si>
  <si>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</si>
  <si>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</si>
  <si>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</si>
  <si>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</si>
  <si>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</si>
  <si>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</si>
  <si>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</si>
  <si>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</si>
  <si>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</si>
  <si>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</si>
  <si>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</si>
  <si>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</si>
  <si>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</si>
  <si>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</si>
  <si>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</si>
  <si>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</si>
  <si>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</si>
  <si>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</si>
  <si>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</si>
  <si>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</si>
  <si>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</si>
  <si>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</si>
  <si>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</si>
  <si>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</si>
  <si>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</si>
  <si>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</si>
  <si>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</si>
  <si>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</si>
  <si>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</si>
  <si>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</si>
  <si>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</si>
  <si>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</si>
  <si>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</si>
  <si>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</si>
  <si>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</si>
  <si>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</si>
  <si>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</si>
  <si>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</si>
  <si>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</si>
  <si>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</si>
  <si>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</si>
  <si>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</si>
  <si>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</si>
  <si>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</si>
  <si>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</si>
  <si>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</si>
  <si>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</si>
  <si>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</si>
  <si>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</si>
  <si>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</si>
  <si>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</si>
  <si>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</si>
  <si>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</si>
  <si>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</si>
  <si>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</si>
  <si>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</si>
  <si>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</si>
  <si>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</si>
  <si>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</si>
  <si>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</si>
  <si>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</si>
  <si>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</si>
  <si>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</si>
  <si>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</si>
  <si>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</si>
  <si>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</si>
  <si>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</si>
  <si>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</si>
  <si>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</si>
  <si>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</si>
  <si>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</si>
  <si>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</si>
  <si>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</si>
  <si>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</si>
  <si>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</si>
  <si>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</si>
  <si>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</si>
  <si>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</si>
  <si>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</si>
  <si>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</si>
  <si>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</si>
  <si>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</si>
  <si>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</si>
  <si>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</si>
  <si>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</si>
  <si>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</si>
  <si>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</si>
  <si>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</si>
  <si>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</si>
  <si>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</si>
  <si>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</si>
  <si>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</si>
  <si>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</si>
  <si>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</si>
  <si>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</si>
  <si>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</si>
  <si>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</si>
  <si>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</si>
  <si>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</si>
  <si>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</si>
  <si>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</si>
  <si>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</si>
  <si>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</si>
  <si>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</si>
  <si>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</si>
  <si>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</si>
  <si>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</si>
  <si>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</si>
  <si>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</si>
  <si>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</si>
  <si>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</si>
  <si>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</si>
  <si>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</si>
  <si>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</si>
  <si>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</si>
  <si>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</si>
  <si>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</si>
  <si>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</si>
  <si>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</si>
  <si>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</si>
  <si>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</si>
  <si>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</si>
  <si>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</si>
  <si>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</si>
  <si>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</si>
  <si>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</si>
  <si>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</si>
  <si>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</si>
  <si>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</si>
  <si>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</si>
  <si>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</si>
  <si>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</si>
  <si>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</si>
  <si>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</si>
  <si>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</si>
  <si>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</si>
  <si>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</si>
  <si>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</si>
  <si>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</si>
  <si>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</si>
  <si>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</si>
  <si>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</si>
  <si>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</si>
  <si>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</si>
  <si>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</si>
  <si>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</si>
  <si>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</si>
  <si>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</si>
  <si>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</si>
  <si>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</si>
  <si>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</si>
  <si>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</si>
  <si>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</si>
  <si>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</si>
  <si>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</si>
  <si>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</si>
  <si>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</si>
  <si>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</si>
  <si>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</si>
  <si>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</si>
  <si>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</si>
  <si>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</si>
  <si>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</si>
  <si>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</si>
  <si>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</si>
  <si>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</si>
  <si>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</si>
  <si>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</si>
  <si>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</si>
  <si>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</si>
  <si>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</si>
  <si>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</si>
  <si>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</si>
  <si>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</si>
  <si>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</si>
  <si>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</si>
  <si>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</si>
  <si>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</si>
  <si>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</si>
  <si>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</si>
  <si>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</si>
  <si>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</si>
  <si>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</si>
  <si>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</si>
  <si>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</si>
  <si>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</si>
  <si>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</si>
  <si>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</si>
  <si>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</si>
  <si>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</si>
  <si>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</si>
  <si>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</si>
  <si>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</si>
  <si>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</si>
  <si>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</si>
  <si>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</si>
  <si>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</si>
  <si>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</si>
  <si>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</si>
  <si>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</si>
  <si>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</si>
  <si>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</si>
  <si>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</si>
  <si>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</si>
  <si>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</si>
  <si>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</si>
  <si>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</si>
  <si>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</si>
  <si>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</si>
  <si>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</si>
  <si>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</si>
  <si>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</si>
  <si>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</si>
  <si>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</si>
  <si>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</si>
  <si>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</si>
  <si>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</si>
  <si>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</si>
  <si>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</si>
  <si>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</si>
  <si>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</si>
  <si>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</si>
  <si>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</si>
  <si>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</si>
  <si>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</si>
  <si>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</si>
  <si>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</si>
  <si>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</si>
  <si>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</si>
  <si>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</si>
  <si>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</si>
  <si>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</si>
  <si>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</si>
  <si>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</si>
  <si>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</si>
  <si>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</si>
  <si>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</si>
  <si>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</si>
  <si>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</si>
  <si>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</si>
  <si>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</si>
  <si>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</si>
  <si>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</si>
  <si>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</si>
  <si>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</si>
  <si>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</si>
  <si>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</si>
  <si>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</si>
  <si>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</si>
  <si>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</si>
  <si>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</si>
  <si>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</si>
  <si>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</si>
  <si>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</si>
  <si>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</si>
  <si>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</si>
  <si>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</si>
  <si>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</si>
  <si>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</si>
  <si>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</si>
  <si>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</si>
  <si>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</si>
  <si>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</si>
  <si>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</si>
  <si>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</si>
  <si>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</si>
  <si>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</si>
  <si>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</si>
  <si>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</si>
  <si>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</si>
  <si>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</si>
  <si>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</si>
  <si>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</si>
  <si>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</si>
  <si>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</si>
  <si>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</si>
  <si>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</si>
  <si>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</si>
  <si>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</si>
  <si>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</si>
  <si>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</si>
  <si>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</si>
  <si>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</si>
  <si>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</si>
  <si>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</si>
  <si>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</si>
  <si>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</si>
  <si>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</si>
  <si>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</si>
  <si>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</si>
  <si>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</si>
  <si>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</si>
  <si>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</si>
  <si>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</si>
  <si>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</si>
  <si>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</si>
  <si>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</si>
  <si>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</si>
  <si>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</si>
  <si>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</si>
  <si>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</si>
  <si>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</si>
  <si>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</si>
  <si>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</si>
  <si>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</si>
  <si>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</si>
  <si>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</si>
  <si>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</si>
  <si>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</si>
  <si>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</si>
  <si>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</si>
  <si>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</si>
  <si>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</si>
  <si>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</si>
  <si>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</si>
  <si>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</si>
  <si>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</si>
  <si>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</si>
  <si>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</si>
  <si>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</si>
  <si>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</si>
  <si>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</si>
  <si>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</si>
  <si>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</si>
  <si>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</si>
  <si>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</si>
  <si>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</si>
  <si>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</si>
  <si>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</si>
  <si>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</si>
  <si>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</si>
  <si>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</si>
  <si>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</si>
  <si>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</si>
  <si>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</si>
  <si>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</si>
  <si>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</si>
  <si>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</si>
  <si>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</si>
  <si>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</si>
  <si>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</si>
  <si>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</si>
  <si>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</si>
  <si>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</si>
  <si>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</si>
  <si>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</si>
  <si>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</si>
  <si>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</si>
  <si>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</si>
  <si>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</si>
  <si>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</si>
  <si>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</si>
  <si>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</si>
  <si>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</si>
  <si>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</si>
  <si>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</si>
  <si>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</si>
  <si>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</si>
  <si>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</si>
  <si>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</si>
  <si>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</si>
  <si>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</si>
  <si>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</si>
  <si>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</si>
  <si>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</si>
  <si>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</si>
  <si>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</si>
  <si>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</si>
  <si>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</si>
  <si>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</si>
  <si>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</si>
  <si>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</si>
  <si>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</si>
  <si>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</si>
  <si>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</si>
  <si>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</si>
  <si>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</si>
  <si>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</si>
  <si>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</si>
  <si>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</si>
  <si>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</si>
  <si>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</si>
  <si>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</si>
  <si>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</si>
  <si>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</si>
  <si>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</si>
  <si>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</si>
  <si>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</si>
  <si>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</si>
  <si>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</si>
  <si>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</si>
  <si>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</si>
  <si>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</si>
  <si>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</si>
  <si>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</si>
  <si>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</si>
  <si>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</si>
  <si>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</si>
  <si>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</si>
  <si>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</si>
  <si>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</si>
  <si>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</si>
  <si>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</si>
  <si>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</si>
  <si>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</si>
  <si>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</si>
  <si>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</si>
  <si>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</si>
  <si>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</si>
  <si>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</si>
  <si>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</si>
  <si>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</si>
  <si>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</si>
  <si>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</si>
  <si>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</si>
  <si>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</si>
  <si>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</si>
  <si>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</si>
  <si>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</si>
  <si>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</si>
  <si>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</si>
  <si>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</si>
  <si>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</si>
  <si>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</si>
  <si>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</si>
  <si>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</si>
  <si>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</si>
  <si>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</si>
  <si>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</si>
  <si>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</si>
  <si>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</si>
  <si>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</si>
  <si>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</si>
  <si>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</si>
  <si>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</si>
  <si>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</si>
  <si>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</si>
  <si>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</si>
  <si>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</si>
  <si>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</si>
  <si>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</si>
  <si>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</si>
  <si>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</si>
  <si>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</si>
  <si>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</si>
  <si>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</si>
  <si>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</si>
  <si>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</si>
  <si>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</si>
  <si>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</si>
  <si>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</si>
  <si>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</si>
  <si>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</si>
  <si>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</si>
  <si>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</si>
  <si>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</si>
  <si>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</si>
  <si>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</si>
  <si>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</si>
  <si>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</si>
  <si>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</si>
  <si>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</si>
  <si>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</si>
  <si>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</si>
  <si>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</si>
  <si>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</si>
  <si>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</si>
  <si>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</si>
  <si>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</si>
  <si>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</si>
  <si>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</si>
  <si>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</si>
  <si>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</si>
  <si>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</si>
  <si>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</si>
  <si>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</si>
  <si>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</si>
  <si>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</si>
  <si>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</si>
  <si>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</si>
  <si>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</si>
  <si>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</si>
  <si>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</si>
  <si>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</si>
  <si>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</si>
  <si>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</si>
  <si>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</si>
  <si>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</si>
  <si>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</si>
  <si>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</si>
  <si>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</si>
  <si>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</si>
  <si>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</si>
  <si>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</si>
  <si>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</si>
  <si>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</si>
  <si>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</si>
  <si>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</si>
  <si>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</si>
  <si>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</si>
  <si>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</si>
  <si>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</si>
  <si>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</si>
  <si>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</si>
  <si>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</si>
  <si>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</si>
  <si>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</si>
  <si>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</si>
  <si>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</si>
  <si>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</si>
  <si>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</si>
  <si>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</si>
  <si>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</si>
  <si>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</si>
  <si>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</si>
  <si>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</si>
  <si>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</si>
  <si>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</si>
  <si>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</si>
  <si>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</si>
  <si>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</si>
  <si>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</si>
  <si>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</si>
  <si>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</si>
  <si>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</si>
  <si>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</si>
  <si>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</si>
  <si>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</si>
  <si>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</si>
  <si>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</si>
  <si>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</si>
  <si>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</si>
  <si>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</si>
  <si>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</si>
  <si>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</si>
  <si>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</si>
  <si>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</si>
  <si>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</si>
  <si>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</si>
  <si>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</si>
  <si>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</si>
  <si>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</si>
  <si>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</si>
  <si>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</si>
  <si>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</si>
  <si>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</si>
  <si>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</si>
  <si>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</si>
  <si>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</si>
  <si>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</si>
  <si>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</si>
  <si>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</si>
  <si>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</si>
  <si>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</si>
  <si>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</si>
  <si>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</si>
  <si>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</si>
  <si>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</si>
  <si>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</si>
  <si>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</si>
  <si>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</si>
  <si>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</si>
  <si>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</si>
  <si>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</si>
  <si>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</si>
  <si>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</si>
  <si>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</si>
  <si>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</si>
  <si>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</si>
  <si>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</si>
  <si>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</si>
  <si>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</si>
  <si>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</si>
  <si>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</si>
  <si>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</si>
  <si>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</si>
  <si>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</si>
  <si>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</si>
  <si>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</si>
  <si>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</si>
  <si>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</si>
  <si>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</si>
  <si>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</si>
  <si>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</si>
  <si>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</si>
  <si>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</si>
  <si>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</si>
  <si>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</si>
  <si>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</si>
  <si>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</si>
  <si>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</si>
  <si>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</si>
  <si>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</si>
  <si>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</si>
  <si>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</si>
  <si>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</si>
  <si>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</si>
  <si>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</si>
  <si>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</si>
  <si>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</si>
  <si>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</si>
  <si>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</si>
  <si>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</si>
  <si>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</si>
  <si>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</si>
  <si>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</si>
  <si>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</si>
  <si>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</si>
  <si>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</si>
  <si>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</si>
  <si>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</si>
  <si>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</si>
  <si>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</si>
  <si>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</si>
  <si>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</si>
  <si>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</si>
  <si>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</si>
  <si>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</si>
  <si>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</si>
  <si>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</si>
  <si>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</si>
  <si>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</si>
  <si>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</si>
  <si>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</si>
  <si>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</si>
  <si>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</si>
  <si>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</si>
  <si>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</si>
  <si>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</si>
  <si>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</si>
  <si>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</si>
  <si>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</si>
  <si>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</si>
  <si>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</si>
  <si>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</si>
  <si>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</si>
  <si>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</si>
  <si>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</si>
  <si>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</si>
  <si>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</si>
  <si>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</si>
  <si>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</si>
  <si>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</si>
  <si>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</si>
  <si>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</si>
  <si>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</si>
  <si>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</si>
  <si>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</si>
  <si>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</si>
  <si>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</si>
  <si>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</si>
  <si>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</si>
  <si>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</si>
  <si>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</si>
  <si>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</si>
  <si>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</si>
  <si>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</si>
  <si>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</si>
  <si>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</si>
  <si>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</si>
  <si>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</si>
  <si>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</si>
  <si>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</si>
  <si>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</si>
  <si>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</si>
  <si>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</si>
  <si>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</si>
  <si>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</si>
  <si>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</si>
  <si>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</si>
  <si>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</si>
  <si>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</si>
  <si>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</si>
  <si>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</si>
  <si>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</si>
  <si>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</si>
  <si>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</si>
  <si>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</si>
  <si>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</si>
  <si>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</si>
  <si>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</si>
  <si>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</si>
  <si>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</si>
  <si>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</si>
  <si>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</si>
  <si>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</si>
  <si>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</si>
  <si>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</si>
  <si>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</si>
  <si>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</si>
  <si>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</si>
  <si>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</si>
  <si>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</si>
  <si>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</si>
  <si>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</si>
  <si>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</si>
  <si>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</si>
  <si>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</si>
  <si>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</si>
  <si>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</si>
  <si>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</si>
  <si>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</si>
  <si>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</si>
  <si>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</si>
  <si>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</si>
  <si>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</si>
  <si>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</si>
  <si>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</si>
  <si>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</si>
  <si>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</si>
  <si>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</si>
  <si>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</si>
  <si>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</si>
  <si>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</si>
  <si>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</si>
  <si>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</si>
  <si>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</si>
  <si>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</si>
  <si>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</si>
  <si>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</si>
  <si>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</si>
  <si>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</si>
  <si>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</si>
  <si>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</si>
  <si>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</si>
  <si>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</si>
  <si>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</si>
  <si>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</si>
  <si>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</si>
  <si>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</si>
  <si>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</si>
  <si>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</si>
  <si>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</si>
  <si>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</si>
  <si>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</si>
  <si>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</si>
  <si>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</si>
  <si>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</si>
  <si>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</si>
  <si>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</si>
  <si>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</si>
  <si>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</si>
  <si>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</si>
  <si>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</si>
  <si>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</si>
  <si>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</si>
  <si>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</si>
  <si>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</si>
  <si>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</si>
  <si>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</si>
  <si>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</si>
  <si>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</si>
  <si>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</si>
  <si>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</si>
  <si>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</si>
  <si>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</si>
  <si>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</si>
  <si>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</si>
  <si>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</si>
  <si>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</si>
  <si>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</si>
  <si>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</si>
  <si>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</si>
  <si>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</si>
  <si>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</si>
  <si>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</si>
  <si>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</si>
  <si>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</si>
  <si>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</si>
  <si>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</si>
  <si>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</si>
  <si>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</si>
  <si>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</si>
  <si>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</si>
  <si>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</si>
  <si>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</si>
  <si>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</si>
  <si>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</si>
  <si>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</si>
  <si>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</si>
  <si>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</si>
  <si>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</si>
  <si>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</si>
  <si>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</si>
  <si>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</si>
  <si>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</si>
  <si>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</si>
  <si>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</si>
  <si>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</si>
  <si>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</si>
  <si>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</si>
  <si>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</si>
  <si>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</si>
  <si>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</si>
  <si>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</si>
  <si>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</si>
  <si>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</si>
  <si>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</si>
  <si>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</si>
  <si>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</si>
  <si>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</si>
  <si>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</si>
  <si>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</si>
  <si>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</si>
  <si>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</si>
  <si>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</si>
  <si>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</si>
  <si>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</si>
  <si>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</si>
  <si>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</si>
  <si>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</si>
  <si>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</si>
  <si>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</si>
  <si>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</si>
  <si>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</si>
  <si>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</si>
  <si>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</si>
  <si>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</si>
  <si>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</si>
  <si>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</si>
  <si>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</si>
  <si>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</si>
  <si>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</si>
  <si>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</si>
  <si>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</si>
  <si>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</si>
  <si>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</si>
  <si>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</si>
  <si>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</si>
  <si>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</si>
  <si>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</si>
  <si>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</si>
  <si>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</si>
  <si>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</si>
  <si>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</si>
  <si>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</si>
  <si>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</si>
  <si>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</si>
  <si>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</si>
  <si>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</si>
  <si>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</si>
  <si>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</si>
  <si>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</si>
  <si>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</si>
  <si>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</si>
  <si>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</si>
  <si>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</si>
  <si>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</si>
  <si>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</si>
  <si>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</si>
  <si>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</si>
  <si>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</si>
  <si>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</si>
  <si>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</si>
  <si>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</si>
  <si>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</si>
  <si>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</si>
  <si>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</si>
  <si>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</si>
  <si>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</si>
  <si>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</si>
  <si>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</si>
  <si>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</si>
  <si>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</si>
  <si>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</si>
  <si>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</si>
  <si>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</si>
  <si>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</si>
  <si>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</si>
  <si>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</si>
  <si>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</si>
  <si>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</si>
  <si>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</si>
  <si>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</si>
  <si>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</si>
  <si>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</si>
  <si>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</si>
  <si>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</si>
  <si>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</si>
  <si>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</si>
  <si>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</si>
  <si>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</si>
  <si>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</si>
  <si>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</si>
  <si>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</si>
  <si>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</si>
  <si>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</si>
  <si>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</si>
  <si>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</si>
  <si>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</si>
  <si>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</si>
  <si>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</si>
  <si>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</si>
  <si>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</si>
  <si>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</si>
  <si>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</si>
  <si>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</si>
  <si>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</si>
  <si>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</si>
  <si>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</si>
  <si>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</si>
  <si>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</si>
  <si>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</si>
  <si>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</si>
  <si>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</si>
  <si>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</si>
  <si>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</si>
  <si>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</si>
  <si>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</si>
  <si>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</si>
  <si>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</si>
  <si>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</si>
  <si>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</si>
  <si>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</si>
  <si>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</si>
  <si>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</si>
  <si>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</si>
  <si>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</si>
  <si>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</si>
  <si>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</si>
  <si>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</si>
  <si>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</si>
  <si>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</si>
  <si>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</si>
  <si>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</si>
  <si>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</si>
  <si>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</si>
  <si>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</si>
  <si>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</si>
  <si>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</si>
  <si>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</si>
  <si>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</si>
  <si>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</si>
  <si>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</si>
  <si>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</si>
  <si>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</si>
  <si>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</si>
  <si>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</si>
  <si>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</si>
  <si>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</si>
  <si>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</si>
  <si>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</si>
  <si>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</si>
  <si>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</si>
  <si>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</si>
  <si>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</si>
  <si>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</si>
  <si>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</si>
  <si>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</si>
  <si>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</si>
  <si>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</si>
  <si>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</si>
  <si>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</si>
  <si>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</si>
  <si>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</si>
  <si>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</si>
  <si>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</si>
  <si>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</si>
  <si>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</si>
  <si>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</si>
  <si>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</si>
  <si>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</si>
  <si>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</si>
  <si>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</si>
  <si>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</si>
  <si>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</si>
  <si>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</si>
  <si>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</si>
  <si>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</si>
  <si>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</si>
  <si>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</si>
  <si>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</si>
  <si>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</si>
  <si>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</si>
  <si>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</si>
  <si>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</si>
  <si>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</si>
  <si>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</si>
  <si>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</si>
  <si>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</si>
  <si>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</si>
  <si>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</si>
  <si>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</si>
  <si>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</si>
  <si>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</si>
  <si>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</si>
  <si>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</si>
  <si>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</si>
  <si>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</si>
  <si>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</si>
  <si>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</si>
  <si>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</si>
  <si>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</si>
  <si>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</si>
  <si>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</si>
  <si>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</si>
  <si>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</si>
  <si>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</si>
  <si>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</si>
  <si>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</si>
  <si>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</si>
  <si>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</si>
  <si>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</si>
  <si>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</si>
  <si>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</si>
  <si>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</si>
  <si>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</si>
  <si>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</si>
  <si>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</si>
  <si>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</si>
  <si>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</si>
  <si>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</si>
  <si>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</si>
  <si>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</si>
  <si>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</si>
  <si>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</si>
  <si>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</si>
  <si>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</si>
  <si>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</si>
  <si>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</si>
  <si>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</si>
  <si>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</si>
  <si>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</si>
  <si>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</si>
  <si>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</si>
  <si>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</si>
  <si>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</si>
  <si>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</si>
  <si>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</si>
  <si>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</si>
  <si>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</si>
  <si>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</si>
  <si>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</si>
  <si>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</si>
  <si>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</si>
  <si>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</si>
  <si>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</si>
  <si>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</si>
  <si>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</si>
  <si>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</si>
  <si>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</si>
  <si>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</si>
  <si>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</si>
  <si>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</si>
  <si>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</si>
  <si>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</si>
  <si>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</si>
  <si>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</si>
  <si>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</si>
  <si>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</si>
  <si>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</si>
  <si>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</si>
  <si>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</si>
  <si>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</si>
  <si>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</si>
  <si>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</si>
  <si>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</si>
  <si>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</si>
  <si>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</si>
  <si>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</si>
  <si>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</si>
  <si>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</si>
  <si>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</si>
  <si>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</si>
  <si>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</si>
  <si>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</si>
  <si>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</si>
  <si>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</si>
  <si>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</si>
  <si>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</si>
  <si>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</si>
  <si>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</si>
  <si>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</si>
  <si>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</si>
  <si>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</si>
  <si>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</si>
  <si>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</si>
  <si>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</si>
  <si>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</si>
  <si>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</si>
  <si>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</si>
  <si>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</si>
  <si>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</si>
  <si>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</si>
  <si>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</si>
  <si>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</si>
  <si>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</si>
  <si>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</si>
  <si>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</si>
  <si>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</si>
  <si>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</si>
  <si>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</si>
  <si>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</si>
  <si>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</si>
  <si>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</si>
  <si>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</si>
  <si>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</si>
  <si>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</si>
  <si>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</si>
  <si>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</si>
  <si>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</si>
  <si>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</si>
  <si>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</si>
  <si>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</si>
  <si>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</si>
  <si>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</si>
  <si>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</si>
  <si>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</si>
  <si>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</si>
  <si>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</si>
  <si>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</si>
  <si>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</si>
  <si>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</si>
  <si>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</si>
  <si>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</si>
  <si>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</si>
  <si>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</si>
  <si>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</si>
  <si>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</si>
  <si>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</si>
  <si>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</si>
  <si>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</si>
  <si>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</si>
  <si>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</si>
  <si>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</si>
  <si>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</si>
  <si>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</si>
  <si>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</si>
  <si>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</si>
  <si>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</si>
  <si>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</si>
  <si>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</si>
  <si>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</si>
  <si>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</si>
  <si>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</si>
  <si>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</si>
  <si>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</si>
  <si>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</si>
  <si>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</si>
  <si>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</si>
  <si>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</si>
  <si>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</si>
  <si>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</si>
  <si>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</si>
  <si>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</si>
  <si>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</si>
  <si>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</si>
  <si>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</si>
  <si>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</si>
  <si>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</si>
  <si>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</si>
  <si>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</si>
  <si>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</si>
  <si>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</si>
  <si>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</si>
  <si>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</si>
  <si>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</si>
  <si>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</si>
  <si>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</si>
  <si>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</si>
  <si>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</si>
  <si>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</si>
  <si>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</si>
  <si>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</si>
  <si>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</si>
  <si>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</si>
  <si>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</si>
  <si>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</si>
  <si>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</si>
  <si>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</si>
  <si>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</si>
  <si>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</si>
  <si>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</si>
  <si>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</si>
  <si>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</si>
  <si>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</si>
  <si>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</si>
  <si>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</si>
  <si>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</si>
  <si>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</si>
  <si>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</si>
  <si>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</si>
  <si>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</si>
  <si>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</si>
  <si>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</si>
  <si>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</si>
  <si>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</si>
  <si>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</si>
  <si>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</si>
  <si>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</si>
  <si>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</si>
  <si>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</si>
  <si>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</si>
  <si>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</si>
  <si>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</si>
  <si>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</si>
  <si>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</si>
  <si>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</si>
  <si>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</si>
  <si>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</si>
  <si>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</si>
  <si>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</si>
  <si>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</si>
  <si>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</si>
  <si>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</si>
  <si>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</si>
  <si>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</si>
  <si>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</si>
  <si>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</si>
  <si>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</si>
  <si>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</si>
  <si>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</si>
  <si>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</si>
  <si>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</si>
  <si>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</si>
  <si>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</si>
  <si>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</si>
  <si>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</si>
  <si>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</si>
  <si>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</si>
  <si>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</si>
  <si>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</si>
  <si>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</si>
  <si>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</si>
  <si>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</si>
  <si>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</si>
  <si>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</si>
  <si>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</si>
  <si>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</si>
  <si>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</si>
  <si>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</si>
  <si>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</si>
  <si>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</si>
  <si>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</si>
  <si>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</si>
  <si>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</si>
  <si>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</si>
  <si>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</si>
  <si>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</si>
  <si>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</si>
  <si>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</si>
  <si>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</si>
  <si>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</si>
  <si>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</si>
  <si>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</si>
  <si>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</si>
  <si>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</si>
  <si>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</si>
  <si>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</si>
  <si>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</si>
  <si>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</si>
  <si>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</si>
  <si>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</si>
  <si>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</si>
  <si>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</si>
  <si>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</si>
  <si>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</si>
  <si>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</si>
  <si>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</si>
  <si>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</si>
  <si>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</si>
  <si>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</si>
  <si>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</si>
  <si>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</si>
  <si>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</si>
  <si>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</si>
  <si>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</si>
  <si>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</si>
  <si>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</si>
  <si>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</si>
  <si>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</si>
  <si>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</si>
  <si>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</si>
  <si>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</si>
  <si>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</si>
  <si>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</si>
  <si>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</si>
  <si>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</si>
  <si>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</si>
  <si>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</si>
  <si>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</si>
  <si>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</si>
  <si>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</si>
  <si>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</si>
  <si>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</si>
  <si>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</si>
  <si>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</si>
  <si>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</si>
  <si>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</si>
  <si>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</si>
  <si>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</si>
  <si>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</si>
  <si>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</si>
  <si>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</si>
  <si>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</si>
  <si>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</si>
  <si>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</si>
  <si>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</si>
  <si>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</si>
  <si>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</si>
  <si>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</si>
  <si>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</si>
  <si>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</si>
  <si>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</si>
  <si>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</si>
  <si>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</si>
  <si>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</si>
  <si>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</si>
  <si>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</si>
  <si>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</si>
  <si>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</si>
  <si>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</si>
  <si>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</si>
  <si>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</si>
  <si>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</si>
  <si>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</si>
  <si>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</si>
  <si>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</si>
  <si>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</si>
  <si>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</si>
  <si>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</si>
  <si>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</si>
  <si>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</si>
  <si>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</si>
  <si>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</si>
  <si>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</si>
  <si>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</si>
  <si>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</si>
  <si>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</si>
  <si>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</si>
  <si>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</si>
  <si>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</si>
  <si>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</si>
  <si>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</si>
  <si>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</si>
  <si>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</si>
  <si>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</si>
  <si>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</si>
  <si>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</si>
  <si>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</si>
  <si>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</si>
  <si>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</si>
  <si>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</si>
  <si>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</si>
  <si>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</si>
  <si>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</si>
  <si>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</si>
  <si>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</si>
  <si>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</si>
  <si>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</si>
  <si>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</si>
  <si>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</si>
  <si>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</si>
  <si>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</si>
  <si>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</si>
  <si>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</si>
  <si>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</si>
  <si>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</si>
  <si>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</si>
  <si>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</si>
  <si>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</si>
  <si>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</si>
  <si>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</si>
  <si>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</si>
  <si>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</si>
  <si>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</si>
  <si>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</si>
  <si>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</si>
  <si>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</si>
  <si>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</si>
  <si>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</si>
  <si>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</si>
  <si>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</si>
  <si>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</si>
  <si>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</si>
  <si>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</si>
  <si>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</si>
  <si>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</si>
  <si>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</si>
  <si>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</si>
  <si>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</si>
  <si>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</si>
  <si>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</si>
  <si>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</si>
  <si>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</si>
  <si>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</si>
  <si>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</si>
  <si>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</si>
  <si>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</si>
  <si>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</si>
  <si>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</si>
  <si>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</si>
  <si>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</si>
  <si>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</si>
  <si>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</si>
  <si>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</si>
  <si>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</si>
  <si>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</si>
  <si>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</si>
  <si>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</si>
  <si>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</si>
  <si>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</si>
  <si>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</si>
  <si>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</si>
  <si>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</si>
  <si>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</si>
  <si>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</si>
  <si>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</si>
  <si>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</si>
  <si>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</si>
  <si>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</si>
  <si>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</si>
  <si>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</si>
  <si>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</si>
  <si>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</si>
  <si>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</si>
  <si>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</si>
  <si>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</si>
  <si>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</si>
  <si>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</si>
  <si>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</si>
  <si>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</si>
  <si>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</si>
  <si>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</si>
  <si>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</si>
  <si>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</si>
  <si>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</si>
  <si>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</si>
  <si>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</si>
  <si>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</si>
  <si>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</si>
  <si>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</si>
  <si>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</si>
  <si>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</si>
  <si>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</si>
  <si>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</si>
  <si>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</si>
  <si>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</si>
  <si>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</si>
  <si>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</si>
  <si>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</si>
  <si>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</si>
  <si>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</si>
  <si>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</si>
  <si>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</si>
  <si>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</si>
  <si>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</si>
  <si>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</si>
  <si>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</si>
  <si>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</si>
  <si>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</si>
  <si>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</si>
  <si>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</si>
  <si>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</si>
  <si>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</si>
  <si>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</si>
  <si>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</si>
  <si>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</si>
  <si>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</si>
  <si>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</si>
  <si>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</si>
  <si>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</si>
  <si>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</si>
  <si>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</si>
  <si>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</si>
  <si>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</si>
  <si>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</si>
  <si>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</si>
  <si>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</si>
  <si>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</si>
  <si>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</si>
  <si>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</si>
  <si>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</si>
  <si>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</si>
  <si>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</si>
  <si>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</si>
  <si>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</si>
  <si>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</si>
  <si>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</si>
  <si>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</si>
  <si>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</si>
  <si>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</si>
  <si>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</si>
  <si>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</si>
  <si>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</si>
  <si>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</si>
  <si>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</si>
  <si>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</si>
  <si>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</si>
  <si>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</si>
  <si>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</si>
  <si>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</si>
  <si>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</si>
  <si>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</si>
  <si>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</si>
  <si>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</si>
  <si>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</si>
  <si>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</si>
  <si>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</si>
  <si>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</si>
  <si>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</si>
  <si>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</si>
  <si>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</si>
  <si>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</si>
  <si>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</si>
  <si>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</si>
  <si>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</si>
  <si>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</si>
  <si>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</si>
  <si>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</si>
  <si>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</si>
  <si>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</si>
  <si>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</si>
  <si>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</si>
  <si>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</si>
  <si>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</si>
  <si>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</si>
  <si>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</si>
  <si>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</si>
  <si>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</si>
  <si>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</si>
  <si>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</si>
  <si>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</si>
  <si>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</si>
  <si>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</si>
  <si>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</si>
  <si>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</si>
  <si>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</si>
  <si>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</si>
  <si>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</si>
  <si>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</si>
  <si>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</si>
  <si>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</si>
  <si>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</si>
  <si>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</si>
  <si>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</si>
  <si>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</si>
  <si>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</si>
  <si>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</si>
  <si>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</si>
  <si>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</si>
  <si>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</si>
  <si>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</si>
  <si>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</si>
  <si>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</si>
  <si>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</si>
  <si>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</si>
  <si>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</si>
  <si>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</si>
  <si>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</si>
  <si>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</si>
  <si>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</si>
  <si>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</si>
  <si>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</si>
  <si>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</si>
  <si>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</si>
  <si>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</si>
  <si>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</si>
  <si>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</si>
  <si>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</si>
  <si>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</si>
  <si>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</si>
  <si>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</si>
  <si>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</si>
  <si>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</si>
  <si>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</si>
  <si>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</si>
  <si>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</si>
  <si>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</si>
  <si>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</si>
  <si>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</si>
  <si>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</si>
  <si>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</si>
  <si>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</si>
  <si>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</si>
  <si>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</si>
  <si>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</si>
  <si>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</si>
  <si>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</si>
  <si>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</si>
  <si>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</si>
  <si>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</si>
  <si>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</si>
  <si>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</si>
  <si>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</si>
  <si>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</si>
  <si>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</si>
  <si>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</si>
  <si>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</si>
  <si>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</si>
  <si>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</si>
  <si>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</si>
  <si>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</si>
  <si>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</si>
  <si>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</si>
  <si>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</si>
  <si>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</si>
  <si>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</si>
  <si>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</si>
  <si>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</si>
  <si>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</si>
  <si>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</si>
  <si>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</si>
  <si>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</si>
  <si>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</si>
  <si>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</si>
  <si>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</si>
  <si>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</si>
  <si>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</si>
  <si>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</si>
  <si>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</si>
  <si>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</si>
  <si>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</si>
  <si>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</si>
  <si>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</si>
  <si>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</si>
  <si>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</si>
  <si>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</si>
  <si>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</si>
  <si>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</si>
  <si>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</si>
  <si>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</si>
  <si>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</si>
  <si>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</si>
  <si>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</si>
  <si>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</si>
  <si>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</si>
  <si>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</si>
  <si>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</si>
  <si>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</si>
  <si>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</si>
  <si>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</si>
  <si>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</si>
  <si>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</si>
  <si>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</si>
  <si>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</si>
  <si>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</si>
  <si>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</si>
  <si>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</si>
  <si>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</si>
  <si>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</si>
  <si>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</si>
  <si>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</si>
  <si>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</si>
  <si>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</si>
  <si>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</si>
  <si>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</si>
  <si>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</si>
  <si>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</si>
  <si>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</si>
  <si>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</si>
  <si>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</si>
  <si>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</si>
  <si>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</si>
  <si>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</si>
  <si>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</si>
  <si>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</si>
  <si>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</si>
  <si>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</si>
  <si>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</si>
  <si>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</si>
  <si>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</si>
  <si>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</si>
  <si>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</si>
  <si>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</si>
  <si>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</si>
  <si>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</si>
  <si>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</si>
  <si>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</si>
  <si>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</si>
  <si>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</si>
  <si>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</si>
  <si>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</si>
  <si>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</si>
  <si>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</si>
  <si>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</si>
  <si>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</si>
  <si>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</si>
  <si>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</si>
  <si>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</si>
  <si>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</si>
  <si>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</si>
  <si>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</si>
  <si>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</si>
  <si>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</si>
  <si>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</si>
  <si>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</si>
  <si>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</si>
  <si>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</si>
  <si>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</si>
  <si>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</si>
  <si>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</si>
  <si>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</si>
  <si>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</si>
  <si>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</si>
  <si>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</si>
  <si>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</si>
  <si>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</si>
  <si>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</si>
  <si>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</si>
  <si>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</si>
  <si>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</si>
  <si>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</si>
  <si>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</si>
  <si>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</si>
  <si>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</si>
  <si>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</si>
  <si>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</si>
  <si>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</si>
  <si>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</si>
  <si>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</si>
  <si>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</si>
  <si>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</si>
  <si>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</si>
  <si>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</si>
  <si>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</si>
  <si>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</si>
  <si>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</si>
  <si>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</si>
  <si>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</si>
  <si>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</si>
  <si>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</si>
  <si>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</si>
  <si>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</si>
  <si>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</si>
  <si>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</si>
  <si>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</si>
  <si>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</si>
  <si>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</si>
  <si>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</si>
  <si>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</si>
  <si>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</si>
  <si>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</si>
  <si>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</si>
  <si>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</si>
  <si>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</si>
  <si>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</si>
  <si>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</si>
  <si>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</si>
  <si>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</si>
  <si>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</si>
  <si>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</si>
  <si>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</si>
  <si>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</si>
  <si>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</si>
  <si>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</si>
  <si>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</si>
  <si>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</si>
  <si>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</si>
  <si>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</si>
  <si>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</si>
  <si>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</si>
  <si>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</si>
  <si>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</si>
  <si>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</si>
  <si>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</si>
  <si>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</si>
  <si>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</si>
  <si>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</si>
  <si>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</si>
  <si>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</si>
  <si>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</si>
  <si>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</si>
  <si>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</si>
  <si>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</si>
  <si>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</si>
  <si>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</si>
  <si>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</si>
  <si>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</si>
  <si>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</si>
  <si>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</si>
  <si>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</si>
  <si>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</si>
  <si>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</si>
  <si>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</si>
  <si>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</si>
  <si>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</si>
  <si>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</si>
  <si>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</si>
  <si>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</si>
  <si>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</si>
  <si>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</si>
  <si>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</si>
  <si>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</si>
  <si>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</si>
  <si>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</si>
  <si>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</si>
  <si>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</si>
  <si>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</si>
  <si>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</si>
  <si>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</si>
  <si>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</si>
  <si>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</si>
  <si>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</si>
  <si>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</si>
  <si>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</si>
  <si>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</si>
  <si>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</si>
  <si>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</si>
  <si>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</si>
  <si>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</si>
  <si>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</si>
  <si>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</si>
  <si>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</si>
  <si>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</si>
  <si>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</si>
  <si>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</si>
  <si>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</si>
  <si>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</si>
  <si>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</si>
  <si>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</si>
  <si>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</si>
  <si>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</si>
  <si>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</si>
  <si>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</si>
  <si>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</si>
  <si>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</si>
  <si>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</si>
  <si>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</si>
  <si>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</si>
  <si>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</si>
  <si>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</si>
  <si>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</si>
  <si>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</si>
  <si>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</si>
  <si>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</si>
  <si>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</si>
  <si>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</si>
  <si>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</si>
  <si>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</si>
  <si>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</si>
  <si>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</si>
  <si>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</si>
  <si>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</si>
  <si>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</si>
  <si>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</si>
  <si>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</si>
  <si>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</si>
  <si>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</si>
  <si>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</si>
  <si>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</si>
  <si>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</si>
  <si>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</si>
  <si>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</si>
  <si>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</si>
  <si>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</si>
  <si>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</si>
  <si>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</si>
  <si>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</si>
  <si>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</si>
  <si>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</si>
  <si>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</si>
  <si>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</si>
  <si>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</si>
  <si>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</si>
  <si>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</si>
  <si>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</si>
  <si>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</si>
  <si>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</si>
  <si>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</si>
  <si>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</si>
  <si>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</si>
  <si>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</si>
  <si>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</si>
  <si>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</si>
  <si>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</si>
  <si>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</si>
  <si>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</si>
  <si>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</si>
  <si>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</si>
  <si>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</si>
  <si>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</si>
  <si>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</si>
  <si>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</si>
  <si>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</si>
  <si>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</si>
  <si>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</si>
  <si>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</si>
  <si>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</si>
  <si>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</si>
  <si>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</si>
  <si>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</si>
  <si>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</si>
  <si>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</si>
  <si>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</si>
  <si>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</si>
  <si>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</si>
  <si>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</si>
  <si>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</si>
  <si>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</si>
  <si>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</si>
  <si>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</si>
  <si>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</si>
  <si>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</si>
  <si>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</si>
  <si>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</si>
  <si>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</si>
  <si>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</si>
  <si>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</si>
  <si>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</si>
  <si>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</si>
  <si>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</si>
  <si>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</si>
  <si>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</si>
  <si>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</si>
  <si>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</si>
  <si>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</si>
  <si>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</si>
  <si>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</si>
  <si>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</si>
  <si>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</si>
  <si>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</si>
  <si>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</si>
  <si>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</si>
  <si>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</si>
  <si>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</si>
  <si>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</si>
  <si>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</si>
  <si>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</si>
  <si>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</si>
  <si>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</si>
  <si>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</si>
  <si>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</si>
  <si>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</si>
  <si>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</si>
  <si>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</si>
  <si>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</si>
  <si>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</si>
  <si>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</si>
  <si>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</si>
  <si>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</si>
  <si>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</si>
  <si>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</si>
  <si>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</si>
  <si>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</si>
  <si>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</si>
  <si>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</si>
  <si>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</si>
  <si>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</si>
  <si>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</si>
  <si>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</si>
  <si>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</si>
  <si>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</si>
  <si>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</si>
  <si>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</si>
  <si>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</si>
  <si>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</si>
  <si>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</si>
  <si>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</si>
  <si>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</si>
  <si>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</si>
  <si>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</si>
  <si>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</si>
  <si>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</si>
  <si>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</si>
  <si>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</si>
  <si>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</si>
  <si>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</si>
  <si>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</si>
  <si>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</si>
  <si>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</si>
  <si>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</si>
  <si>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</si>
  <si>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</si>
  <si>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</si>
  <si>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</si>
  <si>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</si>
  <si>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</si>
  <si>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</si>
  <si>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</si>
  <si>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</si>
  <si>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</si>
  <si>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</si>
  <si>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</si>
  <si>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</si>
  <si>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</si>
  <si>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</si>
  <si>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</si>
  <si>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</si>
  <si>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</si>
  <si>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</si>
  <si>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</si>
  <si>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</si>
  <si>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</si>
  <si>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</si>
  <si>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</si>
  <si>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</si>
  <si>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</si>
  <si>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</si>
  <si>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</si>
  <si>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</si>
  <si>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</si>
  <si>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</si>
  <si>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</si>
  <si>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</si>
  <si>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</si>
  <si>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</si>
  <si>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</si>
  <si>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</si>
  <si>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</si>
  <si>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</si>
  <si>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</si>
  <si>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</si>
  <si>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</si>
  <si>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</si>
  <si>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</si>
  <si>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</si>
  <si>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</si>
  <si>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</si>
  <si>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</si>
  <si>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</si>
  <si>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</si>
  <si>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</si>
  <si>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</si>
  <si>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</si>
  <si>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</si>
  <si>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</si>
  <si>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</si>
  <si>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</si>
  <si>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</si>
  <si>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</si>
  <si>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</si>
  <si>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</si>
  <si>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</si>
  <si>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</si>
  <si>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</si>
  <si>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</si>
  <si>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</si>
  <si>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</si>
  <si>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</si>
  <si>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</si>
  <si>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</si>
  <si>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</si>
  <si>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</si>
  <si>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</si>
  <si>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</si>
  <si>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</si>
  <si>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</si>
  <si>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</si>
  <si>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</si>
  <si>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</si>
  <si>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</si>
  <si>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</si>
  <si>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</si>
  <si>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</si>
  <si>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</si>
  <si>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</si>
  <si>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</si>
  <si>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</si>
  <si>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</si>
  <si>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</si>
  <si>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</si>
  <si>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</si>
  <si>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</si>
  <si>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</si>
  <si>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</si>
  <si>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</si>
  <si>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</si>
  <si>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</si>
  <si>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</si>
  <si>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</si>
  <si>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</si>
  <si>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</si>
  <si>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</si>
  <si>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</si>
  <si>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</si>
  <si>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</si>
  <si>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</si>
  <si>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</si>
  <si>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</si>
  <si>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</si>
  <si>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</si>
  <si>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</si>
  <si>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</si>
  <si>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</si>
  <si>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</si>
  <si>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</si>
  <si>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</si>
  <si>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</si>
  <si>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</si>
  <si>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</si>
  <si>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</si>
  <si>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</si>
  <si>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</si>
  <si>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</si>
  <si>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</si>
  <si>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</si>
  <si>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</si>
  <si>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</si>
  <si>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</si>
  <si>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</si>
  <si>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</si>
  <si>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</si>
  <si>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</si>
  <si>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</si>
  <si>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</si>
  <si>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</si>
  <si>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</si>
  <si>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</si>
  <si>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</si>
  <si>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</si>
  <si>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</si>
  <si>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</si>
  <si>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</si>
  <si>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</si>
  <si>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</si>
  <si>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</si>
  <si>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</si>
  <si>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</si>
  <si>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</si>
  <si>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</si>
  <si>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</si>
  <si>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</si>
  <si>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</si>
  <si>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</si>
  <si>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</si>
  <si>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</si>
  <si>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</si>
  <si>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</si>
  <si>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</si>
  <si>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</si>
  <si>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</si>
  <si>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</si>
  <si>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</si>
  <si>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</si>
  <si>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</si>
  <si>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</si>
  <si>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</si>
  <si>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</si>
  <si>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</si>
  <si>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</si>
  <si>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</si>
  <si>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</si>
  <si>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</si>
  <si>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</si>
  <si>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</si>
  <si>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</si>
  <si>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</si>
  <si>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</si>
  <si>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</si>
  <si>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</si>
  <si>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</si>
  <si>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</si>
  <si>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</si>
  <si>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</si>
  <si>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</si>
  <si>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</si>
  <si>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</si>
  <si>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</si>
  <si>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</si>
  <si>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</si>
  <si>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</si>
  <si>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</si>
  <si>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</si>
  <si>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</si>
  <si>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</si>
  <si>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</si>
  <si>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</si>
  <si>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</si>
  <si>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</si>
  <si>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</si>
  <si>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</si>
  <si>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</si>
  <si>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</si>
  <si>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</si>
  <si>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</si>
  <si>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</si>
  <si>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</si>
  <si>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</si>
  <si>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</si>
  <si>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</si>
  <si>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</si>
  <si>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</si>
  <si>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</si>
  <si>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</si>
  <si>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</si>
  <si>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</si>
  <si>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</si>
  <si>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</si>
  <si>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</si>
  <si>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</si>
  <si>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</si>
  <si>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</si>
  <si>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</si>
  <si>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</si>
  <si>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</si>
  <si>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</si>
  <si>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</si>
  <si>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</si>
  <si>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</si>
  <si>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</si>
  <si>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</si>
  <si>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</si>
  <si>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</si>
  <si>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</si>
  <si>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</si>
  <si>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</si>
  <si>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</si>
  <si>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</si>
  <si>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</si>
  <si>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</si>
  <si>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</si>
  <si>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</si>
  <si>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</si>
  <si>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</si>
  <si>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</si>
  <si>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</si>
  <si>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</si>
  <si>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</si>
  <si>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</si>
  <si>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</si>
  <si>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</si>
  <si>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</si>
  <si>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</si>
  <si>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</si>
  <si>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</si>
  <si>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</si>
  <si>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</si>
  <si>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</si>
  <si>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</si>
  <si>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</si>
  <si>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</si>
  <si>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</si>
  <si>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</si>
  <si>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</si>
  <si>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</si>
  <si>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</si>
  <si>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</si>
  <si>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</si>
  <si>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</si>
  <si>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</si>
  <si>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</si>
  <si>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</si>
  <si>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</si>
  <si>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</si>
  <si>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</si>
  <si>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</si>
  <si>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</si>
  <si>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</si>
  <si>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</si>
  <si>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</si>
  <si>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</si>
  <si>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</si>
  <si>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</si>
  <si>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</si>
  <si>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</si>
  <si>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</si>
  <si>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</si>
  <si>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</si>
  <si>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</si>
  <si>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</si>
  <si>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</si>
  <si>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</si>
  <si>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</si>
  <si>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</si>
  <si>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</si>
  <si>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</si>
  <si>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</si>
  <si>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</si>
  <si>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</si>
  <si>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</si>
  <si>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</si>
  <si>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</si>
  <si>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</si>
  <si>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</si>
  <si>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</si>
  <si>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</si>
  <si>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</si>
  <si>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</si>
  <si>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</si>
  <si>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</si>
  <si>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</si>
  <si>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</si>
  <si>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</si>
  <si>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</si>
  <si>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</si>
  <si>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</si>
  <si>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</si>
  <si>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</si>
  <si>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</si>
  <si>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</si>
  <si>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</si>
  <si>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</si>
  <si>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</si>
  <si>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</si>
  <si>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</si>
  <si>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</si>
  <si>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</si>
  <si>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</si>
  <si>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</si>
  <si>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</si>
  <si>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</si>
  <si>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</si>
  <si>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</si>
  <si>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</si>
  <si>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</si>
  <si>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</si>
  <si>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</si>
  <si>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</si>
  <si>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</si>
  <si>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</si>
  <si>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</si>
  <si>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</si>
  <si>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</si>
  <si>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</si>
  <si>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</si>
  <si>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</si>
  <si>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</si>
  <si>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</si>
  <si>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</si>
  <si>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</si>
  <si>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</si>
  <si>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</si>
  <si>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</si>
  <si>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</si>
  <si>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</si>
  <si>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</si>
  <si>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</si>
  <si>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</si>
  <si>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</si>
  <si>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</si>
  <si>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</si>
  <si>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</si>
  <si>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</si>
  <si>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</si>
  <si>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</si>
  <si>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</si>
  <si>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</si>
  <si>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</si>
  <si>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</si>
  <si>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</si>
  <si>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</si>
  <si>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</si>
  <si>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</si>
  <si>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</si>
  <si>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</si>
  <si>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</si>
  <si>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</si>
  <si>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</si>
  <si>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</si>
  <si>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</si>
  <si>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</si>
  <si>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</si>
  <si>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</si>
  <si>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</si>
  <si>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</si>
  <si>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</si>
  <si>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</si>
  <si>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</si>
  <si>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</si>
  <si>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</si>
  <si>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</si>
  <si>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</si>
  <si>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</si>
  <si>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</si>
  <si>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</si>
  <si>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</si>
  <si>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</si>
  <si>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</si>
  <si>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</si>
  <si>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</si>
  <si>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</si>
  <si>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</si>
  <si>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</si>
  <si>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</si>
  <si>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</si>
  <si>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</si>
  <si>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</si>
  <si>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</si>
  <si>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</si>
  <si>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</si>
  <si>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</si>
  <si>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</si>
  <si>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</si>
  <si>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</si>
  <si>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</si>
  <si>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</si>
  <si>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</si>
  <si>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</si>
  <si>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</si>
  <si>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</si>
  <si>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</si>
  <si>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</si>
  <si>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</si>
  <si>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</si>
  <si>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</si>
  <si>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</si>
  <si>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</si>
  <si>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</si>
  <si>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</si>
  <si>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</si>
  <si>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</si>
  <si>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</si>
  <si>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</si>
  <si>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</si>
  <si>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</si>
  <si>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</si>
  <si>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</si>
  <si>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</si>
  <si>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</si>
  <si>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</si>
  <si>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</si>
  <si>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</si>
  <si>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</si>
  <si>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</si>
  <si>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</si>
  <si>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</si>
  <si>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</si>
  <si>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</si>
  <si>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</si>
  <si>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</si>
  <si>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</si>
  <si>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</si>
  <si>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</si>
  <si>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</si>
  <si>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</si>
  <si>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</si>
  <si>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</si>
  <si>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</si>
  <si>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</si>
  <si>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</si>
  <si>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</si>
  <si>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</si>
  <si>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</si>
  <si>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</si>
  <si>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</si>
  <si>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</si>
  <si>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</si>
  <si>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</si>
  <si>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</si>
  <si>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</si>
  <si>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</si>
  <si>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</si>
  <si>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</si>
  <si>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</si>
  <si>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</si>
  <si>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</si>
  <si>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</si>
  <si>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</si>
  <si>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</si>
  <si>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</si>
  <si>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</si>
  <si>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</si>
  <si>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</si>
  <si>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</si>
  <si>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</si>
  <si>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</si>
  <si>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</si>
  <si>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</si>
  <si>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</si>
  <si>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</si>
  <si>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</si>
  <si>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</si>
  <si>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</si>
  <si>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</si>
  <si>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</si>
  <si>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</si>
  <si>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</si>
  <si>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</si>
  <si>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</si>
  <si>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</si>
  <si>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</si>
  <si>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</si>
  <si>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</si>
  <si>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</si>
  <si>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</si>
  <si>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</si>
  <si>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</si>
  <si>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</si>
  <si>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</si>
  <si>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</si>
  <si>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</si>
  <si>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</si>
  <si>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</si>
  <si>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</si>
  <si>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</si>
  <si>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</si>
  <si>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</si>
  <si>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</si>
  <si>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</si>
  <si>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</si>
  <si>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</si>
  <si>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</si>
  <si>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</si>
  <si>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</si>
  <si>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</si>
  <si>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</si>
  <si>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</si>
  <si>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</si>
  <si>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</si>
  <si>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</si>
  <si>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</si>
  <si>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</si>
  <si>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</si>
  <si>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</si>
  <si>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</si>
  <si>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</si>
  <si>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</si>
  <si>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</si>
  <si>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</si>
  <si>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</si>
  <si>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</si>
  <si>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</si>
  <si>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</si>
  <si>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</si>
  <si>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</si>
  <si>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</si>
  <si>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</si>
  <si>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</si>
  <si>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</si>
  <si>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</si>
  <si>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</si>
  <si>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</si>
  <si>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</si>
  <si>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</si>
  <si>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</si>
  <si>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</si>
  <si>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</si>
  <si>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</si>
  <si>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</si>
  <si>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</si>
  <si>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</si>
  <si>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</si>
  <si>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</si>
  <si>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</si>
  <si>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</si>
  <si>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</si>
  <si>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</si>
  <si>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</si>
  <si>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</si>
  <si>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</si>
  <si>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</si>
  <si>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</si>
  <si>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</si>
  <si>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</si>
  <si>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</si>
  <si>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</si>
  <si>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</si>
  <si>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</si>
  <si>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</si>
  <si>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</si>
  <si>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</si>
  <si>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</si>
  <si>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</si>
  <si>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</si>
  <si>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</si>
  <si>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</si>
  <si>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</si>
  <si>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</si>
  <si>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</si>
  <si>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</si>
  <si>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</si>
  <si>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</si>
  <si>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</si>
  <si>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</si>
  <si>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</si>
  <si>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</si>
  <si>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</si>
  <si>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</si>
  <si>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</si>
  <si>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</si>
  <si>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</si>
  <si>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</si>
  <si>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</si>
  <si>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</si>
  <si>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</si>
  <si>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</si>
  <si>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</si>
  <si>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</si>
  <si>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</si>
  <si>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</si>
  <si>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</si>
  <si>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</si>
  <si>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</si>
  <si>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</si>
  <si>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</si>
  <si>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</si>
  <si>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</si>
  <si>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</si>
  <si>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</si>
  <si>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</si>
  <si>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</si>
  <si>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</si>
  <si>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</si>
  <si>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</si>
  <si>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</si>
  <si>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</si>
  <si>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</si>
  <si>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</si>
  <si>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</si>
  <si>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</si>
  <si>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</si>
  <si>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</si>
  <si>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</si>
  <si>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</si>
  <si>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</si>
  <si>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</si>
  <si>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</si>
  <si>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</si>
  <si>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</si>
  <si>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</si>
  <si>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</si>
  <si>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</si>
  <si>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</si>
  <si>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</si>
  <si>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</si>
  <si>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</si>
  <si>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</si>
  <si>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</si>
  <si>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</si>
  <si>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</si>
  <si>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</si>
  <si>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</si>
  <si>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</si>
  <si>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</si>
  <si>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</si>
  <si>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</si>
  <si>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</si>
  <si>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</si>
  <si>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</si>
  <si>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</si>
  <si>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</si>
  <si>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</si>
  <si>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</si>
  <si>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</si>
  <si>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</si>
  <si>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</si>
  <si>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</si>
  <si>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</si>
  <si>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</si>
  <si>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</si>
  <si>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</si>
  <si>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</si>
  <si>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</si>
  <si>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</si>
  <si>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</si>
  <si>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</si>
  <si>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</si>
  <si>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</si>
  <si>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</si>
  <si>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</si>
  <si>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</si>
  <si>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</si>
  <si>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</si>
  <si>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</si>
  <si>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</si>
  <si>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</si>
  <si>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</si>
  <si>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</si>
  <si>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</si>
  <si>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</si>
  <si>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</si>
  <si>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</si>
  <si>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</si>
  <si>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</si>
  <si>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</si>
  <si>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</si>
  <si>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</si>
  <si>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</si>
  <si>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</si>
  <si>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</si>
  <si>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</si>
  <si>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</si>
  <si>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</si>
  <si>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</si>
  <si>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</si>
  <si>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</si>
  <si>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</si>
  <si>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</si>
  <si>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</si>
  <si>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</si>
  <si>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</si>
  <si>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</si>
  <si>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</si>
  <si>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</si>
  <si>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</si>
  <si>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</si>
  <si>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</si>
  <si>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</si>
  <si>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</si>
  <si>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</si>
  <si>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</si>
  <si>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</si>
  <si>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</si>
  <si>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</si>
  <si>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</si>
  <si>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</si>
  <si>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</si>
  <si>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</si>
  <si>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</si>
  <si>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</si>
  <si>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</si>
  <si>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</si>
  <si>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</si>
  <si>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</si>
  <si>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</si>
  <si>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</si>
  <si>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</si>
  <si>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</si>
  <si>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</si>
  <si>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</si>
  <si>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</si>
  <si>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</si>
  <si>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</si>
  <si>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</si>
  <si>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</si>
  <si>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</si>
  <si>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</si>
  <si>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</si>
  <si>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</si>
  <si>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</si>
  <si>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</si>
  <si>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</si>
  <si>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</si>
  <si>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</si>
  <si>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</si>
  <si>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</si>
  <si>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</si>
  <si>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</si>
  <si>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</si>
  <si>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</si>
  <si>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</si>
  <si>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</si>
  <si>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</si>
  <si>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</si>
  <si>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</si>
  <si>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</si>
  <si>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</si>
  <si>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</si>
  <si>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</si>
  <si>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</si>
  <si>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</si>
  <si>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</si>
  <si>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</si>
  <si>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</si>
  <si>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</si>
  <si>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</si>
  <si>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</si>
  <si>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</si>
  <si>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</si>
  <si>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</si>
  <si>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</si>
  <si>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</si>
  <si>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</si>
  <si>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</si>
  <si>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</si>
  <si>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</si>
  <si>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</si>
  <si>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</si>
  <si>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</si>
  <si>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</si>
  <si>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</si>
  <si>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</si>
  <si>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</si>
  <si>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</si>
  <si>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</si>
  <si>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</si>
  <si>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</si>
  <si>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</si>
  <si>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</si>
  <si>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</si>
  <si>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</si>
  <si>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</si>
  <si>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</si>
  <si>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</si>
  <si>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</si>
  <si>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</si>
  <si>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</si>
  <si>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</si>
  <si>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</si>
  <si>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</si>
  <si>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</si>
  <si>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</si>
  <si>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</si>
  <si>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</si>
  <si>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</si>
  <si>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</si>
  <si>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</si>
  <si>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</si>
  <si>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</si>
  <si>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</si>
  <si>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</si>
  <si>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</si>
  <si>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</si>
  <si>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</si>
  <si>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</si>
  <si>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</si>
  <si>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</si>
  <si>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</si>
  <si>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</si>
  <si>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</si>
  <si>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</si>
  <si>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</si>
  <si>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</si>
  <si>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</si>
  <si>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</si>
  <si>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</si>
  <si>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</si>
  <si>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</si>
  <si>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</si>
  <si>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</si>
  <si>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</si>
  <si>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</si>
  <si>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</si>
  <si>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</si>
  <si>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</si>
  <si>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</si>
  <si>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</si>
  <si>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</si>
  <si>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</si>
  <si>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</si>
  <si>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</si>
  <si>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</si>
  <si>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</si>
  <si>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</si>
  <si>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</si>
  <si>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</si>
  <si>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</si>
  <si>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</si>
  <si>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</si>
  <si>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</si>
  <si>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</si>
  <si>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</si>
  <si>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</si>
  <si>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</si>
  <si>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</si>
  <si>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</si>
  <si>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</si>
  <si>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</si>
  <si>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</si>
  <si>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</si>
  <si>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</si>
  <si>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</si>
  <si>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</si>
  <si>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</si>
  <si>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</si>
  <si>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</si>
  <si>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</si>
  <si>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</si>
  <si>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</si>
  <si>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</si>
  <si>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</si>
  <si>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</si>
  <si>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</si>
  <si>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</si>
  <si>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</si>
  <si>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</si>
  <si>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</si>
  <si>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</si>
  <si>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</si>
  <si>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</si>
  <si>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</si>
  <si>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</si>
  <si>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</si>
  <si>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</si>
  <si>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</si>
  <si>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</si>
  <si>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</si>
  <si>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</si>
  <si>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</si>
  <si>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</si>
  <si>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</si>
  <si>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</si>
  <si>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</si>
  <si>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</si>
  <si>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</si>
  <si>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</si>
  <si>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</si>
  <si>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</si>
  <si>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</si>
  <si>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</si>
  <si>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</si>
  <si>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</si>
  <si>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</si>
  <si>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</si>
  <si>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</si>
  <si>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</si>
  <si>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</si>
  <si>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</si>
  <si>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</si>
  <si>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</si>
  <si>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</si>
  <si>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</si>
  <si>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</si>
  <si>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</si>
  <si>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</si>
  <si>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</si>
  <si>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</si>
  <si>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</si>
  <si>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</si>
  <si>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</si>
  <si>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</si>
  <si>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</si>
  <si>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</si>
  <si>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</si>
  <si>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</si>
  <si>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</si>
  <si>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</si>
  <si>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</si>
  <si>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</si>
  <si>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</si>
  <si>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</si>
  <si>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</si>
  <si>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</si>
  <si>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</si>
  <si>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</si>
  <si>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</si>
  <si>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</si>
  <si>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</si>
  <si>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</si>
  <si>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</si>
  <si>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</si>
  <si>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</si>
  <si>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</si>
  <si>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</si>
  <si>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</si>
  <si>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</si>
  <si>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</si>
  <si>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</si>
  <si>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</si>
  <si>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</si>
  <si>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</si>
  <si>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</si>
  <si>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</si>
  <si>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</si>
  <si>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</si>
  <si>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</si>
  <si>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</si>
  <si>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</si>
  <si>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</si>
  <si>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</si>
  <si>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</si>
  <si>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</si>
  <si>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</si>
  <si>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</si>
  <si>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</si>
  <si>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</si>
  <si>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</si>
  <si>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</si>
  <si>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</si>
  <si>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</si>
  <si>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</si>
  <si>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</si>
  <si>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</si>
  <si>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</si>
  <si>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</si>
  <si>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</si>
  <si>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</si>
  <si>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</si>
  <si>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</si>
  <si>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</si>
  <si>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</si>
  <si>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</si>
  <si>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</si>
  <si>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</si>
  <si>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</si>
  <si>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</si>
  <si>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</si>
  <si>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</si>
  <si>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</si>
  <si>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</si>
  <si>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</si>
  <si>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</si>
  <si>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</si>
  <si>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</si>
  <si>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</si>
  <si>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</si>
  <si>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</si>
  <si>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</si>
  <si>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</si>
  <si>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</si>
  <si>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</si>
  <si>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</si>
  <si>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</si>
  <si>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</si>
  <si>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</si>
  <si>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</si>
  <si>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</si>
  <si>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</si>
  <si>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</si>
  <si>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</si>
  <si>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</si>
  <si>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</si>
  <si>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</si>
  <si>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</si>
  <si>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</si>
  <si>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</si>
  <si>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</si>
  <si>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</si>
  <si>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</si>
  <si>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</si>
  <si>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</si>
  <si>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</si>
  <si>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</si>
  <si>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</si>
  <si>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</si>
  <si>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</si>
  <si>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</si>
  <si>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</si>
  <si>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</si>
  <si>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</si>
  <si>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</si>
  <si>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</si>
  <si>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</si>
  <si>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</si>
  <si>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</si>
  <si>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</si>
  <si>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</si>
  <si>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</si>
  <si>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</si>
  <si>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</si>
  <si>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</si>
  <si>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</si>
  <si>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</si>
  <si>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</si>
  <si>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</si>
  <si>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</si>
  <si>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</si>
  <si>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</si>
  <si>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</si>
  <si>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</si>
  <si>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</si>
  <si>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</si>
  <si>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</si>
  <si>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</si>
  <si>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</si>
  <si>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</si>
  <si>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</si>
  <si>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</si>
  <si>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</si>
  <si>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</si>
  <si>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</si>
  <si>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</si>
  <si>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</si>
  <si>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</si>
  <si>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</si>
  <si>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</si>
  <si>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</si>
  <si>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</si>
  <si>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</si>
  <si>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</si>
  <si>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</si>
  <si>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</si>
  <si>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</si>
  <si>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</si>
  <si>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</si>
  <si>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</si>
  <si>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</si>
  <si>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</si>
  <si>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</si>
  <si>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</si>
  <si>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</si>
  <si>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</si>
  <si>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</si>
  <si>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</si>
  <si>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</si>
  <si>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</si>
  <si>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</si>
  <si>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</si>
  <si>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</si>
  <si>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</si>
  <si>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</si>
  <si>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</si>
  <si>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</si>
  <si>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</si>
  <si>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</si>
  <si>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</si>
  <si>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</si>
  <si>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</si>
  <si>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</si>
  <si>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</si>
  <si>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</si>
  <si>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</si>
  <si>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</si>
  <si>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</si>
  <si>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</si>
  <si>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</si>
  <si>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</si>
  <si>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</si>
  <si>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</si>
  <si>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</si>
  <si>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</si>
  <si>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</si>
  <si>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</si>
  <si>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</si>
  <si>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</si>
  <si>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</si>
  <si>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</si>
  <si>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</si>
  <si>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</si>
  <si>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</si>
  <si>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</si>
  <si>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</si>
  <si>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</si>
  <si>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</si>
  <si>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</si>
  <si>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</si>
  <si>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</si>
  <si>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</si>
  <si>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</si>
  <si>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</si>
  <si>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</si>
  <si>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</si>
  <si>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</si>
  <si>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</si>
  <si>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</si>
  <si>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</si>
  <si>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</si>
  <si>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</si>
  <si>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</si>
  <si>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</si>
  <si>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</si>
  <si>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</si>
  <si>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</si>
  <si>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</si>
  <si>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</si>
  <si>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</si>
  <si>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</si>
  <si>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</si>
  <si>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</si>
  <si>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</si>
  <si>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</si>
  <si>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</si>
  <si>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</si>
  <si>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</si>
  <si>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</si>
  <si>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</si>
  <si>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</si>
  <si>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</si>
  <si>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</si>
  <si>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</si>
  <si>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</si>
  <si>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</si>
  <si>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</si>
  <si>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</si>
  <si>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</si>
  <si>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</si>
  <si>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</si>
  <si>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</si>
  <si>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</si>
  <si>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</si>
  <si>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</si>
  <si>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</si>
  <si>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</si>
  <si>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</si>
  <si>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</si>
  <si>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</si>
  <si>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</si>
  <si>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</si>
  <si>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</si>
  <si>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</si>
  <si>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</si>
  <si>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</si>
  <si>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</si>
  <si>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</si>
  <si>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</si>
  <si>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</si>
  <si>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</si>
  <si>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</si>
  <si>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</si>
  <si>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</si>
  <si>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</si>
  <si>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</si>
  <si>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</si>
  <si>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</si>
  <si>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</si>
  <si>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</si>
  <si>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</si>
  <si>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</si>
  <si>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</si>
  <si>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</si>
  <si>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</si>
  <si>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</si>
  <si>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</si>
  <si>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</si>
  <si>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</si>
  <si>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</si>
  <si>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</si>
  <si>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</si>
  <si>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</si>
  <si>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</si>
  <si>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</si>
  <si>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</si>
  <si>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</si>
  <si>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</si>
  <si>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</si>
  <si>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</si>
  <si>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</si>
  <si>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</si>
  <si>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</si>
  <si>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</si>
  <si>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</si>
  <si>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</si>
  <si>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</si>
  <si>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</si>
  <si>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</si>
  <si>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</si>
  <si>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</si>
  <si>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</si>
  <si>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</si>
  <si>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</si>
  <si>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</si>
  <si>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</si>
  <si>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</si>
  <si>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</si>
  <si>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</si>
  <si>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</si>
  <si>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</si>
  <si>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</si>
  <si>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</si>
  <si>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</si>
  <si>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</si>
  <si>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</si>
  <si>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</si>
  <si>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</si>
  <si>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</si>
  <si>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</si>
  <si>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</si>
  <si>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</si>
  <si>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</si>
  <si>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</si>
  <si>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</si>
  <si>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</si>
  <si>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</si>
  <si>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</si>
  <si>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</si>
  <si>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</si>
  <si>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</si>
  <si>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</si>
  <si>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</si>
  <si>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</si>
  <si>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</si>
  <si>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</si>
  <si>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</si>
  <si>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</si>
  <si>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</si>
  <si>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</si>
  <si>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</si>
  <si>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</si>
  <si>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</si>
  <si>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</si>
  <si>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</si>
  <si>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</si>
  <si>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</si>
  <si>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</si>
  <si>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</si>
  <si>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</si>
  <si>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</si>
  <si>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</si>
  <si>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</si>
  <si>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</si>
  <si>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</si>
  <si>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</si>
  <si>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</si>
  <si>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</si>
  <si>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</si>
  <si>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</si>
  <si>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</si>
  <si>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</si>
  <si>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</si>
  <si>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</si>
  <si>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</si>
  <si>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</si>
  <si>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</si>
  <si>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</si>
  <si>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</si>
  <si>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</si>
  <si>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</si>
  <si>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</si>
  <si>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</si>
  <si>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</si>
  <si>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</si>
  <si>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</si>
  <si>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</si>
  <si>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</si>
  <si>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</si>
  <si>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</si>
  <si>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</si>
  <si>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</si>
  <si>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</si>
  <si>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</si>
  <si>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</si>
  <si>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</si>
  <si>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</si>
  <si>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</si>
  <si>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</si>
  <si>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</si>
  <si>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</si>
  <si>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</si>
  <si>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</si>
  <si>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</si>
  <si>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</si>
  <si>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</si>
  <si>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</si>
  <si>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</si>
  <si>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</si>
  <si>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</si>
  <si>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</si>
  <si>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</si>
  <si>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</si>
  <si>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</si>
  <si>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</si>
  <si>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</si>
  <si>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</si>
  <si>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</si>
  <si>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</si>
  <si>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</si>
  <si>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</si>
  <si>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</si>
  <si>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</si>
  <si>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</si>
  <si>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</si>
  <si>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</si>
  <si>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</si>
  <si>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</si>
  <si>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</si>
  <si>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</si>
  <si>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</si>
  <si>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</si>
  <si>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</si>
  <si>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</si>
  <si>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</si>
  <si>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</si>
  <si>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</si>
  <si>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</si>
  <si>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</si>
  <si>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</si>
  <si>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</si>
  <si>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</si>
  <si>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</si>
  <si>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</si>
  <si>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</si>
  <si>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</si>
  <si>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</si>
  <si>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</si>
  <si>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</si>
  <si>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</si>
  <si>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</si>
  <si>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</si>
  <si>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</si>
  <si>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</si>
  <si>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</si>
  <si>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</si>
  <si>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</si>
  <si>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</si>
  <si>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</si>
  <si>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</si>
  <si>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</si>
  <si>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</si>
  <si>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</si>
  <si>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</si>
  <si>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</si>
  <si>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</si>
  <si>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</si>
  <si>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</si>
  <si>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</si>
  <si>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</si>
  <si>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</si>
  <si>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</si>
  <si>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</si>
  <si>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</si>
  <si>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</si>
  <si>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</si>
  <si>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</si>
  <si>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</si>
  <si>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</si>
  <si>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</si>
  <si>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</si>
  <si>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</si>
  <si>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</si>
  <si>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</si>
  <si>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</si>
  <si>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</si>
  <si>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</si>
  <si>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</si>
  <si>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</si>
  <si>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</si>
  <si>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</si>
  <si>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</si>
  <si>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</si>
  <si>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</si>
  <si>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</si>
  <si>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</si>
  <si>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</si>
  <si>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</si>
  <si>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</si>
  <si>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</si>
  <si>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</si>
  <si>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</si>
  <si>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</si>
  <si>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</si>
  <si>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</si>
  <si>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</si>
  <si>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</si>
  <si>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</si>
  <si>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</si>
  <si>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</si>
  <si>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</si>
  <si>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</si>
  <si>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</si>
  <si>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</si>
  <si>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</si>
  <si>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</si>
  <si>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</si>
  <si>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</si>
  <si>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</si>
  <si>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</si>
  <si>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</si>
  <si>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</si>
  <si>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</si>
  <si>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</si>
  <si>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</si>
  <si>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</si>
  <si>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</si>
  <si>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</si>
  <si>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</si>
  <si>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</si>
  <si>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</si>
  <si>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</si>
  <si>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</si>
  <si>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</si>
  <si>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</si>
  <si>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</si>
  <si>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</si>
  <si>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</si>
  <si>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</si>
  <si>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</si>
  <si>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</si>
  <si>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</si>
  <si>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</si>
  <si>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</si>
  <si>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</si>
  <si>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</si>
  <si>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</si>
  <si>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</si>
  <si>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</si>
  <si>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</si>
  <si>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</si>
  <si>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</si>
  <si>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</si>
  <si>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</si>
  <si>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</si>
  <si>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</si>
  <si>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</si>
  <si>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</si>
  <si>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</si>
  <si>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</si>
  <si>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</si>
  <si>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</si>
  <si>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</si>
  <si>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</si>
  <si>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</si>
  <si>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</si>
  <si>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</si>
  <si>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</si>
  <si>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</si>
  <si>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</si>
  <si>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</si>
  <si>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</si>
  <si>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</si>
  <si>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</si>
  <si>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</si>
  <si>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</si>
  <si>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</si>
  <si>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</si>
  <si>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</si>
  <si>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</si>
  <si>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</si>
  <si>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</si>
  <si>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</si>
  <si>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</si>
  <si>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</si>
  <si>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</si>
  <si>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</si>
  <si>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</si>
  <si>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</si>
  <si>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</si>
  <si>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</si>
  <si>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</si>
  <si>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</si>
  <si>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</si>
  <si>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</si>
  <si>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</si>
  <si>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</si>
  <si>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</si>
  <si>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</si>
  <si>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</si>
  <si>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</si>
  <si>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</si>
  <si>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</si>
  <si>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</si>
  <si>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</si>
  <si>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</si>
  <si>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</si>
  <si>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</si>
  <si>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</si>
  <si>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</si>
  <si>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</si>
  <si>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</si>
  <si>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</si>
  <si>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</si>
  <si>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</si>
  <si>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</si>
  <si>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</si>
  <si>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</si>
  <si>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</si>
  <si>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</si>
  <si>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</si>
  <si>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</si>
  <si>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</si>
  <si>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</si>
  <si>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</si>
  <si>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</si>
  <si>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</si>
  <si>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</si>
  <si>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</si>
  <si>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</si>
  <si>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</si>
  <si>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</si>
  <si>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</si>
  <si>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</si>
  <si>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</si>
  <si>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</si>
  <si>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</si>
  <si>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</si>
  <si>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</si>
  <si>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</si>
  <si>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</si>
  <si>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</si>
  <si>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</si>
  <si>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</si>
  <si>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</si>
  <si>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</si>
  <si>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</si>
  <si>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</si>
  <si>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</si>
  <si>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</si>
  <si>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</si>
  <si>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</si>
  <si>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</si>
  <si>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</si>
  <si>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</si>
  <si>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</si>
  <si>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</si>
  <si>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</si>
  <si>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</si>
  <si>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</si>
  <si>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</si>
  <si>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</si>
  <si>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</si>
  <si>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</si>
  <si>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</si>
  <si>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</si>
  <si>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</si>
  <si>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</si>
  <si>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</si>
  <si>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</si>
  <si>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</si>
  <si>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</si>
  <si>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</si>
  <si>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</si>
  <si>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</si>
  <si>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</si>
  <si>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</si>
  <si>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</si>
  <si>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</si>
  <si>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</si>
  <si>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</si>
  <si>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</si>
  <si>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</si>
  <si>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</si>
  <si>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</si>
  <si>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</si>
  <si>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</si>
  <si>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</si>
  <si>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</si>
  <si>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</si>
  <si>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</si>
  <si>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</si>
  <si>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</si>
  <si>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</si>
  <si>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</si>
  <si>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</si>
  <si>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</si>
  <si>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</si>
  <si>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</si>
  <si>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</si>
  <si>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</si>
  <si>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</si>
  <si>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</si>
  <si>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</si>
  <si>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</si>
  <si>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</si>
  <si>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</si>
  <si>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</si>
  <si>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</si>
  <si>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</si>
  <si>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</si>
  <si>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</si>
  <si>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</si>
  <si>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</si>
  <si>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</si>
  <si>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</si>
  <si>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</si>
  <si>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</si>
  <si>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</si>
  <si>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</si>
  <si>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</si>
  <si>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</si>
  <si>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</si>
  <si>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</si>
  <si>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</si>
  <si>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</si>
  <si>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</si>
  <si>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</si>
  <si>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</si>
  <si>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</si>
  <si>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</si>
  <si>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</si>
  <si>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</si>
  <si>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</si>
  <si>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</si>
  <si>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</si>
  <si>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</si>
  <si>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</si>
  <si>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</si>
  <si>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</si>
  <si>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</si>
  <si>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</si>
  <si>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</si>
  <si>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</si>
  <si>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</si>
  <si>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</si>
  <si>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</si>
  <si>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</si>
  <si>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</si>
  <si>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</si>
  <si>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</si>
  <si>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</si>
  <si>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</si>
  <si>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</si>
  <si>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</si>
  <si>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</si>
  <si>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</si>
  <si>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</si>
  <si>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</si>
  <si>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</si>
  <si>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</si>
  <si>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</si>
  <si>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</si>
  <si>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</si>
  <si>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</si>
  <si>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</si>
  <si>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</si>
  <si>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</si>
  <si>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</si>
  <si>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</si>
  <si>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</si>
  <si>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</si>
  <si>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</si>
  <si>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</si>
  <si>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</si>
  <si>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</si>
  <si>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</si>
  <si>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</si>
  <si>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</si>
  <si>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</si>
  <si>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</si>
  <si>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</si>
  <si>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</si>
  <si>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</si>
  <si>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</si>
  <si>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</si>
  <si>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</si>
  <si>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</si>
  <si>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</si>
  <si>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</si>
  <si>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</si>
  <si>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</si>
  <si>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</si>
  <si>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</si>
  <si>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</si>
  <si>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</si>
  <si>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</si>
  <si>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</si>
  <si>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</si>
  <si>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</si>
  <si>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</si>
  <si>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</si>
  <si>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</si>
  <si>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</si>
  <si>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</si>
  <si>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</si>
  <si>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</si>
  <si>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</si>
  <si>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</si>
  <si>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</si>
  <si>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</si>
  <si>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</si>
  <si>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</si>
  <si>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</si>
  <si>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</si>
  <si>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</si>
  <si>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</si>
  <si>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</si>
  <si>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</si>
  <si>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</si>
  <si>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</si>
  <si>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</si>
  <si>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</si>
  <si>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</si>
  <si>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</si>
  <si>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</si>
  <si>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</si>
  <si>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</si>
  <si>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</si>
  <si>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</si>
  <si>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</si>
  <si>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</si>
  <si>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</si>
  <si>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</si>
  <si>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</si>
  <si>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</si>
  <si>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</si>
  <si>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</si>
  <si>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</si>
  <si>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</si>
  <si>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</si>
  <si>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</si>
  <si>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</si>
  <si>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</si>
  <si>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</si>
  <si>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</si>
  <si>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</si>
  <si>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</si>
  <si>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</si>
  <si>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</si>
  <si>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</si>
  <si>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</si>
  <si>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</si>
  <si>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</si>
  <si>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</si>
  <si>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</si>
  <si>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</si>
  <si>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</si>
  <si>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</si>
  <si>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</si>
  <si>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</si>
  <si>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</si>
  <si>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</si>
  <si>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</si>
  <si>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</si>
  <si>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</si>
  <si>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</si>
  <si>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</si>
  <si>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</si>
  <si>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</si>
  <si>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</si>
  <si>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</si>
  <si>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</si>
  <si>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</si>
  <si>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</si>
  <si>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</si>
  <si>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</si>
  <si>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</si>
  <si>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</si>
  <si>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</si>
  <si>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</si>
  <si>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</si>
  <si>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</si>
  <si>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</si>
  <si>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</si>
  <si>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</si>
  <si>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</si>
  <si>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</si>
  <si>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</si>
  <si>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</si>
  <si>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</si>
  <si>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</si>
  <si>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</si>
  <si>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</si>
  <si>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</si>
  <si>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</si>
  <si>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</si>
  <si>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</si>
  <si>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</si>
  <si>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</si>
  <si>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</si>
  <si>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</si>
  <si>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</si>
  <si>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</si>
  <si>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</si>
  <si>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</si>
  <si>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</si>
  <si>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</si>
  <si>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</si>
  <si>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</si>
  <si>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</si>
  <si>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</si>
  <si>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</si>
  <si>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</si>
  <si>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</si>
  <si>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</si>
  <si>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</si>
  <si>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</si>
  <si>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</si>
  <si>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</si>
  <si>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</si>
  <si>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</si>
  <si>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</si>
  <si>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</si>
  <si>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</si>
  <si>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</si>
  <si>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</si>
  <si>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</si>
  <si>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</si>
  <si>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</si>
  <si>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</si>
  <si>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</si>
  <si>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</si>
  <si>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</si>
  <si>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</si>
  <si>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</si>
  <si>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</si>
  <si>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</si>
  <si>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</si>
  <si>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</si>
  <si>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</si>
  <si>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</si>
  <si>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</si>
  <si>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</si>
  <si>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</si>
  <si>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</si>
  <si>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</si>
  <si>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</si>
  <si>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</si>
  <si>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</si>
  <si>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</si>
  <si>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</si>
  <si>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</si>
  <si>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</si>
  <si>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</si>
  <si>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</si>
  <si>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</si>
  <si>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</si>
  <si>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</si>
  <si>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</si>
  <si>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</si>
  <si>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</si>
  <si>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</si>
  <si>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</si>
  <si>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</si>
  <si>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</si>
  <si>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</si>
  <si>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</si>
  <si>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</si>
  <si>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</si>
  <si>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</si>
  <si>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</si>
  <si>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</si>
  <si>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</si>
  <si>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</si>
  <si>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</si>
  <si>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</si>
  <si>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</si>
  <si>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</si>
  <si>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</si>
  <si>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</si>
  <si>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</si>
  <si>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</si>
  <si>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</si>
  <si>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</si>
  <si>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</si>
  <si>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</si>
  <si>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</si>
  <si>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</si>
  <si>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</si>
  <si>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</si>
  <si>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</si>
  <si>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</si>
  <si>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</si>
  <si>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</si>
  <si>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</si>
  <si>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</si>
  <si>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</si>
  <si>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</si>
  <si>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</si>
  <si>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</si>
  <si>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</si>
  <si>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</si>
  <si>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</si>
  <si>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</si>
  <si>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</si>
  <si>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</si>
  <si>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</si>
  <si>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</si>
  <si>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</si>
  <si>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</si>
  <si>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</si>
  <si>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</si>
  <si>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</si>
  <si>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</si>
  <si>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</si>
  <si>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</si>
  <si>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</si>
  <si>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</si>
  <si>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</si>
  <si>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</si>
  <si>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</si>
  <si>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</si>
  <si>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</si>
  <si>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</si>
  <si>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</si>
  <si>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</si>
  <si>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</si>
  <si>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</si>
  <si>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</si>
  <si>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</si>
  <si>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</si>
  <si>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</si>
  <si>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</si>
  <si>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</si>
  <si>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</si>
  <si>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</si>
  <si>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</si>
  <si>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</si>
  <si>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</si>
  <si>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</si>
  <si>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</si>
  <si>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</si>
  <si>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</si>
  <si>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</si>
  <si>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</si>
  <si>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</si>
  <si>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</si>
  <si>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</si>
  <si>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</si>
  <si>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</si>
  <si>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</si>
  <si>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</si>
  <si>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</si>
  <si>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</si>
  <si>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</si>
  <si>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</si>
  <si>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</si>
  <si>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</si>
  <si>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</si>
  <si>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</si>
  <si>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</si>
  <si>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</si>
  <si>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</si>
  <si>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</si>
  <si>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</si>
  <si>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</si>
  <si>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</si>
  <si>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</si>
  <si>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</si>
  <si>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</si>
  <si>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</si>
  <si>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</si>
  <si>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</si>
  <si>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</si>
  <si>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</si>
  <si>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</si>
  <si>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</si>
  <si>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</si>
  <si>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</si>
  <si>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</si>
  <si>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</si>
  <si>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</si>
  <si>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</si>
  <si>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</si>
  <si>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</si>
  <si>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</si>
  <si>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</si>
  <si>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</si>
  <si>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</si>
  <si>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</si>
  <si>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</si>
  <si>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</si>
  <si>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</si>
  <si>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</si>
  <si>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</si>
  <si>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</si>
  <si>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</si>
  <si>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</si>
  <si>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</si>
  <si>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</si>
  <si>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</si>
  <si>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</si>
  <si>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</si>
  <si>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</si>
  <si>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</si>
  <si>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</si>
  <si>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</si>
  <si>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</si>
  <si>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</si>
  <si>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</si>
  <si>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</si>
  <si>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</si>
  <si>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</si>
  <si>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</si>
  <si>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</si>
  <si>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</si>
  <si>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</si>
  <si>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</si>
  <si>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</si>
  <si>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</si>
  <si>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</si>
  <si>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</si>
  <si>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</si>
  <si>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</si>
  <si>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</si>
  <si>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</si>
  <si>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</si>
  <si>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</si>
  <si>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</si>
  <si>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</si>
  <si>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</si>
  <si>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</si>
  <si>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</si>
  <si>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</si>
  <si>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</si>
  <si>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</si>
  <si>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</si>
  <si>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</si>
  <si>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</si>
  <si>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</si>
  <si>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</si>
  <si>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</si>
  <si>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</si>
  <si>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</si>
  <si>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</si>
  <si>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</si>
  <si>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</si>
  <si>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</si>
  <si>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</si>
  <si>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</si>
  <si>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</si>
  <si>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</si>
  <si>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</si>
  <si>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</si>
  <si>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</si>
  <si>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</si>
  <si>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</si>
  <si>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</si>
  <si>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</si>
  <si>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</si>
  <si>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</si>
  <si>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</si>
  <si>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</si>
  <si>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</si>
  <si>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</si>
  <si>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</si>
  <si>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</si>
  <si>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</si>
  <si>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</si>
  <si>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</si>
  <si>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</si>
  <si>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</si>
  <si>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</si>
  <si>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</si>
  <si>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</si>
  <si>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</si>
  <si>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</si>
  <si>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</si>
  <si>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</si>
  <si>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</si>
  <si>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</si>
  <si>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</si>
  <si>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</si>
  <si>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</si>
  <si>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</si>
  <si>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</si>
  <si>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</si>
  <si>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</si>
  <si>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</si>
  <si>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</si>
  <si>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</si>
  <si>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</si>
  <si>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</si>
  <si>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</si>
  <si>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</si>
  <si>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</si>
  <si>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</si>
  <si>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</si>
  <si>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</si>
  <si>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</si>
  <si>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</si>
  <si>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</si>
  <si>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</si>
  <si>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</si>
  <si>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</si>
  <si>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</si>
  <si>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</si>
  <si>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</si>
  <si>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</si>
  <si>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</si>
  <si>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</si>
  <si>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</si>
  <si>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</si>
  <si>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</si>
  <si>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</si>
  <si>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</si>
  <si>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</si>
  <si>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</si>
  <si>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</si>
  <si>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</si>
  <si>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</si>
  <si>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</si>
  <si>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</si>
  <si>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</si>
  <si>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</si>
  <si>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</si>
  <si>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</si>
  <si>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</si>
  <si>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</si>
  <si>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</si>
  <si>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</si>
  <si>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</si>
  <si>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</si>
  <si>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</si>
  <si>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</si>
  <si>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</si>
  <si>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</si>
  <si>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</si>
  <si>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</si>
  <si>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</si>
  <si>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</si>
  <si>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</si>
  <si>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</si>
  <si>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</si>
  <si>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</si>
  <si>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</si>
  <si>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</si>
  <si>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</si>
  <si>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</si>
  <si>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</si>
  <si>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</si>
  <si>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</si>
  <si>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</si>
  <si>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</si>
  <si>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</si>
  <si>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</si>
  <si>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</si>
  <si>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</si>
  <si>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</si>
  <si>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</si>
  <si>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</si>
  <si>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</si>
  <si>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</si>
  <si>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</si>
  <si>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</si>
  <si>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</si>
  <si>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</si>
  <si>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</si>
  <si>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</si>
  <si>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</si>
  <si>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</si>
  <si>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</si>
  <si>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</si>
  <si>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</si>
  <si>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</si>
  <si>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</si>
  <si>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</si>
  <si>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</si>
  <si>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</si>
  <si>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</si>
  <si>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</si>
  <si>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</si>
  <si>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</si>
  <si>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</si>
  <si>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</si>
  <si>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</si>
  <si>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</si>
  <si>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</si>
  <si>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</si>
  <si>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</si>
  <si>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</si>
  <si>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</si>
  <si>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</si>
  <si>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</si>
  <si>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</si>
  <si>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</si>
  <si>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</si>
  <si>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</si>
  <si>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</si>
  <si>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</si>
  <si>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</si>
  <si>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</si>
  <si>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</si>
  <si>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</si>
  <si>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</si>
  <si>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</si>
  <si>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</si>
  <si>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</si>
  <si>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</si>
  <si>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</si>
  <si>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</si>
  <si>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</si>
  <si>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</si>
  <si>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</si>
  <si>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</si>
  <si>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</si>
  <si>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</si>
  <si>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</si>
  <si>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</si>
  <si>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</si>
  <si>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</si>
  <si>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</si>
  <si>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</si>
  <si>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</si>
  <si>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</si>
  <si>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</si>
  <si>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</si>
  <si>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</si>
  <si>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</si>
  <si>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</si>
  <si>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</si>
  <si>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</si>
  <si>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</si>
  <si>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</si>
  <si>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</si>
  <si>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</si>
  <si>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</si>
  <si>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</si>
  <si>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</si>
  <si>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</si>
  <si>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</si>
  <si>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</si>
  <si>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</si>
  <si>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</si>
  <si>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</si>
  <si>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</si>
  <si>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</si>
  <si>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</si>
  <si>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</si>
  <si>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</si>
  <si>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</si>
  <si>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</si>
  <si>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</si>
  <si>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</si>
  <si>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</si>
  <si>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</si>
  <si>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</si>
  <si>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</si>
  <si>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</si>
  <si>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</si>
  <si>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</si>
  <si>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</si>
  <si>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</si>
  <si>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</si>
  <si>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</si>
  <si>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</si>
  <si>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</si>
  <si>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</si>
  <si>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</si>
  <si>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</si>
  <si>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</si>
  <si>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</si>
  <si>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</si>
  <si>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</si>
  <si>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</si>
  <si>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</si>
  <si>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</si>
  <si>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</si>
  <si>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</si>
  <si>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</si>
  <si>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</si>
  <si>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</si>
  <si>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</si>
  <si>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</si>
  <si>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</si>
  <si>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</si>
  <si>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</si>
  <si>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</si>
  <si>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</si>
  <si>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</si>
  <si>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</si>
  <si>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</si>
  <si>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</si>
  <si>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</si>
  <si>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</si>
  <si>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</si>
  <si>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</si>
  <si>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</si>
  <si>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</si>
  <si>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</si>
  <si>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</si>
  <si>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</si>
  <si>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</si>
  <si>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</si>
  <si>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</si>
  <si>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</si>
  <si>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</si>
  <si>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</si>
  <si>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</si>
  <si>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</si>
  <si>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</si>
  <si>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</si>
  <si>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</si>
  <si>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</si>
  <si>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</si>
  <si>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</si>
  <si>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</si>
  <si>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</si>
  <si>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</si>
  <si>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</si>
  <si>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</si>
  <si>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</si>
  <si>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</si>
  <si>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</si>
  <si>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</si>
  <si>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</si>
  <si>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</si>
  <si>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</si>
  <si>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</si>
  <si>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</si>
  <si>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</si>
  <si>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</si>
  <si>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</si>
  <si>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</si>
  <si>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</si>
  <si>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</si>
  <si>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</si>
  <si>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</si>
  <si>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</si>
  <si>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</si>
  <si>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</si>
  <si>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</si>
  <si>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</si>
  <si>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</si>
  <si>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</si>
  <si>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</si>
  <si>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</si>
  <si>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</si>
  <si>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</si>
  <si>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</si>
  <si>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</si>
  <si>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</si>
  <si>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</si>
  <si>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</si>
  <si>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</si>
  <si>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</si>
  <si>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</si>
  <si>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</si>
  <si>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</si>
  <si>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</si>
  <si>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</si>
  <si>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</si>
  <si>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</si>
  <si>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</si>
  <si>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</si>
  <si>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</si>
  <si>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</si>
  <si>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</si>
  <si>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</si>
  <si>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</si>
  <si>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</si>
  <si>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</si>
  <si>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</si>
  <si>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</si>
  <si>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</si>
  <si>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</si>
  <si>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</si>
  <si>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</si>
  <si>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</si>
  <si>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</si>
  <si>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</si>
  <si>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</si>
  <si>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</si>
  <si>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</si>
  <si>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</si>
  <si>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</si>
  <si>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</si>
  <si>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</si>
  <si>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</si>
  <si>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</si>
  <si>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</si>
  <si>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</si>
  <si>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</si>
  <si>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</si>
  <si>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</si>
  <si>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</si>
  <si>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</si>
  <si>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</si>
  <si>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</si>
  <si>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</si>
  <si>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</si>
  <si>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</si>
  <si>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</si>
  <si>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</si>
  <si>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</si>
  <si>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</si>
  <si>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</si>
  <si>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</si>
  <si>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</si>
  <si>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</si>
  <si>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</si>
  <si>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</si>
  <si>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</si>
  <si>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</si>
  <si>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</si>
  <si>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</si>
  <si>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</si>
  <si>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</si>
  <si>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</si>
  <si>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</si>
  <si>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</si>
  <si>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</si>
  <si>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</si>
  <si>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</si>
  <si>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</si>
  <si>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</si>
  <si>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</si>
  <si>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</si>
  <si>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</si>
  <si>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</si>
  <si>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</si>
  <si>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</si>
  <si>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</si>
  <si>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</si>
  <si>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</si>
  <si>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</si>
  <si>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</si>
  <si>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</si>
  <si>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</si>
  <si>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</si>
  <si>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</si>
  <si>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</si>
  <si>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</si>
  <si>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</si>
  <si>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</si>
  <si>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</si>
  <si>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</si>
  <si>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</si>
  <si>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</si>
  <si>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</si>
  <si>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</si>
  <si>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</si>
  <si>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</si>
  <si>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</si>
  <si>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</si>
  <si>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</si>
  <si>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</si>
  <si>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</si>
  <si>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</si>
  <si>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</si>
  <si>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</si>
  <si>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</si>
  <si>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</si>
  <si>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</si>
  <si>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</si>
  <si>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</si>
  <si>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</si>
  <si>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</si>
  <si>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</si>
  <si>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</si>
  <si>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</si>
  <si>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</si>
  <si>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</si>
  <si>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</si>
  <si>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</si>
  <si>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</si>
  <si>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</si>
  <si>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</si>
  <si>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</si>
  <si>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</si>
  <si>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</si>
  <si>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</si>
  <si>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</si>
  <si>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</si>
  <si>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</si>
  <si>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</si>
  <si>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</si>
  <si>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</si>
  <si>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</si>
  <si>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</si>
  <si>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</si>
  <si>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</si>
  <si>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</si>
  <si>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</si>
  <si>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</si>
  <si>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</si>
  <si>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</si>
  <si>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</si>
  <si>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</si>
  <si>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</si>
  <si>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</si>
  <si>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</si>
  <si>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</si>
  <si>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</si>
  <si>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</si>
  <si>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</si>
  <si>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</si>
  <si>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</si>
  <si>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</si>
  <si>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</si>
  <si>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</si>
  <si>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</si>
  <si>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</si>
  <si>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</si>
  <si>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</si>
  <si>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</si>
  <si>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</si>
  <si>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</si>
  <si>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</si>
  <si>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</si>
  <si>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</si>
  <si>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</si>
  <si>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</si>
  <si>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</si>
  <si>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</si>
  <si>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</si>
  <si>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</si>
  <si>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</si>
  <si>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</si>
  <si>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</si>
  <si>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</si>
  <si>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</si>
  <si>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</si>
  <si>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</si>
  <si>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</si>
  <si>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</si>
  <si>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</si>
  <si>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</si>
  <si>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</si>
  <si>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</si>
  <si>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</si>
  <si>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</si>
  <si>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</si>
  <si>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</si>
  <si>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</si>
  <si>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</si>
  <si>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</si>
  <si>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</si>
  <si>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</si>
  <si>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</si>
  <si>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</si>
  <si>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</si>
  <si>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</si>
  <si>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</si>
  <si>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</si>
  <si>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</si>
  <si>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</si>
  <si>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</si>
  <si>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</si>
  <si>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</si>
  <si>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</si>
  <si>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</si>
  <si>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</si>
  <si>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</si>
  <si>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</si>
  <si>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</si>
  <si>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</si>
  <si>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</si>
  <si>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</si>
  <si>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</si>
  <si>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</si>
  <si>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</si>
  <si>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</si>
  <si>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</si>
  <si>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</si>
  <si>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</si>
  <si>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</si>
  <si>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</si>
  <si>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</si>
  <si>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</si>
  <si>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</si>
  <si>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</si>
  <si>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</si>
  <si>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</si>
  <si>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</si>
  <si>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</si>
  <si>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</si>
  <si>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</si>
  <si>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</si>
  <si>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</si>
  <si>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</si>
  <si>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</si>
  <si>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</si>
  <si>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</si>
  <si>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</si>
  <si>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</si>
  <si>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</si>
  <si>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</si>
  <si>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</si>
  <si>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</si>
  <si>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</si>
  <si>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</si>
  <si>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</si>
  <si>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</si>
  <si>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</si>
  <si>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</si>
  <si>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</si>
  <si>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</si>
  <si>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</si>
  <si>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</si>
  <si>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</si>
  <si>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</si>
  <si>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</si>
  <si>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</si>
  <si>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</si>
  <si>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</si>
  <si>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</si>
  <si>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</si>
  <si>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</si>
  <si>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</si>
  <si>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</si>
  <si>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</si>
  <si>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</si>
  <si>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</si>
  <si>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</si>
  <si>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</si>
  <si>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</si>
  <si>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</si>
  <si>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</si>
  <si>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</si>
  <si>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</si>
  <si>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</si>
  <si>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</si>
  <si>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</si>
  <si>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</si>
  <si>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</si>
  <si>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</si>
  <si>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</si>
  <si>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</si>
  <si>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</si>
  <si>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</si>
  <si>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</si>
  <si>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</si>
  <si>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</si>
  <si>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</si>
  <si>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</si>
  <si>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</si>
  <si>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</si>
  <si>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</si>
  <si>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</si>
  <si>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</si>
  <si>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</si>
  <si>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</si>
  <si>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</si>
  <si>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</si>
  <si>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</si>
  <si>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</si>
  <si>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</si>
  <si>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</si>
  <si>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</si>
  <si>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</si>
  <si>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</si>
  <si>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</si>
  <si>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</si>
  <si>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</si>
  <si>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</si>
  <si>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</si>
  <si>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</si>
  <si>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</si>
  <si>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</si>
  <si>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</si>
  <si>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</si>
  <si>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</si>
  <si>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</si>
  <si>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</si>
  <si>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</si>
  <si>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</si>
  <si>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</si>
  <si>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</si>
  <si>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</si>
  <si>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</si>
  <si>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</si>
  <si>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</si>
  <si>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</si>
  <si>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</si>
  <si>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</si>
  <si>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</si>
  <si>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</si>
  <si>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</si>
  <si>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</si>
  <si>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</si>
  <si>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</si>
  <si>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</si>
  <si>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</si>
  <si>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</si>
  <si>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</si>
  <si>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</si>
  <si>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</si>
  <si>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</si>
  <si>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</si>
  <si>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</si>
  <si>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</si>
  <si>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</si>
  <si>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</si>
  <si>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</si>
  <si>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</si>
  <si>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</si>
  <si>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</si>
  <si>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</si>
  <si>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</si>
  <si>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</si>
  <si>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</si>
  <si>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</si>
  <si>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</si>
  <si>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</si>
  <si>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</si>
  <si>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</si>
  <si>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</si>
  <si>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</si>
  <si>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</si>
  <si>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</si>
  <si>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</si>
  <si>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</si>
  <si>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</si>
  <si>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</si>
  <si>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</si>
  <si>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</si>
  <si>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</si>
  <si>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</si>
  <si>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</si>
  <si>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</si>
  <si>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</si>
  <si>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</si>
  <si>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</si>
  <si>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</si>
  <si>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</si>
  <si>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</si>
  <si>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</si>
  <si>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</si>
  <si>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</si>
  <si>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</si>
  <si>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</si>
  <si>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</si>
  <si>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</si>
  <si>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</si>
  <si>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</si>
  <si>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</si>
  <si>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</si>
  <si>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</si>
  <si>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</si>
  <si>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</si>
  <si>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</si>
  <si>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</si>
  <si>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</si>
  <si>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</si>
  <si>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</si>
  <si>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</si>
  <si>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</si>
  <si>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</si>
  <si>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</si>
  <si>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</si>
  <si>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</si>
  <si>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</si>
  <si>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UB0021</t>
  </si>
  <si>
    <t>trajes-de-bano /ofertas</t>
  </si>
  <si>
    <t>Bikini elegante con herrajes color negro - Talla XS</t>
  </si>
  <si>
    <t>Talla XS</t>
  </si>
  <si>
    <t>SHEIN</t>
  </si>
  <si>
    <t>UB0026</t>
  </si>
  <si>
    <t>Trajes de baño niñas</t>
  </si>
  <si>
    <t>Traje de baño Mariposa - Talla 14_Años</t>
  </si>
  <si>
    <t>Talla 14_Años</t>
  </si>
  <si>
    <t>UB0028</t>
  </si>
  <si>
    <t>Trajes de bano ninas /ofertas</t>
  </si>
  <si>
    <t>Bikini niñitas Sandía - Talla 6_Años</t>
  </si>
  <si>
    <t>Talla 6_Años</t>
  </si>
  <si>
    <t>UB0047</t>
  </si>
  <si>
    <t>Partes-de-abajo /ofertas</t>
  </si>
  <si>
    <t>Falda de trabajo entallada - Talla M</t>
  </si>
  <si>
    <t>Talla M</t>
  </si>
  <si>
    <t>Yenma 19 Mayo</t>
  </si>
  <si>
    <t>UB0091</t>
  </si>
  <si>
    <t>Tops /ofertas</t>
  </si>
  <si>
    <t>Blusa elegante con diseño geométrico - Talla M</t>
  </si>
  <si>
    <t>recibido yenma correos 8mayo</t>
  </si>
  <si>
    <t>UB0093</t>
  </si>
  <si>
    <t>Monos /ofertas</t>
  </si>
  <si>
    <t>Jumpsuit palazzo con lazo delantero - Talla S</t>
  </si>
  <si>
    <t>Talla S</t>
  </si>
  <si>
    <t>UB0101</t>
  </si>
  <si>
    <t>Vestidos /Curvy /ofertas</t>
  </si>
  <si>
    <t>Vestido línea A elegante - Talla L</t>
  </si>
  <si>
    <t>Talla L</t>
  </si>
  <si>
    <t>UB0102</t>
  </si>
  <si>
    <t>Vestidos /ofertas</t>
  </si>
  <si>
    <t>Vestido línea A elegante - Talla M</t>
  </si>
  <si>
    <t>UB0109</t>
  </si>
  <si>
    <t xml:space="preserve">Vestido healter dama de honor - Talla XS </t>
  </si>
  <si>
    <t xml:space="preserve">Talla XS </t>
  </si>
  <si>
    <t>UB0122</t>
  </si>
  <si>
    <t>Vestido corto de puntos  - Talla S</t>
  </si>
  <si>
    <t>UB0179</t>
  </si>
  <si>
    <t>Vestidos</t>
  </si>
  <si>
    <t>Vestido Azul Rey de tela faja - Talla XS</t>
  </si>
  <si>
    <t>UB0184</t>
  </si>
  <si>
    <t>Top corto manga farol - Talla XS</t>
  </si>
  <si>
    <t>UB0188</t>
  </si>
  <si>
    <t>Top corsetero asimétrico - Talla XS</t>
  </si>
  <si>
    <t>UB0189</t>
  </si>
  <si>
    <t>Top corsetero asimétrico - Talla S</t>
  </si>
  <si>
    <t>UB0190</t>
  </si>
  <si>
    <t>Top corsetero asimétrico - Talla M</t>
  </si>
  <si>
    <t>UB0193</t>
  </si>
  <si>
    <t>Vestido floral de mangas farol - Talla M</t>
  </si>
  <si>
    <t>UB0197</t>
  </si>
  <si>
    <t>Accesorios</t>
  </si>
  <si>
    <t>Cinturón trenzado  - Talla Unitalla</t>
  </si>
  <si>
    <t>Talla Unitalla</t>
  </si>
  <si>
    <t>UB02183</t>
  </si>
  <si>
    <t>Falda ajustada animal print - Talla M</t>
  </si>
  <si>
    <t>UB0218</t>
  </si>
  <si>
    <t>Falda ajustada animal print - Talla S</t>
  </si>
  <si>
    <t>UB0225</t>
  </si>
  <si>
    <t>Tops /hm /ofertas</t>
  </si>
  <si>
    <t>Body tong H&amp;M - Talla XS</t>
  </si>
  <si>
    <t>H&amp;M</t>
  </si>
  <si>
    <t>UB0227</t>
  </si>
  <si>
    <t>Partes-de-abajo /hm /ofertas</t>
  </si>
  <si>
    <t>Pantalón elegante de tela brillosa H&amp;M - Talla XXS</t>
  </si>
  <si>
    <t>Talla XXS</t>
  </si>
  <si>
    <t>UB0228</t>
  </si>
  <si>
    <t>Vestidos /hm /ofertas</t>
  </si>
  <si>
    <t xml:space="preserve">Vestido con cordón de ajuste H&amp;M - Talla M </t>
  </si>
  <si>
    <t xml:space="preserve">Talla M </t>
  </si>
  <si>
    <t>UB0229</t>
  </si>
  <si>
    <t>Vestido con cordón de ajuste H&amp;M - Talla S</t>
  </si>
  <si>
    <t>UB234</t>
  </si>
  <si>
    <t>Accesorios /hm</t>
  </si>
  <si>
    <t>Gafas azules con cadena H&amp;M - Talla Unitalla</t>
  </si>
  <si>
    <t>UB0234</t>
  </si>
  <si>
    <t>Vestidos /hm</t>
  </si>
  <si>
    <t>Vestido corto azul real - Talla S</t>
  </si>
  <si>
    <t>UB0235</t>
  </si>
  <si>
    <t>Vestido corto azul real - Talla M</t>
  </si>
  <si>
    <t>UB0240</t>
  </si>
  <si>
    <t>Hombres /hm</t>
  </si>
  <si>
    <t>Jean slim fit - Talla S_30X32</t>
  </si>
  <si>
    <t>Talla S_30X32</t>
  </si>
  <si>
    <t>UB0245</t>
  </si>
  <si>
    <t>Calzado /hm /ofertas</t>
  </si>
  <si>
    <t>Sandalias anudadas - Talla 39</t>
  </si>
  <si>
    <t>Talla 39</t>
  </si>
  <si>
    <t>UB0246</t>
  </si>
  <si>
    <t>Sandalias anudadas - Talla 37</t>
  </si>
  <si>
    <t>Talla 37</t>
  </si>
  <si>
    <t>UB0248</t>
  </si>
  <si>
    <t>Alpargatas a cuadros - Talla 36</t>
  </si>
  <si>
    <t>Talla 36</t>
  </si>
  <si>
    <t>UB0252</t>
  </si>
  <si>
    <t>Tops /hm</t>
  </si>
  <si>
    <t>Top Amarillo en tela de algodón - Talla XS</t>
  </si>
  <si>
    <t>UB0254</t>
  </si>
  <si>
    <t>Top Negro en tela de algodón - Talla XS</t>
  </si>
  <si>
    <t>UB0261</t>
  </si>
  <si>
    <t>Trajes de baño /ofertas</t>
  </si>
  <si>
    <t>Bañador animal print - Talla S</t>
  </si>
  <si>
    <t>UB0267</t>
  </si>
  <si>
    <t>Vestido slip de espalda corrida - Talla L</t>
  </si>
  <si>
    <t>BU0271</t>
  </si>
  <si>
    <t>Blusa estampada amplia - Talla S</t>
  </si>
  <si>
    <t>BU0275</t>
  </si>
  <si>
    <t>Vestido estampado malva - Talla XS</t>
  </si>
  <si>
    <t>BU0278</t>
  </si>
  <si>
    <t>Blusa naranja electra - Talla S</t>
  </si>
  <si>
    <t>BU0281</t>
  </si>
  <si>
    <t>Top escote corazón - Talla M</t>
  </si>
  <si>
    <t>BU0282</t>
  </si>
  <si>
    <t>Top escote corazón - Talla S</t>
  </si>
  <si>
    <t>BU0283</t>
  </si>
  <si>
    <t>Partes-de-abajo</t>
  </si>
  <si>
    <t>Falda rosa brillante - Talla L</t>
  </si>
  <si>
    <t>BU0286</t>
  </si>
  <si>
    <t>Accesorios /ofertas</t>
  </si>
  <si>
    <t>Gafas anchas de moda - Talla Unitalla</t>
  </si>
  <si>
    <t>UB0296</t>
  </si>
  <si>
    <t>Calzado /ofertas</t>
  </si>
  <si>
    <t>Sandalias animal print de tacón - Talla 38</t>
  </si>
  <si>
    <t>Talla 38</t>
  </si>
  <si>
    <t>BU0299</t>
  </si>
  <si>
    <t>Lencería</t>
  </si>
  <si>
    <t>Bragas sin costuras - Talla S</t>
  </si>
  <si>
    <t>BU0302</t>
  </si>
  <si>
    <t>Bragas sin costuras - Talla M</t>
  </si>
  <si>
    <t>BU0320</t>
  </si>
  <si>
    <t>Falda de trabajo - Talla S</t>
  </si>
  <si>
    <t>BU0321</t>
  </si>
  <si>
    <t>Falda de trabajo - Talla M</t>
  </si>
  <si>
    <t>YILHM0473</t>
  </si>
  <si>
    <t>Calzado</t>
  </si>
  <si>
    <t>Calzado rojo elegante de punta fina - Talla 38</t>
  </si>
  <si>
    <t>YILHM0472</t>
  </si>
  <si>
    <t>Calzado rojo elegante de punta fina - Talla 37</t>
  </si>
  <si>
    <t>BU0322</t>
  </si>
  <si>
    <t>Partes-de-abajo /Curvy</t>
  </si>
  <si>
    <t>Falda de trabajo - Talla L</t>
  </si>
  <si>
    <t>BU0351</t>
  </si>
  <si>
    <t>Vestido frenchy de puntos - Talla S</t>
  </si>
  <si>
    <t>Recibido Freddy 12Mayo</t>
  </si>
  <si>
    <t>BU0368</t>
  </si>
  <si>
    <t>Falda Fruncida  - Talla M</t>
  </si>
  <si>
    <t>BU0378</t>
  </si>
  <si>
    <t>vestidos /Curvy /ofertas</t>
  </si>
  <si>
    <t>Vestido en punto Rosa - Talla L</t>
  </si>
  <si>
    <t>Recibido Freddy 24Mayo</t>
  </si>
  <si>
    <t>BU0404</t>
  </si>
  <si>
    <t xml:space="preserve">Set de lencería sexy y cómodo - Talla M </t>
  </si>
  <si>
    <t>BU0405</t>
  </si>
  <si>
    <t>Set de lencería sexy y cómodo - Talla S</t>
  </si>
  <si>
    <t>BU0413</t>
  </si>
  <si>
    <t>Bolso grande de playa Coca-Cola - Talla Grande</t>
  </si>
  <si>
    <t>Talla Grande</t>
  </si>
  <si>
    <t>BU0415</t>
  </si>
  <si>
    <t>Vestido rojo con aberturas H&amp;M - Talla S</t>
  </si>
  <si>
    <t>BU0420</t>
  </si>
  <si>
    <t>Camisa MTV - Talla L</t>
  </si>
  <si>
    <t>BU0426</t>
  </si>
  <si>
    <t>Pezoneras de silicona - Talla Unitalla</t>
  </si>
  <si>
    <t>Viaje Agosto</t>
  </si>
  <si>
    <t>BU0428</t>
  </si>
  <si>
    <t>Short de mezclilla con doblez no elastizado - Talla M</t>
  </si>
  <si>
    <t>BU0442</t>
  </si>
  <si>
    <t>Tops /nuevo</t>
  </si>
  <si>
    <t>Camisa negra con estampado floral  - Talla S</t>
  </si>
  <si>
    <t>BU0473</t>
  </si>
  <si>
    <t>Cinturón de hebilla dorada color blanco - Talla Unitalla</t>
  </si>
  <si>
    <t>BU0487</t>
  </si>
  <si>
    <t>Pantaloneta negra con abertura - Talla M</t>
  </si>
  <si>
    <t>BU05021</t>
  </si>
  <si>
    <t>Tops</t>
  </si>
  <si>
    <t>Top negro corto asimétrico - Talla XS</t>
  </si>
  <si>
    <t>BU0505</t>
  </si>
  <si>
    <t>Pantaloneta con cinturón - Talla M</t>
  </si>
  <si>
    <t>F21</t>
  </si>
  <si>
    <t>BU0514</t>
  </si>
  <si>
    <t>Blusa de manga larga cruzada - Talla S</t>
  </si>
  <si>
    <t>BU0518</t>
  </si>
  <si>
    <t>Camisa rayas verde Extra Grande - Talla XL</t>
  </si>
  <si>
    <t>Talla XL</t>
  </si>
  <si>
    <t>BU0519</t>
  </si>
  <si>
    <t>Camisa Azul Extra Grande - Talla XL</t>
  </si>
  <si>
    <t>BU0527</t>
  </si>
  <si>
    <t>Blusa camisa de puño largo - Talla L</t>
  </si>
  <si>
    <t>BU0536</t>
  </si>
  <si>
    <t xml:space="preserve">Chaleco de traje gris talla pequeña H&amp;M - Talla S </t>
  </si>
  <si>
    <t xml:space="preserve">Talla S </t>
  </si>
  <si>
    <t>BU0547</t>
  </si>
  <si>
    <t>Camisa blanca entallada H&amp;M - Talla S</t>
  </si>
  <si>
    <t>BUI000</t>
  </si>
  <si>
    <t>Conjuntos</t>
  </si>
  <si>
    <t>Conjunto Skort &amp; top Floreado - Talla M</t>
  </si>
  <si>
    <t>BU0552</t>
  </si>
  <si>
    <t>Partes-de-abajo /hm</t>
  </si>
  <si>
    <t>Leggings negros acanalados - Talla S</t>
  </si>
  <si>
    <t>BU0557</t>
  </si>
  <si>
    <t>Camiseta acanalada de bajo asimétrico blanco - Talla S</t>
  </si>
  <si>
    <t>BU0558</t>
  </si>
  <si>
    <t>Camiseta acanalada de bajo asimétrico blanco - Talla M</t>
  </si>
  <si>
    <t>BU0559</t>
  </si>
  <si>
    <t>Camiseta acanalada de bajo asimétrico naranja - Talla M</t>
  </si>
  <si>
    <t>BU0572</t>
  </si>
  <si>
    <t>Vestido espalda escotada - Talla M</t>
  </si>
  <si>
    <t>BU0590</t>
  </si>
  <si>
    <t>Vestido Orquídea de botones y tirantes de pétalos - Talla S</t>
  </si>
  <si>
    <t>COMPRA F21</t>
  </si>
  <si>
    <t>BU0592</t>
  </si>
  <si>
    <t>Vestidos /oferta</t>
  </si>
  <si>
    <t>Vestido Orquídea de botones y tirantes de pétalos - Talla XS</t>
  </si>
  <si>
    <t>BU0593</t>
  </si>
  <si>
    <t>Pantalón alto de bajo elegante - Talla XS</t>
  </si>
  <si>
    <t>BU0594</t>
  </si>
  <si>
    <t>Pantalón alto de bajo elegante - Talla M</t>
  </si>
  <si>
    <t>BU0595</t>
  </si>
  <si>
    <t>Pantalón alto de bajo elegante - Talla L</t>
  </si>
  <si>
    <t>BU0596</t>
  </si>
  <si>
    <t>Pantalón alto de bajo elegante - Talla S</t>
  </si>
  <si>
    <t>BU0597</t>
  </si>
  <si>
    <t>Pantalón cargo verde  - Talla S</t>
  </si>
  <si>
    <t>BU0600</t>
  </si>
  <si>
    <t>Bermuda negra denim - Talla S_M</t>
  </si>
  <si>
    <t>Talla S_M</t>
  </si>
  <si>
    <t>BU0611</t>
  </si>
  <si>
    <t>Blusa corta Blanca bordada Girasol - Talla S</t>
  </si>
  <si>
    <t>Compra 7/12/2023</t>
  </si>
  <si>
    <t>BU0654</t>
  </si>
  <si>
    <t>Blusa corta abombada - Talla XS</t>
  </si>
  <si>
    <t>BU0655</t>
  </si>
  <si>
    <t>Pantalón recto de traje de pata ancha H&amp;M - Talla XS</t>
  </si>
  <si>
    <t>BU0658</t>
  </si>
  <si>
    <t>Leggins bikers - Talla XS</t>
  </si>
  <si>
    <t>BU0659</t>
  </si>
  <si>
    <t>Blazer azul Rey - Talla S</t>
  </si>
  <si>
    <t>BU0668</t>
  </si>
  <si>
    <t>Sandalias flip de plataforma Rosadas Marca F21 - Talla 36-37</t>
  </si>
  <si>
    <t>Talla 36-37</t>
  </si>
  <si>
    <t>BU06681</t>
  </si>
  <si>
    <t>Sandalias flip de plataforma Rosadas Marca F21 - Talla 38-39</t>
  </si>
  <si>
    <t>Talla 38-39</t>
  </si>
  <si>
    <t>BU0670</t>
  </si>
  <si>
    <t>Sandalias flip de plataforma Naranja Marca F21 - Talla 36-37</t>
  </si>
  <si>
    <t>BU06701</t>
  </si>
  <si>
    <t>Sandalias flip de plataforma Naranja Marca F21 - Talla 38-39</t>
  </si>
  <si>
    <t>BU06702</t>
  </si>
  <si>
    <t>Sandalias flip de plataforma Naranja Marca F21 - Talla 40-41</t>
  </si>
  <si>
    <t>Talla 40-41</t>
  </si>
  <si>
    <t>BU0699</t>
  </si>
  <si>
    <t>Kimono Floral - Talla S</t>
  </si>
  <si>
    <t>Compra 9/12/2023</t>
  </si>
  <si>
    <t>BU0702</t>
  </si>
  <si>
    <t>Vestido Frenchy Azul - Talla S/M</t>
  </si>
  <si>
    <t>Talla S/M</t>
  </si>
  <si>
    <t>SHEiN</t>
  </si>
  <si>
    <t>BU0726</t>
  </si>
  <si>
    <t>Chaleco corto de traje cuadros - Talla S</t>
  </si>
  <si>
    <t>BU0729</t>
  </si>
  <si>
    <t>Shorts con rotos y detalle de encajes - Talla M</t>
  </si>
  <si>
    <t>BU0732</t>
  </si>
  <si>
    <t>Vestido Frente Drapeado Negro y Blanco - Talla L</t>
  </si>
  <si>
    <t>BU0738</t>
  </si>
  <si>
    <t>Vestidos /ofertas /hm</t>
  </si>
  <si>
    <t>Vestido Denim - Talla M</t>
  </si>
  <si>
    <t>BU06431</t>
  </si>
  <si>
    <t>Nuevo /Tops</t>
  </si>
  <si>
    <t>Kimono Dazy Elegante - Talla S</t>
  </si>
  <si>
    <t>Compra Shein22012024</t>
  </si>
  <si>
    <t>BU064412</t>
  </si>
  <si>
    <t>nuevo /Tops</t>
  </si>
  <si>
    <t>Kimono Dazy Elegante - Talla XL</t>
  </si>
  <si>
    <t>BU06511</t>
  </si>
  <si>
    <t>calzado</t>
  </si>
  <si>
    <t>Zapatillas blanco casual - Talla 39</t>
  </si>
  <si>
    <t>BU06541</t>
  </si>
  <si>
    <t>nuevo /Accesorios</t>
  </si>
  <si>
    <t>Calcetines al tobillo negro - Talla Unitalla</t>
  </si>
  <si>
    <t>BU06551</t>
  </si>
  <si>
    <t>Nuevo /Accesorios</t>
  </si>
  <si>
    <t>Calcetines bajos - Talla Unitalla</t>
  </si>
  <si>
    <t>BU06561</t>
  </si>
  <si>
    <t>Nuevo /Blusas /Curvy</t>
  </si>
  <si>
    <t>Kimono Dazy Elegante - Talla L</t>
  </si>
  <si>
    <t>BU06571</t>
  </si>
  <si>
    <t>Trajes de baño</t>
  </si>
  <si>
    <t>Bikini negro sexy pequeño - Talla XS</t>
  </si>
  <si>
    <t>BU06581</t>
  </si>
  <si>
    <t>Bikini negro sexy pequeño - Talla S</t>
  </si>
  <si>
    <t>BU06591</t>
  </si>
  <si>
    <t>Trajes de baño /Curvy</t>
  </si>
  <si>
    <t>Bikini negro sexy pequeño - Talla M</t>
  </si>
  <si>
    <t>BU06711</t>
  </si>
  <si>
    <t>nuevo /accesorios</t>
  </si>
  <si>
    <t>Horquillas en forma de lazo - Talla Unitalla</t>
  </si>
  <si>
    <t>BU06781</t>
  </si>
  <si>
    <t>accesorios</t>
  </si>
  <si>
    <t>Cinturón ancho de hebilla dorada - Talla M</t>
  </si>
  <si>
    <t>BU06786</t>
  </si>
  <si>
    <t>nuevo /partes de abajo</t>
  </si>
  <si>
    <t>Pantalón Palazzo  - Talla L</t>
  </si>
  <si>
    <t>Compra F2119022024</t>
  </si>
  <si>
    <t>BU06789</t>
  </si>
  <si>
    <t>Curvy Skinny Jeans - Talla 12_XL</t>
  </si>
  <si>
    <t>Talla 12_XL</t>
  </si>
  <si>
    <t>YILHM0340</t>
  </si>
  <si>
    <t>Jeans de pierna recta de talle alto - Talla 28_m</t>
  </si>
  <si>
    <t>Talla 28_m</t>
  </si>
  <si>
    <t>YILHM0341</t>
  </si>
  <si>
    <t>Jeans de pierna recta de talle alto - Talla L30</t>
  </si>
  <si>
    <t>Talla L30</t>
  </si>
  <si>
    <t>YILHM0342</t>
  </si>
  <si>
    <t>Jeans de pierna recta de talle alto - Talla 32_XL</t>
  </si>
  <si>
    <t>Talla 32_XL</t>
  </si>
  <si>
    <t>BU0503</t>
  </si>
  <si>
    <t>Jean skinny oscuro - Talla 27_S</t>
  </si>
  <si>
    <t>Talla 27_S</t>
  </si>
  <si>
    <t>BU06795</t>
  </si>
  <si>
    <t>bolsos /accesorios</t>
  </si>
  <si>
    <t>Mochila de lana sintética teddy - Talla Mediano</t>
  </si>
  <si>
    <t>Talla Mediano</t>
  </si>
  <si>
    <t>BU043675</t>
  </si>
  <si>
    <t>Mono Sailor con botón delantero y cinturón naranja quemada - Talla L</t>
  </si>
  <si>
    <t>BU06801</t>
  </si>
  <si>
    <t>Crossbodybag Denim - Talla Unitalla</t>
  </si>
  <si>
    <t>BU06805</t>
  </si>
  <si>
    <t>nuevo /tops</t>
  </si>
  <si>
    <t>Blazer entallado negro - Talla M</t>
  </si>
  <si>
    <t>BU06808</t>
  </si>
  <si>
    <t>Vestido Chic Primavera - Talla L</t>
  </si>
  <si>
    <t>Temu</t>
  </si>
  <si>
    <t>Compra Temu18022024</t>
  </si>
  <si>
    <t>BU06830</t>
  </si>
  <si>
    <t>Vestido a Media Pierna Elegante y Versátil - Talla L</t>
  </si>
  <si>
    <t>BU06713</t>
  </si>
  <si>
    <t>Trajes de baño /nuevo</t>
  </si>
  <si>
    <t>Bañador clásico cuello V - Talla S</t>
  </si>
  <si>
    <t>CompraTemu16042045</t>
  </si>
  <si>
    <t>BU06722</t>
  </si>
  <si>
    <t>Conjuntos /nuevo</t>
  </si>
  <si>
    <t>Conjunto Playero color verde 2 piezas - Talla M</t>
  </si>
  <si>
    <t>CompraTemu16042054</t>
  </si>
  <si>
    <t>BU06724</t>
  </si>
  <si>
    <t>Set de bikini floral con aro - Talla L</t>
  </si>
  <si>
    <t>CompraTemu16042056</t>
  </si>
  <si>
    <t>BU06725</t>
  </si>
  <si>
    <t>Set de bikini floral con aro - Talla M</t>
  </si>
  <si>
    <t>CompraTemu16042057</t>
  </si>
  <si>
    <t>BU06729</t>
  </si>
  <si>
    <t>bolsos /nuevo /accesorios</t>
  </si>
  <si>
    <t>Bolso TOTE arcoíris trending  - Talla Mediano</t>
  </si>
  <si>
    <t>CompraTemu16042061</t>
  </si>
  <si>
    <t>BU067391</t>
  </si>
  <si>
    <t>Set de bikini con cobertor de playa - Talla S</t>
  </si>
  <si>
    <t>CompraTemu16042071</t>
  </si>
  <si>
    <t>BU067412</t>
  </si>
  <si>
    <t>Set de bikini bandeau color sólido - Talla S</t>
  </si>
  <si>
    <t>CompraTemu16042073</t>
  </si>
  <si>
    <t>BU06752</t>
  </si>
  <si>
    <t>Bolso shopper flores pequeñas coloridas - Talla Grande</t>
  </si>
  <si>
    <t>CompraTemu16042084</t>
  </si>
  <si>
    <t>BU06753</t>
  </si>
  <si>
    <t>Bolso shopper flores pequeñas rosadas - Talla Grande</t>
  </si>
  <si>
    <t>CompraTemu16042085</t>
  </si>
  <si>
    <t>BU06760</t>
  </si>
  <si>
    <t>Partes-de-abajo /nuevo</t>
  </si>
  <si>
    <t>Pantalones sueltos estampado de plantas - Talla S</t>
  </si>
  <si>
    <t>CompraTemu16042092</t>
  </si>
  <si>
    <t>BU06762</t>
  </si>
  <si>
    <t>Bikini atado a los lados con estampado de cerezas - Talla L</t>
  </si>
  <si>
    <t>CompraTemu16042094</t>
  </si>
  <si>
    <t>BU06764</t>
  </si>
  <si>
    <t>Bikini atado a los lados con estampado de cerezas - Talla M</t>
  </si>
  <si>
    <t>CompraTemu16042096</t>
  </si>
  <si>
    <t>BU06768</t>
  </si>
  <si>
    <t>vestidos /curvy /ofertas</t>
  </si>
  <si>
    <t>Vestido color block bohemio - Talla XL</t>
  </si>
  <si>
    <t>CompraTemu16042100</t>
  </si>
  <si>
    <t>BU06775</t>
  </si>
  <si>
    <t>Bikini bandeau de estilo floral - Talla L</t>
  </si>
  <si>
    <t>CompraTemu16042107</t>
  </si>
  <si>
    <t>BU06776</t>
  </si>
  <si>
    <t>Bikini bandeau de estilo floral - Talla S</t>
  </si>
  <si>
    <t>CompraTemu16042108</t>
  </si>
  <si>
    <t>BU06777</t>
  </si>
  <si>
    <t>Bikini bandeau de estilo floral - Talla M</t>
  </si>
  <si>
    <t>CompraTemu16042109</t>
  </si>
  <si>
    <t>BU06778</t>
  </si>
  <si>
    <t>Set de 3 piezas bikini de moda estampado de hoja - Talla L</t>
  </si>
  <si>
    <t>CompraTemu16042110</t>
  </si>
  <si>
    <t>BU06780</t>
  </si>
  <si>
    <t>Set de 3 piezas bikini de moda estampado de hoja - Talla S</t>
  </si>
  <si>
    <t>CompraTemu16042112</t>
  </si>
  <si>
    <t>LTA00002</t>
  </si>
  <si>
    <t>Accesorios /nuevo</t>
  </si>
  <si>
    <t>Espejuelos rectangulares unisex adorno de carey - Talla Unitalla</t>
  </si>
  <si>
    <t>CompraTemu16042114</t>
  </si>
  <si>
    <t>LTA00003</t>
  </si>
  <si>
    <t>Espejuelos rectangulares unisex de color sólido - Talla Unitalla</t>
  </si>
  <si>
    <t>CompraTemu16042115</t>
  </si>
  <si>
    <t>LTA00013</t>
  </si>
  <si>
    <t>Espejuelos de sol vintage clásicas aviador - Talla Unitalla</t>
  </si>
  <si>
    <t>CompraTemu16042125</t>
  </si>
  <si>
    <t>BU04321</t>
  </si>
  <si>
    <t>Pantalón de vestir de viscosa y lino beige claro - Talla L</t>
  </si>
  <si>
    <t>HM</t>
  </si>
  <si>
    <t>Compras HM Junio2032</t>
  </si>
  <si>
    <t>BU04325</t>
  </si>
  <si>
    <t>Camisa blanca en mezcla de algodón - Talla L</t>
  </si>
  <si>
    <t>Compras HM Junio2036</t>
  </si>
  <si>
    <t>BU04331</t>
  </si>
  <si>
    <t>Pantalón cigarrette ajustado elegante - Talla M</t>
  </si>
  <si>
    <t>Compras HM Junio2042</t>
  </si>
  <si>
    <t>BU04332</t>
  </si>
  <si>
    <t>Pantalón cigarrette ajustado elegante - Talla S</t>
  </si>
  <si>
    <t>Compras HM Junio2043</t>
  </si>
  <si>
    <t>BU04334</t>
  </si>
  <si>
    <t>Pantalón de vestir de viscosa y lino negro - Talla XL</t>
  </si>
  <si>
    <t>Compras HM Junio2045</t>
  </si>
  <si>
    <t>BU04347</t>
  </si>
  <si>
    <t>Sneakers chunky blancos - Talla 40</t>
  </si>
  <si>
    <t>Talla 40</t>
  </si>
  <si>
    <t>PLT</t>
  </si>
  <si>
    <t>Compra calzado PLT USA</t>
  </si>
  <si>
    <t>BU04352</t>
  </si>
  <si>
    <t>Sandalias de tacón de punta fina con diseño crochet - Talla 37</t>
  </si>
  <si>
    <t>BU04353</t>
  </si>
  <si>
    <t>Sandalias strappy de plataforma color beige - Talla 37</t>
  </si>
  <si>
    <t>SQ7494591</t>
  </si>
  <si>
    <t>Sandalias strappy de plataforma color beige - Talla 36_37</t>
  </si>
  <si>
    <t>Talla 36_37</t>
  </si>
  <si>
    <t>BU04358</t>
  </si>
  <si>
    <t>Tacones de punta fina con flor de piedras - Talla 38</t>
  </si>
  <si>
    <t>BU04361</t>
  </si>
  <si>
    <t>Sandalias de tacón de punta fina de encaje con correa al tobillo - Talla 38</t>
  </si>
  <si>
    <t>BU04369</t>
  </si>
  <si>
    <t>Blusa blanca de lazos y manga abullonada - Talla S</t>
  </si>
  <si>
    <t>BU04370</t>
  </si>
  <si>
    <t>Bolso bandolera de rafia rígido de tamaño pequeño - Tamaño Pequeño</t>
  </si>
  <si>
    <t>Tamaño Pequeño</t>
  </si>
  <si>
    <t>BU04376</t>
  </si>
  <si>
    <t>Falda Pantalón de mezclilla - Talla XS</t>
  </si>
  <si>
    <t>BU04384</t>
  </si>
  <si>
    <t>Pantalones cortos de mezclilla de moda - Talla S</t>
  </si>
  <si>
    <t>BU04385</t>
  </si>
  <si>
    <t>Pantalones cortos de mezclilla de moda - Talla M</t>
  </si>
  <si>
    <t>BU04388</t>
  </si>
  <si>
    <t>Cinturón fino de hebilla de estilo elegante carmelita - Talla Unitalla</t>
  </si>
  <si>
    <t>BU04392</t>
  </si>
  <si>
    <t>Pullover corto unicolor carmelita - Talla S</t>
  </si>
  <si>
    <t>BU04394</t>
  </si>
  <si>
    <t>Pullover corto unicolor carmelita - Talla L</t>
  </si>
  <si>
    <t>BU04395</t>
  </si>
  <si>
    <t>Pullover corto unicolor blanco - Talla S</t>
  </si>
  <si>
    <t>BU043972</t>
  </si>
  <si>
    <t>Pullover corto unicolor beige - Talla S</t>
  </si>
  <si>
    <t>BU04399</t>
  </si>
  <si>
    <t>Pullover largo unicolor tela traslúcida negro - Talla S</t>
  </si>
  <si>
    <t>BU0440221</t>
  </si>
  <si>
    <t>Pullover largo unicolor tela traslúcida terracota - Talla S</t>
  </si>
  <si>
    <t>SQ3308260</t>
  </si>
  <si>
    <t>Pullover largo unicolor tela traslúcida terracota - Talla L</t>
  </si>
  <si>
    <t>BU040298</t>
  </si>
  <si>
    <t>Pullover largo unicolor tela traslúcida beige - Talla L</t>
  </si>
  <si>
    <t>BU0440241</t>
  </si>
  <si>
    <t>Pullover largo unicolor tela traslúcida beige - Talla M</t>
  </si>
  <si>
    <t>BU0440243</t>
  </si>
  <si>
    <t>Pullover largo unicolor tela traslúcida blanco - Talla S</t>
  </si>
  <si>
    <t>BU0440244</t>
  </si>
  <si>
    <t>Pullover largo unicolor tela traslúcida blanco - Talla M</t>
  </si>
  <si>
    <t>SQ4674342</t>
  </si>
  <si>
    <t>BU04404</t>
  </si>
  <si>
    <t>Sombrero Visera de Verano - Talla Ajustable</t>
  </si>
  <si>
    <t>Talla Ajustable</t>
  </si>
  <si>
    <t>BU04408</t>
  </si>
  <si>
    <t>Vestidos /nuevo</t>
  </si>
  <si>
    <t>Vestido de espagueti con frente recortado y abertura - Talla M</t>
  </si>
  <si>
    <t>BU04409</t>
  </si>
  <si>
    <t>Vestido de espagueti con frente recortado y abertura - Talla S</t>
  </si>
  <si>
    <t>BU04410</t>
  </si>
  <si>
    <t>Camisetas sin mangas de diseño crochet - Talla Unitalla</t>
  </si>
  <si>
    <t>BU04427</t>
  </si>
  <si>
    <t>Falda larga de visillo con maxi estampado de flor - Talla M</t>
  </si>
  <si>
    <t>BU04429</t>
  </si>
  <si>
    <t>vestidos /nuevo</t>
  </si>
  <si>
    <t>Vestido corte A de bolsillos - Talla S</t>
  </si>
  <si>
    <t>BU04445</t>
  </si>
  <si>
    <t>vestidos /nuevo /hm</t>
  </si>
  <si>
    <t>Vestido verde cruzado H&amp;M - Talla XS</t>
  </si>
  <si>
    <t>BU04449</t>
  </si>
  <si>
    <t>Jean de talle regular de bajo descosido y pierna ancha H&amp;M - Talla S4</t>
  </si>
  <si>
    <t>Talla S4</t>
  </si>
  <si>
    <t>BU04450</t>
  </si>
  <si>
    <t>Tops /nuevo /hm</t>
  </si>
  <si>
    <t>Top de punto y cuello elegante negro H&amp;M - Talla XS</t>
  </si>
  <si>
    <t>BU0424</t>
  </si>
  <si>
    <t>Pullover negro cuello redondo - Talla M</t>
  </si>
  <si>
    <t>BU04457</t>
  </si>
  <si>
    <t>Camisa beige en mezcla de lino - Talla M</t>
  </si>
  <si>
    <t>SQ3843074</t>
  </si>
  <si>
    <t>Pullover largo de tela traslúcida negro - Talla M</t>
  </si>
  <si>
    <t>BU04459</t>
  </si>
  <si>
    <t>Partes-de-abajo /nuevo /hm</t>
  </si>
  <si>
    <t>Pantalón de pierna ancha con estampado de moda H&amp;M - Talla 4_S</t>
  </si>
  <si>
    <t>Talla 4_S</t>
  </si>
  <si>
    <t>BU04466Marlen</t>
  </si>
  <si>
    <t>Pullover carmelita letrero de mariposa algodón PRIMARK - Talla M</t>
  </si>
  <si>
    <t>BU04467Marlen</t>
  </si>
  <si>
    <t>Pullover morado catrina algodón - Talla M</t>
  </si>
  <si>
    <t>BU04469Marlen</t>
  </si>
  <si>
    <t>Pullover Love floreado algodón - Talla L</t>
  </si>
  <si>
    <t>BU04464Marlene</t>
  </si>
  <si>
    <t>Pullover negro acanalado de algodón PRIMARK - Talla L</t>
  </si>
  <si>
    <t>BU04476</t>
  </si>
  <si>
    <t>Belleza</t>
  </si>
  <si>
    <t>Set de Splash y crema de Victoria Secret Amber Romance - Piezas 2</t>
  </si>
  <si>
    <t>Piezas 2</t>
  </si>
  <si>
    <t>BU04477</t>
  </si>
  <si>
    <t>Crema de Victoria Secret Strawberries &amp; Champagne - Pieza 1</t>
  </si>
  <si>
    <t>Pieza 1</t>
  </si>
  <si>
    <t>BU043461</t>
  </si>
  <si>
    <t>Sneakers chunky blancos - Talla 36</t>
  </si>
  <si>
    <t>BU043489</t>
  </si>
  <si>
    <t>Traje de baño sexy de una sola pieza negro - Talla M</t>
  </si>
  <si>
    <t>envío fransuas 6 Septiembre</t>
  </si>
  <si>
    <t>BU043490</t>
  </si>
  <si>
    <t>Traje de baño sexy de una sola pieza negro - Talla L</t>
  </si>
  <si>
    <t>BU043495</t>
  </si>
  <si>
    <t>Set de traje de baño Tankini con cordón lateral color negro - Talla M</t>
  </si>
  <si>
    <t>BU043500</t>
  </si>
  <si>
    <t xml:space="preserve">vestidos /nuevo </t>
  </si>
  <si>
    <t>Maxi Vestido de corte holgado de cintura con ajuste con estampado de plantas  - Talla S</t>
  </si>
  <si>
    <t>BU043501</t>
  </si>
  <si>
    <t>Maxi Vestido de corte holgado de cintura con ajuste con estampado de plantas  - Talla M</t>
  </si>
  <si>
    <t>BU043502</t>
  </si>
  <si>
    <t>Maxi Vestido de corte holgado de cintura con ajuste con estampado de plantas  - Talla L</t>
  </si>
  <si>
    <t>BU043506</t>
  </si>
  <si>
    <t>Set de bikini estilo europeo blanco en tendencia - Talla M</t>
  </si>
  <si>
    <t>SQ2791329</t>
  </si>
  <si>
    <t>Calzado /nuevo</t>
  </si>
  <si>
    <t>Sandalias de plataforma de rafia natural - Talla 40</t>
  </si>
  <si>
    <t>BU043517</t>
  </si>
  <si>
    <t>Sandalias espadriles de saco nude atada al tobillo - Talla 41</t>
  </si>
  <si>
    <t>Talla 41</t>
  </si>
  <si>
    <t>BU043519</t>
  </si>
  <si>
    <t>Sandalias naranjas espadriles de saco atadas con hebilla al tobillo - Talla 37</t>
  </si>
  <si>
    <t>BU043520</t>
  </si>
  <si>
    <t>Sandalias naranjas espadriles de saco atadas con hebilla al tobillo - Talla 38</t>
  </si>
  <si>
    <t>BU043522</t>
  </si>
  <si>
    <t>Sandalias doradas de tiras anchas para toda ocasión - Talla 37</t>
  </si>
  <si>
    <t>BU043523</t>
  </si>
  <si>
    <t>Sandalias doradas de tiras anchas para toda ocasión - Talla  39</t>
  </si>
  <si>
    <t>Talla  39</t>
  </si>
  <si>
    <t>BU043524</t>
  </si>
  <si>
    <t>Sandalias doradas de tiras anchas para toda ocasión - Talla 41</t>
  </si>
  <si>
    <t>BU043525</t>
  </si>
  <si>
    <t>Sandalias cruzadas de rafia natural y suela negra - Talla 36</t>
  </si>
  <si>
    <t>SQ0215072</t>
  </si>
  <si>
    <t>Sandalias mule con adorno de nudos - Talla 36</t>
  </si>
  <si>
    <t>BU043533</t>
  </si>
  <si>
    <t>Sandalias planas con adornos de aro y tiras al tobillo - Talla 37</t>
  </si>
  <si>
    <t>BU043540</t>
  </si>
  <si>
    <t>Pantalones cortos con dobladillo - Talla S</t>
  </si>
  <si>
    <t>BU043541</t>
  </si>
  <si>
    <t>Pantalones cortos con dobladillo - Talla M</t>
  </si>
  <si>
    <t>BU043542</t>
  </si>
  <si>
    <t>Pantalones cortos con dobladillo - Talla L</t>
  </si>
  <si>
    <t>BU043556</t>
  </si>
  <si>
    <t>Blusa casual delazos delanteros color negro - Talla XS</t>
  </si>
  <si>
    <t>BU043557</t>
  </si>
  <si>
    <t>Blusa casual delazos delanteros color negro - Talla L</t>
  </si>
  <si>
    <t>BU043560</t>
  </si>
  <si>
    <t>partes-de-abajo /nuevo</t>
  </si>
  <si>
    <t xml:space="preserve">Pantalones largros rayados de moda de gran comodidad - Talla S </t>
  </si>
  <si>
    <t>BU043563</t>
  </si>
  <si>
    <t>Blusa casual corta de lazos color blanco - Talla XS</t>
  </si>
  <si>
    <t>BU043564</t>
  </si>
  <si>
    <t>Blusa casual corta de lazos color blanco - Talla S</t>
  </si>
  <si>
    <t>BU043565</t>
  </si>
  <si>
    <t>Blusa casual corta de lazos color blanco - Talla M</t>
  </si>
  <si>
    <t>BU043566</t>
  </si>
  <si>
    <t>Blusa de manga abombada de lazo delantero de estampado de leopardo - Talla XS</t>
  </si>
  <si>
    <t>BU043569</t>
  </si>
  <si>
    <t>Vestido elegante de línea larga color negro de hombro atado - Talla S</t>
  </si>
  <si>
    <t>BU043570</t>
  </si>
  <si>
    <t>Vestido elegante de línea larga color negro de hombro atado - Talla M</t>
  </si>
  <si>
    <t>BU043575</t>
  </si>
  <si>
    <t>Blusa corta de mangas abombadas de lazos delanteros color rojo - Talla XS</t>
  </si>
  <si>
    <t>BU043576</t>
  </si>
  <si>
    <t>Blusa corta de mangas abombadas de lazos delanteros color rojo - Talla L</t>
  </si>
  <si>
    <t>BU043578</t>
  </si>
  <si>
    <t>Traje de baño de una sola pieza unicolor - Talla S</t>
  </si>
  <si>
    <t>BU043582</t>
  </si>
  <si>
    <t>Monos /nuevo</t>
  </si>
  <si>
    <t>Mono Sailor con botón delantero y cinturón naranja quemada - Talla S</t>
  </si>
  <si>
    <t>BU043583</t>
  </si>
  <si>
    <t>Mono Sailor con botón delantero y cinturón naranja quemada - Talla M</t>
  </si>
  <si>
    <t>BU043584</t>
  </si>
  <si>
    <t>BU043585</t>
  </si>
  <si>
    <t>Mono Sailor con botón delantero y cinturón naranja quemada - Talla XL</t>
  </si>
  <si>
    <t>BU043586</t>
  </si>
  <si>
    <t>Vestido floral bohemio de línea A de un hombro - Talla S</t>
  </si>
  <si>
    <t>BU043587</t>
  </si>
  <si>
    <t>Vestido floral bohemio de línea A de un hombro - Talla M</t>
  </si>
  <si>
    <t>BU043588</t>
  </si>
  <si>
    <t>Vestido floral bohemio de línea A de un hombro - Talla XL</t>
  </si>
  <si>
    <t>BU043590</t>
  </si>
  <si>
    <t>Vestido Maija de estilo fresco de verano Blanco - Talla M</t>
  </si>
  <si>
    <t>BU043591</t>
  </si>
  <si>
    <t>Vestido Maija de estilo fresco de verano Negro - Talla XS</t>
  </si>
  <si>
    <t>BU043592</t>
  </si>
  <si>
    <t>Vestido Maija de estilo fresco de verano Negro - Talla S</t>
  </si>
  <si>
    <t>BU043593</t>
  </si>
  <si>
    <t>Vestido Maija de estilo fresco de verano Negro - Talla M</t>
  </si>
  <si>
    <t>BU043594</t>
  </si>
  <si>
    <t>Vestido Maija de estilo fresco de verano Negro - Talla L</t>
  </si>
  <si>
    <t>BU043605</t>
  </si>
  <si>
    <t>Chaleco de traje estilo blazer color negro - Talla XS</t>
  </si>
  <si>
    <t>BU043606</t>
  </si>
  <si>
    <t>Chaleco de traje estilo blazer color negro - Talla S</t>
  </si>
  <si>
    <t>BU043608</t>
  </si>
  <si>
    <t>Chaleco de traje estilo blazer color negro - Talla L</t>
  </si>
  <si>
    <t>BU043612</t>
  </si>
  <si>
    <t>Chaleco de traje estilo blazer color blanco - Talla L</t>
  </si>
  <si>
    <t>BU043615</t>
  </si>
  <si>
    <t>Camiseta ajustada de rayas sin mangas - Talla XS</t>
  </si>
  <si>
    <t>BU043620</t>
  </si>
  <si>
    <t>Jeans de talle alto y pierna ancha color azul claro - Talla L</t>
  </si>
  <si>
    <t>BU043621</t>
  </si>
  <si>
    <t>Jeans de talle alto y pierna ancha color azul claro - Talla XL</t>
  </si>
  <si>
    <t>BU043626</t>
  </si>
  <si>
    <t>Vestido maxi sólido con espalda ajustable - Talla L</t>
  </si>
  <si>
    <t>BU043628</t>
  </si>
  <si>
    <t>Vestido playero crochet con aberturas y espalda oblicua - Talla S</t>
  </si>
  <si>
    <t>BU043629</t>
  </si>
  <si>
    <t>Vestido largo estampado azul de cuello healter - Talla S</t>
  </si>
  <si>
    <t>BU043630</t>
  </si>
  <si>
    <t>Pantalón elegante de pierna ancha color crema - Talla S</t>
  </si>
  <si>
    <t>BU043631</t>
  </si>
  <si>
    <t>Pantalón elegante de pierna ancha color crema - Talla M</t>
  </si>
  <si>
    <t>BU043632</t>
  </si>
  <si>
    <t>Pantalón elegante de pierna ancha color crema - Talla L</t>
  </si>
  <si>
    <t>BU043635</t>
  </si>
  <si>
    <t>Vestido largo blanco sin tirantes atado en la espalda - Talla L</t>
  </si>
  <si>
    <t>BU043641</t>
  </si>
  <si>
    <t>Vestido playero crochet con aberturas y espalda oblicua - Talla M</t>
  </si>
  <si>
    <t>BU043650</t>
  </si>
  <si>
    <t>Bolsa casual con diseño de gato y mariposa de tamaño mediano - Tamaño Mediano</t>
  </si>
  <si>
    <t>Tamaño Mediano</t>
  </si>
  <si>
    <t>BU043651</t>
  </si>
  <si>
    <t>Bolso estilo Tote con estampado floral - Tamaño Mediano</t>
  </si>
  <si>
    <t>BU043652</t>
  </si>
  <si>
    <t>Gafas clásicas de metal ovaladas - Talla Unitalla</t>
  </si>
  <si>
    <t>BU043653</t>
  </si>
  <si>
    <t>Vestido largo de algodón elegante con adorno delantero - Talla L</t>
  </si>
  <si>
    <t>BU043656</t>
  </si>
  <si>
    <t>Gafas de moda estilo rectangular - Talla Unitalla</t>
  </si>
  <si>
    <t>BU043659</t>
  </si>
  <si>
    <t>Traje de baño casual con ajustes laterales - Talla L</t>
  </si>
  <si>
    <t>BU043664</t>
  </si>
  <si>
    <t>Traje de baño enterizo de espalda corrida estilo hilo - Talla M</t>
  </si>
  <si>
    <t>BU043665</t>
  </si>
  <si>
    <t>Traje de baño enterizo de espalda corrida estilo hilo - Talla L</t>
  </si>
  <si>
    <t>BU043677</t>
  </si>
  <si>
    <t>Sandalias de plataforma espadriles con correas doradas - Talla 38</t>
  </si>
  <si>
    <t>BU043678</t>
  </si>
  <si>
    <t>Sandalias de plataforma espadriles con correas doradas - Talla 41</t>
  </si>
  <si>
    <t>BU043681</t>
  </si>
  <si>
    <t>Blusa de manga elegante en vuelos con ribete en contraste Color Rosa - Talla S</t>
  </si>
  <si>
    <t>BU043682</t>
  </si>
  <si>
    <t>Blusa de manga elegante en vuelos con ribete en contraste Color Rosa - Talla M</t>
  </si>
  <si>
    <t>BU043685</t>
  </si>
  <si>
    <t>Blusa de manga elegante en vuelos con ribete en contraste Color Blanco - Talla M</t>
  </si>
  <si>
    <t>BU043686</t>
  </si>
  <si>
    <t>Blusa de manga elegante en vuelos con ribete en contraste Color Blanco - Talla L</t>
  </si>
  <si>
    <t>BU043687</t>
  </si>
  <si>
    <t>Blusa de manga elegante en vuelos con ribete en contraste Color Negro - Talla S</t>
  </si>
  <si>
    <t>BU043688</t>
  </si>
  <si>
    <t>Blusa de manga elegante en vuelos con ribete en contraste Color Negro - Talla M</t>
  </si>
  <si>
    <t>BU043689</t>
  </si>
  <si>
    <t>Blusa de manga elegante en vuelos con ribete en contraste Color Negro - Talla L</t>
  </si>
  <si>
    <t>BU043690</t>
  </si>
  <si>
    <t>Blusa de manga elegante en vuelos con ribete en contraste Color Morado - Talla S</t>
  </si>
  <si>
    <t>BU043691</t>
  </si>
  <si>
    <t>Blusa de manga elegante en vuelos con ribete en contraste Color Morado - Talla M</t>
  </si>
  <si>
    <t>BU043692</t>
  </si>
  <si>
    <t>Blusa de manga elegante en vuelos con ribete en contraste Color Morado - Talla L</t>
  </si>
  <si>
    <t>YILHM0010</t>
  </si>
  <si>
    <t>Shorts de felpa color negro con bolsillos discretos Marca H&amp;M - Talla M</t>
  </si>
  <si>
    <t>YILHM00152</t>
  </si>
  <si>
    <t>Pantalón cargo de pierna ancha Marca H&amp;M - Talla S</t>
  </si>
  <si>
    <t>YILHM0016</t>
  </si>
  <si>
    <t>Pullover Gris Oscuro jaspeado de algodón Marca H&amp;M - Talla M</t>
  </si>
  <si>
    <t>YILHM0021</t>
  </si>
  <si>
    <t>Pantalón de traje gris con pliegues de pierna ancha H&amp;M - Talla 2XL</t>
  </si>
  <si>
    <t>Talla 2XL</t>
  </si>
  <si>
    <t>YILHM0020</t>
  </si>
  <si>
    <t>Pantalón de vestir de pierna ancha con tejido en contraste negro y blanco H&amp;M - Talla M</t>
  </si>
  <si>
    <t>YILHM0025</t>
  </si>
  <si>
    <t>Vestido negro elegante de línea A sin mangas de tela rígida Marca H&amp;M - Talla M</t>
  </si>
  <si>
    <t>YILHM0026</t>
  </si>
  <si>
    <t>Vestido ajustado de tela brillante en tendencia Marca H&amp;M - Talla S</t>
  </si>
  <si>
    <t>YILHM0029</t>
  </si>
  <si>
    <t>Vestido corto ajustado de tela acanalada café Marca H&amp;M - Talla S</t>
  </si>
  <si>
    <t>YILHM0030</t>
  </si>
  <si>
    <t>Vestido estampado de manga larga con elástico en la cintura marca H&amp;M - Talla M</t>
  </si>
  <si>
    <t>YILHM0034</t>
  </si>
  <si>
    <t>Blusa Chantillí de estampado geométrico de manga globo y cuello V Marca H&amp;M - Talla M</t>
  </si>
  <si>
    <t>YILHM0035</t>
  </si>
  <si>
    <t>Blusa-Camisa negra con estampado en silueta elegante de flores blancas Marca H&amp;M - Talla L</t>
  </si>
  <si>
    <t>YILHM00355</t>
  </si>
  <si>
    <t>Blusa oversize estampada de crepé Marca H&amp;M - Talla M</t>
  </si>
  <si>
    <t>YILHM0041</t>
  </si>
  <si>
    <t>Top de manga media de escote cuadrado Marca H&amp;M - Talla M</t>
  </si>
  <si>
    <t>YILHM0042</t>
  </si>
  <si>
    <t>Top jersey de listas de manga media Marca H&amp;M - Talla L</t>
  </si>
  <si>
    <t>YILHM0043</t>
  </si>
  <si>
    <t>Pullover slim fit carmelita de algodón Marca H&amp;M - Talla M</t>
  </si>
  <si>
    <t>YILHM0044</t>
  </si>
  <si>
    <t>Pullover oversize de listas cramelitas Marca H&amp;M - Talla S</t>
  </si>
  <si>
    <t>YILHM0045</t>
  </si>
  <si>
    <t>Pullover oversize de listas cramelitas Marca H&amp;M - Talla M</t>
  </si>
  <si>
    <t>YILHM0046</t>
  </si>
  <si>
    <t>Pullover oversize de listas negras con bordado en contraste Marca H&amp;M - Talla L</t>
  </si>
  <si>
    <t>YILHM0047</t>
  </si>
  <si>
    <t>Pullover slim fit rosa acanalado Marca H&amp;M - Talla M</t>
  </si>
  <si>
    <t>YILHM0048</t>
  </si>
  <si>
    <t>Pullover slim fit rosa acanalado Marca H&amp;M - Talla S</t>
  </si>
  <si>
    <t>YILHM0049</t>
  </si>
  <si>
    <t>Camiseta ajustada rosa palo de mujer  - Talla L</t>
  </si>
  <si>
    <t>YILHM0050</t>
  </si>
  <si>
    <t>Top blanco de cuello lineal Marca H&amp;M - Talla M</t>
  </si>
  <si>
    <t>YILHM0054</t>
  </si>
  <si>
    <t>Top carmelita de mangas largas Marca H&amp;M - Talla L</t>
  </si>
  <si>
    <t>YILHM0056</t>
  </si>
  <si>
    <t>Top oversize con detalle de costura en espalda Marca H&amp;M - Talla XS</t>
  </si>
  <si>
    <t>YILHM0064</t>
  </si>
  <si>
    <t>Top de canalé de manga larga de cuello redondo slim fit color crema Marca H&amp;M - Talla L</t>
  </si>
  <si>
    <t>YILHM0070</t>
  </si>
  <si>
    <t>Short Blanco de talle alto y bolsillos de tela gruesa Marca H&amp;M - Talla S</t>
  </si>
  <si>
    <t>YILHM0090</t>
  </si>
  <si>
    <t>Pullover de hombre Loose Fit de gran calidad de cuello redondo negro Marca H&amp;M - Talla M</t>
  </si>
  <si>
    <t>YILHM0091</t>
  </si>
  <si>
    <t>Pullover slim fit verde claro algodón Marca H&amp;M - Talla XS</t>
  </si>
  <si>
    <t>YILHM0094</t>
  </si>
  <si>
    <t>Pullover slim fit negro de algodón Marca H&amp;M - Talla XS</t>
  </si>
  <si>
    <t>YILHM0096</t>
  </si>
  <si>
    <t>Short de felpa con cordón ajustable negro Marca H&amp;M - Talla M</t>
  </si>
  <si>
    <t>YILHM0097</t>
  </si>
  <si>
    <t>Camisa de algodón estampada en color block Marca H&amp;M - Talla S</t>
  </si>
  <si>
    <t>YILHM0098</t>
  </si>
  <si>
    <t>Camisa verde oliva de algodón con bolsillo Marca H&amp;M - Talla S</t>
  </si>
  <si>
    <t>YILHM0099</t>
  </si>
  <si>
    <t>Camisa negra slim fit de cuello chino Marca H&amp;M - Talla M</t>
  </si>
  <si>
    <t>YILHM0108</t>
  </si>
  <si>
    <t>Enguatada blanco vainilla de cuello tortuga Marca H&amp;M - Talla XS</t>
  </si>
  <si>
    <t>YILHM0138</t>
  </si>
  <si>
    <t>Calzoncillos Boxers de algodón color negro Marca H&amp;M - Talla M</t>
  </si>
  <si>
    <t>YILHM0140</t>
  </si>
  <si>
    <t>lencería  /nuevo</t>
  </si>
  <si>
    <t>Calcetines bajos de algodón color beich de algodón H&amp;M - Talla Unitalla</t>
  </si>
  <si>
    <t>YILHM0141</t>
  </si>
  <si>
    <t>Calcetines bajos de algodón color blanco de algodón H&amp;M - Talla Unitalla</t>
  </si>
  <si>
    <t>YILHM0142</t>
  </si>
  <si>
    <t>Tanga brasileña color blanco de algodón Marca H&amp;M - Talla S</t>
  </si>
  <si>
    <t>YILHM0144</t>
  </si>
  <si>
    <t>Tanga brasileña color negro de algodón Marca H&amp;M - Talla S</t>
  </si>
  <si>
    <t>YILHM0145</t>
  </si>
  <si>
    <t>lencería /nuevo /hombres</t>
  </si>
  <si>
    <t>Calcetines altos de moda blancos con listas verdes H&amp;M - Talla Unitalla</t>
  </si>
  <si>
    <t>YILHM0146</t>
  </si>
  <si>
    <t>Calcetines altos de moda negro PULFICTION H&amp;M - Talla Unitalla</t>
  </si>
  <si>
    <t>YILHM0147</t>
  </si>
  <si>
    <t>Calcetines altos de moda negro COCA COLA H&amp;M - Talla Unitalla</t>
  </si>
  <si>
    <t>YILHM0149</t>
  </si>
  <si>
    <t>Pulóver estampado de ajuste grande negro H&amp;M - Talla M</t>
  </si>
  <si>
    <t xml:space="preserve">H&amp;M Yilian </t>
  </si>
  <si>
    <t>YILHM0152</t>
  </si>
  <si>
    <t>Pantalones cortos de hombre negro  - Talla L</t>
  </si>
  <si>
    <t>YILHM0154</t>
  </si>
  <si>
    <t>Pantalones cortos deportivos de mujer negro - Talla XL</t>
  </si>
  <si>
    <t>YILHM0156</t>
  </si>
  <si>
    <t>Jeans Bajos y anchos Baggy Azul vaquero  - Talla XL_12</t>
  </si>
  <si>
    <t>Talla XL_12</t>
  </si>
  <si>
    <t>\</t>
  </si>
  <si>
    <t>YILHM0157</t>
  </si>
  <si>
    <t xml:space="preserve">Camiseta negra deportiva sin mangas de hombre H&amp;M - Talla M </t>
  </si>
  <si>
    <t>YILHM0158</t>
  </si>
  <si>
    <t>Tops /Curvy /hm</t>
  </si>
  <si>
    <t xml:space="preserve">Blusa de algodón con detalle de lazo negro - Talla L </t>
  </si>
  <si>
    <t xml:space="preserve">Talla L </t>
  </si>
  <si>
    <t>YILHM0159</t>
  </si>
  <si>
    <t>Pantalones deportivos holgados negro  - Talla L</t>
  </si>
  <si>
    <t>YILHM0160</t>
  </si>
  <si>
    <t>Top de cuello alto negro  - Talla XS</t>
  </si>
  <si>
    <t>YILHM0161</t>
  </si>
  <si>
    <t>Suéter de punto fino ajustado azul marino  - Talla L</t>
  </si>
  <si>
    <t>YILHM0162</t>
  </si>
  <si>
    <t>Camiseta de jersey escote cuadrado de manga larga negro  - Talla XS</t>
  </si>
  <si>
    <t>YILHM0163</t>
  </si>
  <si>
    <t>Jeans holgados de hombre negro  - Talla 28-32</t>
  </si>
  <si>
    <t>Talla 28-32</t>
  </si>
  <si>
    <t>YILHM0164</t>
  </si>
  <si>
    <t xml:space="preserve">Jeans altos corte recto de mujer negro  - Talla 36 </t>
  </si>
  <si>
    <t xml:space="preserve">Talla 36 </t>
  </si>
  <si>
    <t>YILHM0165</t>
  </si>
  <si>
    <t>Jeans regulares de hombre negro  - Talla S_30x32</t>
  </si>
  <si>
    <t>Talla S_30x32</t>
  </si>
  <si>
    <t>YILHM0166</t>
  </si>
  <si>
    <t xml:space="preserve">Camiseta ajustada negro - Talla L </t>
  </si>
  <si>
    <t>YILHM0167</t>
  </si>
  <si>
    <t>Camiseta ajustada gris top claro - Talla S</t>
  </si>
  <si>
    <t>YILHM0168</t>
  </si>
  <si>
    <t>Jeans holgados de hombre gris oscuro - Talla 29-32</t>
  </si>
  <si>
    <t>Talla 29-32</t>
  </si>
  <si>
    <t>YILHM0169</t>
  </si>
  <si>
    <t>Camiseta de algodón de mujer negro  - Talla S</t>
  </si>
  <si>
    <t>YILHM0170</t>
  </si>
  <si>
    <t>Jersey corto de punto fino de mujer  - Talla XL</t>
  </si>
  <si>
    <t>YILHM0171</t>
  </si>
  <si>
    <t xml:space="preserve">Jersey de cuello alto rayas negras  - Talla M </t>
  </si>
  <si>
    <t>YILHM0172</t>
  </si>
  <si>
    <t>Top de mezcla modal acanalado Borgoña - Talla M</t>
  </si>
  <si>
    <t>YILHM0173</t>
  </si>
  <si>
    <t>Camiseta de algodón blanco de mujer  - Talla S</t>
  </si>
  <si>
    <t>YILHM0174</t>
  </si>
  <si>
    <t xml:space="preserve">Camiseta de algodón blanco de mujer  - Talla M </t>
  </si>
  <si>
    <t>YILHM0175</t>
  </si>
  <si>
    <t xml:space="preserve">Camiseta de algodón blanco de mujer  - Talla L </t>
  </si>
  <si>
    <t>YILHM0176</t>
  </si>
  <si>
    <t xml:space="preserve">Conjunto de dos tops Blanco y negro  - Talla M </t>
  </si>
  <si>
    <t>YILHM0177</t>
  </si>
  <si>
    <t>Camiseta ajustada rosa palo de mujer  - Talla S</t>
  </si>
  <si>
    <t>YILHM0178</t>
  </si>
  <si>
    <t xml:space="preserve">Camiseta de jersey ajuste regular negro  - Talla M </t>
  </si>
  <si>
    <t>YILHM0180</t>
  </si>
  <si>
    <t>Camiseta ajustada borgoña de mujer  - Talla M</t>
  </si>
  <si>
    <t>YILHM0181</t>
  </si>
  <si>
    <t>Camiseta de ajuste perfecto de hombre Borgoña - Talla XS</t>
  </si>
  <si>
    <t>YILHM0182</t>
  </si>
  <si>
    <t>Pantalones deportivos de nylon de hombre negro - Talla M</t>
  </si>
  <si>
    <t>YILHM0184</t>
  </si>
  <si>
    <t>Vestidos /Curvy /hm</t>
  </si>
  <si>
    <t>Vestido ceñido de punto canalé negro  - Talla XXL</t>
  </si>
  <si>
    <t>Talla XXL</t>
  </si>
  <si>
    <t>YILHM0185</t>
  </si>
  <si>
    <t>Camiseta jersey escote cuadrado de manga larga turquesa oscuro  - Talla L</t>
  </si>
  <si>
    <t>YILHM0186</t>
  </si>
  <si>
    <t>Sudadera con cremallera gris claro Sacado del inventario - Talla L</t>
  </si>
  <si>
    <t>YILHM0187</t>
  </si>
  <si>
    <t>Camiseta ajustada verde caqui osuro - Talla L</t>
  </si>
  <si>
    <t>YILHM0188</t>
  </si>
  <si>
    <t xml:space="preserve">Pantalones de sarga con pernera de darril negro  - Talla 4 </t>
  </si>
  <si>
    <t xml:space="preserve">Talla 4 </t>
  </si>
  <si>
    <t>YILHM0189</t>
  </si>
  <si>
    <t>Top con cuello redondo negro  - Talla M</t>
  </si>
  <si>
    <t>YILHM0190</t>
  </si>
  <si>
    <t>Top con cuello redondo Marrón oscuro  - Talla S</t>
  </si>
  <si>
    <t>YILHM0197</t>
  </si>
  <si>
    <t>Pantalones cargo de lona verde caqui oscuro  - Talla M_8</t>
  </si>
  <si>
    <t>Talla M_8</t>
  </si>
  <si>
    <t>YILHM0198</t>
  </si>
  <si>
    <t>Camiseta de ajuste regular gris oscuro  - Talla L</t>
  </si>
  <si>
    <t>YILHM0199</t>
  </si>
  <si>
    <t>Sudadera holgada de hombre negro melange - Talla S</t>
  </si>
  <si>
    <t>YILHM0200</t>
  </si>
  <si>
    <t xml:space="preserve">Camiseta holgada de hombre con estampado blanco vincent - Talla M </t>
  </si>
  <si>
    <t>YILHM0201</t>
  </si>
  <si>
    <t>Top de cuello alto de microfibra gris oscuro  - Talla M</t>
  </si>
  <si>
    <t>YILHM0202</t>
  </si>
  <si>
    <t>Suéter de ajuste perfecto negro  - Talla S</t>
  </si>
  <si>
    <t>YILHM0203</t>
  </si>
  <si>
    <t>Pantalones de sarga de algodón beige  - Talla 32x32</t>
  </si>
  <si>
    <t>Talla 32x32</t>
  </si>
  <si>
    <t>YILHM0204</t>
  </si>
  <si>
    <t>Pantalones deportivos cargo verde caqui  - Talla M</t>
  </si>
  <si>
    <t>YILHM0206</t>
  </si>
  <si>
    <t>Suéter de ajuste perfecto gris  - Talla S</t>
  </si>
  <si>
    <t>YILHM0207</t>
  </si>
  <si>
    <t>Polo de algodón de punto azul oscuro  - Talla XS</t>
  </si>
  <si>
    <t>YILHM0209</t>
  </si>
  <si>
    <t xml:space="preserve">Conjunto de dos tops Blanco y Marrón oscuro  - Talla L </t>
  </si>
  <si>
    <t>YILHM0210</t>
  </si>
  <si>
    <t xml:space="preserve">Conjunto de dos tops Blanco y Marrón oscuro  - Talla XL </t>
  </si>
  <si>
    <t xml:space="preserve">Talla XL </t>
  </si>
  <si>
    <t>YILHM0211</t>
  </si>
  <si>
    <t xml:space="preserve">Pantalones jogger cómodos negro  - Talla M </t>
  </si>
  <si>
    <t>YILHM0212</t>
  </si>
  <si>
    <t>Pantalones deportivos Borgoña  - Talla M</t>
  </si>
  <si>
    <t>YILHM0213</t>
  </si>
  <si>
    <t xml:space="preserve">Camiseta de algodón negro de hombre  - Talla M </t>
  </si>
  <si>
    <t>YILHM0214</t>
  </si>
  <si>
    <t>Camiseta de jersey escote cuadrado de manga larga marrón  - Talla L</t>
  </si>
  <si>
    <t>YILHM0215</t>
  </si>
  <si>
    <t>Top de hombros descubiertos  - Talla M</t>
  </si>
  <si>
    <t>YILHM0216</t>
  </si>
  <si>
    <t>Camiseta de ajuste regular gris H&amp;M - Talla S</t>
  </si>
  <si>
    <t>YILHM0217</t>
  </si>
  <si>
    <t>Camiseta de ajuste regular negro  - Talla XL</t>
  </si>
  <si>
    <t>YILHM0218</t>
  </si>
  <si>
    <t>Sudadera holgada de hombre negro  - Talla S</t>
  </si>
  <si>
    <t>YILHM0219</t>
  </si>
  <si>
    <t xml:space="preserve">Sudadera holgada de hombre negro  - Talla M </t>
  </si>
  <si>
    <t>YILHM0220</t>
  </si>
  <si>
    <t>Camiseta deportiva corta de tirantes  - Talla M</t>
  </si>
  <si>
    <t>YILHM0221</t>
  </si>
  <si>
    <t>Polo de ajuste perfecto negro de algodón H&amp;M - Talla M</t>
  </si>
  <si>
    <t>YILHM0222</t>
  </si>
  <si>
    <t>Polo de ajuste perfecto negro  - Talla XL</t>
  </si>
  <si>
    <t>YILHM0223</t>
  </si>
  <si>
    <t>Camiseta de microfibra manga larga negro  - Talla L</t>
  </si>
  <si>
    <t>YILHM0224</t>
  </si>
  <si>
    <t>Top de punto fino negro  - Talla XL</t>
  </si>
  <si>
    <t>YILHM0232</t>
  </si>
  <si>
    <t>Top de jersey de algodón acanalado blanco  - Talla XXS</t>
  </si>
  <si>
    <t>YILHM0233</t>
  </si>
  <si>
    <t>Top de jersey de algodón acanalado blanco  - Talla XXL</t>
  </si>
  <si>
    <t>YILHM0235</t>
  </si>
  <si>
    <t>Pulóver holgado de hombre con estampado blanco vincent - Talla S</t>
  </si>
  <si>
    <t>YILHM0241</t>
  </si>
  <si>
    <t>Pulóver de algodón negro de hombre H&amp;M - Talla L</t>
  </si>
  <si>
    <t>YILHM0242</t>
  </si>
  <si>
    <t>Pulóver holgado negro de hombre - Talla L</t>
  </si>
  <si>
    <t>YILHM0246</t>
  </si>
  <si>
    <t>Pulóver lavado de ajuste caja negro de hombre H&amp;M - Talla L</t>
  </si>
  <si>
    <t>YILHM0247</t>
  </si>
  <si>
    <t>Pulóver de ajuste holgado con aspecto vintage y estampado korn negro de hombre H&amp;M - Talla L</t>
  </si>
  <si>
    <t>YILHM0250</t>
  </si>
  <si>
    <t>Pantalones cortos de cordón delantero gris de hombre H&amp;M - Talla M</t>
  </si>
  <si>
    <t>YILHM0252</t>
  </si>
  <si>
    <t>Pulover holgada con estampado Kodak H&amp;M - Talla XL</t>
  </si>
  <si>
    <t>YILHM0255</t>
  </si>
  <si>
    <t>Jeans slim negro H&amp;M - Talla M_34/32</t>
  </si>
  <si>
    <t>Talla M_34/32</t>
  </si>
  <si>
    <t>YILHM0256</t>
  </si>
  <si>
    <t>Jeans slim negro H&amp;M - Talla S_32/32</t>
  </si>
  <si>
    <t>Talla S_32/32</t>
  </si>
  <si>
    <t>YILHM0257</t>
  </si>
  <si>
    <t>YILHM0259</t>
  </si>
  <si>
    <t>Pulóver holgado de hombre gris oscuro H&amp;M - Talla XXL</t>
  </si>
  <si>
    <t>YILHM0261</t>
  </si>
  <si>
    <t>Sudadera oversize con detalles de botones azul marino de mujer H&amp;M - Talla XS</t>
  </si>
  <si>
    <t>YILHM0268</t>
  </si>
  <si>
    <t>Pulóver slim fit negro de hombre H&amp;M - Talla XL</t>
  </si>
  <si>
    <t>YILHM0269</t>
  </si>
  <si>
    <t>Enguatada de mezcla modal acanalado negro de mujer H&amp;M - Talla L</t>
  </si>
  <si>
    <t>YILHM0270</t>
  </si>
  <si>
    <t>Enguatada de mezcla modal acanalado negro de mujer H&amp;M - Talla XL</t>
  </si>
  <si>
    <t>YILHM0271</t>
  </si>
  <si>
    <t>Pulóver holgado de efecto lavado negro de hombre H&amp;M - Talla XL</t>
  </si>
  <si>
    <t>YILHM0273</t>
  </si>
  <si>
    <t>Pantalón cargo de ajuste ajustado beige claro de hombre H&amp;M - Talla XL</t>
  </si>
  <si>
    <t>YILHM0278</t>
  </si>
  <si>
    <t>Pantalón cargo de ajuste relajado con cordones en los bajos verde caqui - Talla S</t>
  </si>
  <si>
    <t>YILHM0280</t>
  </si>
  <si>
    <t>Pantalón cargo de lona negro de mujer - Talla M_6</t>
  </si>
  <si>
    <t>Talla M_6</t>
  </si>
  <si>
    <t>YILHM0281</t>
  </si>
  <si>
    <t>Pulover oversize aspecto vintage con estampado de frase Out of service de hombre H&amp;M  - Talla M</t>
  </si>
  <si>
    <t>YILHM0282</t>
  </si>
  <si>
    <t>Pulóver oversize aspecto vintage con estampado de frase Out of Service de hombre H&amp;M - Talla M</t>
  </si>
  <si>
    <t>YILHM0283</t>
  </si>
  <si>
    <t>Pantalón cargo de ajuste relajado con cordones en los bajos beige claro de hombre H&amp;M  - Talla S</t>
  </si>
  <si>
    <t>YILHM0285</t>
  </si>
  <si>
    <t>Pantalones cargo de lona verde caqui oscuro de mujer H&amp;M - Talla L10</t>
  </si>
  <si>
    <t>Talla L10</t>
  </si>
  <si>
    <t>YILHM0287</t>
  </si>
  <si>
    <t>YILHM0289</t>
  </si>
  <si>
    <t>Pantalones de sarga de ajuste regular de hombre azul marino  H&amp;M - Talla XL</t>
  </si>
  <si>
    <t>Enguatada de micro fibra blanca de mujer H&amp;M - Talla S</t>
  </si>
  <si>
    <t>YILHM0291</t>
  </si>
  <si>
    <t>Camiseta sin mangas color crema de hombre H&amp;M - Talla S</t>
  </si>
  <si>
    <t>YILHM0294</t>
  </si>
  <si>
    <t>Shorts cargo negro de hombre H&amp;M - Talla S</t>
  </si>
  <si>
    <t>YILHM0295</t>
  </si>
  <si>
    <t xml:space="preserve">Pantalón cargo ripstop de ajuste regular verde caqui H&amp;M - Talla M </t>
  </si>
  <si>
    <t>YILHM0296</t>
  </si>
  <si>
    <t>Pulóver estampado de ajuste holgado negro Soho LDN H&amp;M - Talla M</t>
  </si>
  <si>
    <t>YILHM0298</t>
  </si>
  <si>
    <t xml:space="preserve">Pulóver de ajuste regular negro melange de hombre H&amp;M - Talla L </t>
  </si>
  <si>
    <t>YILHM0302</t>
  </si>
  <si>
    <t xml:space="preserve">Pulover de ajuste regular negro melange de hombre H&amp;M - Talla L </t>
  </si>
  <si>
    <t>YILHM0303</t>
  </si>
  <si>
    <t>Pulóver de ajuste regular negro melange de hombre H&amp;M - Talla XL</t>
  </si>
  <si>
    <t>YILHM0305</t>
  </si>
  <si>
    <t>Pulóver de ajuste holgado beige claro de gran calidad H&amp;M - Talla S</t>
  </si>
  <si>
    <t>YILHM0306</t>
  </si>
  <si>
    <t>Pulóver de algodón negro de hombre H&amp;M - Talla XL</t>
  </si>
  <si>
    <t>YILHM0308</t>
  </si>
  <si>
    <t>Pulóver de algodón de ajuste slim negro de hombre H&amp;M - Talla XS</t>
  </si>
  <si>
    <t>SQ1485167</t>
  </si>
  <si>
    <t>Pulóver de algodón de ajuste slim negro de hombre H&amp;M - Talla M</t>
  </si>
  <si>
    <t>YILHM0502</t>
  </si>
  <si>
    <t>Enguatada con estampado de gofrados y ajuste slim beige de hombre H&amp;M sacado de inv - Talla XXL</t>
  </si>
  <si>
    <t>YILHM0503</t>
  </si>
  <si>
    <t>Enguatada con estampado de gofrados y ajuste slim negro de hombre H&amp;M sacado de inv - Talla XS</t>
  </si>
  <si>
    <t>YILHM0508</t>
  </si>
  <si>
    <t>Sudadera holgada Thermolite negro H&amp;M sacado de inventario - Talla XS</t>
  </si>
  <si>
    <t>YILHM0516</t>
  </si>
  <si>
    <t>Suéter de cuello alto de punto fino y ajuste slim negro de hombre H&amp;M  - Talla S</t>
  </si>
  <si>
    <t>YILHM0518</t>
  </si>
  <si>
    <t>Suéter de cuello alto negro de mujer H&amp;M - Talla S</t>
  </si>
  <si>
    <t>YILHM0519</t>
  </si>
  <si>
    <t>Enguatada de punto fino gris melange de mujer H&amp;M - Talla M</t>
  </si>
  <si>
    <t>YILHM0521</t>
  </si>
  <si>
    <t>Camisa de mezcla modal negro de hombre H&amp;M - Talla S</t>
  </si>
  <si>
    <t>YILHM0522</t>
  </si>
  <si>
    <t>Camisa negra ajustada de hombre H&amp;M - Talla S</t>
  </si>
  <si>
    <t>YILHM0524</t>
  </si>
  <si>
    <t>Jeans de tiro alto con pierna ajustada de mujer H&amp;M - Talla XL_12</t>
  </si>
  <si>
    <t>YILHM0527</t>
  </si>
  <si>
    <t>tops /hm</t>
  </si>
  <si>
    <t xml:space="preserve">Enguatada MOVE negro de mujer H&amp;M  - Talla M </t>
  </si>
  <si>
    <t>YILHM0529</t>
  </si>
  <si>
    <t>Camisa slim fit negro de hombre H&amp;M - Talla XL</t>
  </si>
  <si>
    <t>YILHM0531</t>
  </si>
  <si>
    <t>Camisa elástica de ajuste perfecto de hombre H&amp;M - Talla XS</t>
  </si>
  <si>
    <t>YILHM0532</t>
  </si>
  <si>
    <t xml:space="preserve">Enguatada de ajuste regular negro de hombre H&amp;M sacado de inv - Talla S </t>
  </si>
  <si>
    <t>YILHM0533</t>
  </si>
  <si>
    <t>Camisa slim fit blanca de hombre H&amp;M - Talla L</t>
  </si>
  <si>
    <t>YILHM0536</t>
  </si>
  <si>
    <t>Suéter de cuello alto de punto fino y ajuste slim negro de hombre H&amp;M - Talla XS</t>
  </si>
  <si>
    <t>YILHM0538</t>
  </si>
  <si>
    <t>Joggers anchos con cubierta de vinilo negro de mujer H&amp;M - Talla S</t>
  </si>
  <si>
    <t>YILHM0539</t>
  </si>
  <si>
    <t>Pantalones de corte ancho de mujer con estampado de animal print H&amp;M - Talla XS</t>
  </si>
  <si>
    <t>YILHM0540</t>
  </si>
  <si>
    <t xml:space="preserve">Pantalones de vestir de jersey y botones dorados de mujer H&amp;M - Talla M </t>
  </si>
  <si>
    <t>YILHM0542</t>
  </si>
  <si>
    <t>Pantalones cortos de cordón delantero azul marino de hombre H&amp;M sin foto - Talla M</t>
  </si>
  <si>
    <t>YILHM0543</t>
  </si>
  <si>
    <t>Pantalones de vestir beige de mujer H&amp;M - Talla M8</t>
  </si>
  <si>
    <t>Talla M8</t>
  </si>
  <si>
    <t>YILHM0544</t>
  </si>
  <si>
    <t>Pantalones a medida slim fit negro de hombre H&amp;M  - Talla XS_29</t>
  </si>
  <si>
    <t>Talla XS_29</t>
  </si>
  <si>
    <t>YILHM0545</t>
  </si>
  <si>
    <t>Pantalones de traje gris pardo de hombre H&amp;M - Talla M_32</t>
  </si>
  <si>
    <t>Talla M_32</t>
  </si>
  <si>
    <t>YILHM0546</t>
  </si>
  <si>
    <t>Pantalones elegantes slim fit beige oscuro de hombre H&amp;M - Talla XS</t>
  </si>
  <si>
    <t>YILHM0547</t>
  </si>
  <si>
    <t>Pantalones de vestir gris de hombre H&amp;M - Talla XS_29</t>
  </si>
  <si>
    <t>YILHM0550</t>
  </si>
  <si>
    <t>Pantalones deportivos de nylon beige de hombre H&amp;M - Talla XXL</t>
  </si>
  <si>
    <t>YILHM0551</t>
  </si>
  <si>
    <t>Jeans regulares rectos H&amp;M - Talla M_32/32</t>
  </si>
  <si>
    <t>Talla M_32/32</t>
  </si>
  <si>
    <t>YILHM0552</t>
  </si>
  <si>
    <t>Jean relajados negro de hombre H&amp;M - Talla S_30/32</t>
  </si>
  <si>
    <t>Talla S_30/32</t>
  </si>
  <si>
    <t>YILHM0553</t>
  </si>
  <si>
    <t>Pulóver de hombre de ajuste holgado negro con estampado de frase H&amp;M - Talla M</t>
  </si>
  <si>
    <t>YILHM0554</t>
  </si>
  <si>
    <t>Pulóver holgado con efecto lavado marrón de hombre H&amp;M - Talla S</t>
  </si>
  <si>
    <t>YILHM0557</t>
  </si>
  <si>
    <t>Pulóver de ajuste regular azul marino de hombre H&amp;M - Talla XL</t>
  </si>
  <si>
    <t>YILHM0558</t>
  </si>
  <si>
    <t>Polo de ajuste encantado azul marino de hombre H&amp;M  - Talla M</t>
  </si>
  <si>
    <t>YILHM0559</t>
  </si>
  <si>
    <t>Camiseta de algodón de mujer negro H&amp;M - Talla S</t>
  </si>
  <si>
    <t>YILHM0560</t>
  </si>
  <si>
    <t>Pulóver holgado negro de hombre H&amp;M - Talla M</t>
  </si>
  <si>
    <t>YILHM0561</t>
  </si>
  <si>
    <t xml:space="preserve">Camisa de punto texturizado de ajuste regular negro de hombre H&amp;M  - Talla M </t>
  </si>
  <si>
    <t>YILHM0562</t>
  </si>
  <si>
    <t xml:space="preserve">Pulóver slim fit blanco de hombre H&amp;M - Talla XL </t>
  </si>
  <si>
    <t>YILHM0563</t>
  </si>
  <si>
    <t>Vestido blanco con cubierta de lino de mujer H&amp;M (Sin foto) - Talla L</t>
  </si>
  <si>
    <t>YILHM0564</t>
  </si>
  <si>
    <t>Camiseta de algodón blanco de mujer H&amp;M - Talla L</t>
  </si>
  <si>
    <t>YILHM0565</t>
  </si>
  <si>
    <t>Pulóver ajustado negro de mujer H&amp;M - Talla M</t>
  </si>
  <si>
    <t>YILHM0569</t>
  </si>
  <si>
    <t>YILHM0570</t>
  </si>
  <si>
    <t>Polo de ajuste perfecto negro  - Talla M</t>
  </si>
  <si>
    <t>YILHM0571</t>
  </si>
  <si>
    <t>Pulóver ajustado corto negro de mujer H&amp;M  - Talla XL</t>
  </si>
  <si>
    <t>YILHM0572</t>
  </si>
  <si>
    <t>Pulóver de ajuste encantado negro de hombre H&amp;M - Talla L</t>
  </si>
  <si>
    <t>YILHM0573</t>
  </si>
  <si>
    <t>Chaleco de traje negro de mujer H&amp;M - Talla L</t>
  </si>
  <si>
    <t>YILHM0575</t>
  </si>
  <si>
    <t>Pantalones cargo de lona verde caqui oscuro de mujer H&amp;M - Talla XL_12</t>
  </si>
  <si>
    <t>YILHM0576</t>
  </si>
  <si>
    <t>Pantalones de jersey negro de mujer H&amp;M - Talla XL</t>
  </si>
  <si>
    <t>YILHM0578</t>
  </si>
  <si>
    <t>Blusa transparente con estampado de flores H&amp;M - Talla M</t>
  </si>
  <si>
    <t>YILHM0579</t>
  </si>
  <si>
    <t>Blusa transparente con estampado de flores H&amp;M - Talla XXS</t>
  </si>
  <si>
    <t>YILHM0580</t>
  </si>
  <si>
    <t>Blusa transparente con estampado de flores H&amp;M - Talla L</t>
  </si>
  <si>
    <t>YILHM0581</t>
  </si>
  <si>
    <t>Pulóver ajustado de microfibra negro de mujer H&amp;M - Talla L</t>
  </si>
  <si>
    <t>YILHM0582</t>
  </si>
  <si>
    <t>Camisa de lino verde caqui de hombre H&amp;M (sin foto) - Talla S</t>
  </si>
  <si>
    <t>YILHM0583</t>
  </si>
  <si>
    <t>Jeans cargo holgados negro de hombre H&amp;M  - Talla M_32/32</t>
  </si>
  <si>
    <t>YILHM0584</t>
  </si>
  <si>
    <t>Jeans mom de tiro alto y pierna delgada gris oscuro de mujer H&amp;M - Talla XL_12</t>
  </si>
  <si>
    <t>YILHM0585</t>
  </si>
  <si>
    <t>Pantalones cortos de cordón delantero azul marino de hombre H&amp;M  - Talla XS</t>
  </si>
  <si>
    <t>YILHM0587</t>
  </si>
  <si>
    <t>Polo de ajuste encantado blanco crema de hombre H&amp;M  - Talla M</t>
  </si>
  <si>
    <t>YILHM0588</t>
  </si>
  <si>
    <t>Camisa de gofrado de ajuste regular crema de hombre H&amp;M salida de stock - Talla S</t>
  </si>
  <si>
    <t>YILHM0593</t>
  </si>
  <si>
    <t>Blusa de gasa con volantes con estampado de flores de mujer H&amp;M - Talla M</t>
  </si>
  <si>
    <t>YILHM0594</t>
  </si>
  <si>
    <t>Suéter con hombros descubiertos burdeos melagne de mujer H&amp;M Sacado del inventario  - Talla  XL</t>
  </si>
  <si>
    <t>Talla  XL</t>
  </si>
  <si>
    <t>YILHM0595</t>
  </si>
  <si>
    <t>Jersey de punto fino mezcla beige oscuro de mujer H&amp;M - Talla XS</t>
  </si>
  <si>
    <t>YILHM0596</t>
  </si>
  <si>
    <t>Polo brillante ajustado negro de hombre H&amp;M - Talla S</t>
  </si>
  <si>
    <t>YILHM0597</t>
  </si>
  <si>
    <t>Suéter de cuello alto simulado crema de mujer H&amp;M - Talla L</t>
  </si>
  <si>
    <t>YILHM0600</t>
  </si>
  <si>
    <t>Camisa de mangas largas borgoña de hombre H&amp;M(Sin foto) - Talla L</t>
  </si>
  <si>
    <t>YILHM0601</t>
  </si>
  <si>
    <t>Camisa oxford de ajuste regular negro de hombre H&amp;M - Talla M</t>
  </si>
  <si>
    <t>YILHM0602</t>
  </si>
  <si>
    <t>Camisa ajustada de hombre H&amp;M - Talla M</t>
  </si>
  <si>
    <t>YILHM0603</t>
  </si>
  <si>
    <t>Enguatada de microfibra con drapeado blanco de mujer H&amp;M - Talla S</t>
  </si>
  <si>
    <t>YILHM0604</t>
  </si>
  <si>
    <t>Pulóver acanalado blanco de mujer H&amp;M - Talla M</t>
  </si>
  <si>
    <t>YILHM0605</t>
  </si>
  <si>
    <t>Camisa oxford de ajuste regular blanco de hombre H&amp;M - Talla S</t>
  </si>
  <si>
    <t>YILHM0606</t>
  </si>
  <si>
    <t>Camisa oxford de ajuste regular blanco de hombre H&amp;M - Talla XL</t>
  </si>
  <si>
    <t>YILHM0607</t>
  </si>
  <si>
    <t xml:space="preserve">Pulóver blanco de algodón de mujer H&amp;M  - Talla L </t>
  </si>
  <si>
    <t>YILHM0610</t>
  </si>
  <si>
    <t>Enguatada de algodón negro de mujer H&amp;M - Talla M</t>
  </si>
  <si>
    <t>YILHM0612</t>
  </si>
  <si>
    <t>Pulóver ajustado de mujer azul grisáceo H&amp;M - Talla L</t>
  </si>
  <si>
    <t>YILHM0613</t>
  </si>
  <si>
    <t>YILHM0614</t>
  </si>
  <si>
    <t>Pulóver de punto fino adornado negro de mujer H&amp;M - Talla S</t>
  </si>
  <si>
    <t>YILHM0615</t>
  </si>
  <si>
    <t>Camisa oxford de ajuste regular azul claro de hombre H&amp;M - Talla XS</t>
  </si>
  <si>
    <t>YILHM0616</t>
  </si>
  <si>
    <t>Pulóver negro de hombre H&amp;M - Talla L</t>
  </si>
  <si>
    <t>YILHM0617</t>
  </si>
  <si>
    <t>Shorts negro con adornos de mujer H&amp;M - Talla S_34</t>
  </si>
  <si>
    <t>Talla S_34</t>
  </si>
  <si>
    <t>YILHM0618</t>
  </si>
  <si>
    <t>Camisa ajustada negro de hombre H&amp;M - Talla XL</t>
  </si>
  <si>
    <t>YILHM0619</t>
  </si>
  <si>
    <t>Pulóver de ajuste holgado con aspecto vintage y estampado korn negro de hombre H&amp;M - Talla S</t>
  </si>
  <si>
    <t>YILHM0620</t>
  </si>
  <si>
    <t>Camisa ajustada negro y botones negro de hombre H&amp;M - Talla XS</t>
  </si>
  <si>
    <t>YILHM0621</t>
  </si>
  <si>
    <t>Enguatada de mezcla modal acanalado negro de mujer H&amp;M - Talla S</t>
  </si>
  <si>
    <t>YILHM0622</t>
  </si>
  <si>
    <t>Enguatada blanca traslúcida de cuello redondo de mujer H&amp;M - Talla XS</t>
  </si>
  <si>
    <t>YILHM0623</t>
  </si>
  <si>
    <t>Enguatada de jersey negro de mujer H&amp;M - Talla S</t>
  </si>
  <si>
    <t>YILHM0625</t>
  </si>
  <si>
    <t>Pulóver oversize blanco de hombre H&amp;M - Talla XS</t>
  </si>
  <si>
    <t>YILHM0626</t>
  </si>
  <si>
    <t>Pulóver negro de hombre H&amp;M - Talla S</t>
  </si>
  <si>
    <t>YILHM0627</t>
  </si>
  <si>
    <t>Pulóver de algodón negro de hombre H&amp;M - Talla M</t>
  </si>
  <si>
    <t>YILHM0628</t>
  </si>
  <si>
    <t>Camisa satinada con estampado geométrico de mujer H&amp;M - Talla M</t>
  </si>
  <si>
    <t>YILHM0629</t>
  </si>
  <si>
    <t>Blusa transparente con estampado de flores H&amp;M - Talla XL</t>
  </si>
  <si>
    <t>YILHM0630</t>
  </si>
  <si>
    <t>Blusa negra de manga larga con brillo de mujer H&amp;M - Talla XL</t>
  </si>
  <si>
    <t>YILHM0631</t>
  </si>
  <si>
    <t>Enguatada deportiva MOVE gris pardo oscuro de mujer H&amp;M - Talla L</t>
  </si>
  <si>
    <t>YILHM0632</t>
  </si>
  <si>
    <t>Camiseta de jersey ajuste regular negro  - Talla XS</t>
  </si>
  <si>
    <t>YILHM0633</t>
  </si>
  <si>
    <t>Polo de ajuste perfecto negro  - Talla S</t>
  </si>
  <si>
    <t>YILHM0634</t>
  </si>
  <si>
    <t>Pulóver acanalado blanco de mujer H&amp;M - Talla XL</t>
  </si>
  <si>
    <t>YILHM0635</t>
  </si>
  <si>
    <t>Camisa de punto texturizado de ajuste regular negro de hombre H&amp;M  - Talla S</t>
  </si>
  <si>
    <t>YILHM0636</t>
  </si>
  <si>
    <t>Enguatada de jersey blanca de mujer H&amp;M - Talla XL</t>
  </si>
  <si>
    <t>YILHM0637</t>
  </si>
  <si>
    <t>Camisa de corte ajustado y elástico blanco de hombre H&amp;M - Talla M</t>
  </si>
  <si>
    <t>YILHM0638</t>
  </si>
  <si>
    <t>Blusa de jersey con estampado de animal print leopardo de mujer H&amp;M - Talla S</t>
  </si>
  <si>
    <t>YILHM0639</t>
  </si>
  <si>
    <t>Blusa de hombreras y lentejuelas negro de mujer H&amp;M - Talla M</t>
  </si>
  <si>
    <t>YILHM0640</t>
  </si>
  <si>
    <t>Vestido de jersey drapeado negro de mujer H&amp;M - Talla XS</t>
  </si>
  <si>
    <t>YILHM0642</t>
  </si>
  <si>
    <t>Pantalones de vestir de pierna ancha negro de mujer H&amp;M - Talla M/L_38</t>
  </si>
  <si>
    <t>Talla M/L_38</t>
  </si>
  <si>
    <t>YILHM0644</t>
  </si>
  <si>
    <t>Pulóver de punto de cable beige claro de mujer H&amp;M - Talla L</t>
  </si>
  <si>
    <t>YILHM0645</t>
  </si>
  <si>
    <t>Pulóver de ajuste oversize negro Fender de hombre H&amp;M - Talla L</t>
  </si>
  <si>
    <t>YILHM0646</t>
  </si>
  <si>
    <t>Pulóver texturizado slim fit negro de hombre H&amp;M - Talla XL</t>
  </si>
  <si>
    <t>YILHM0647</t>
  </si>
  <si>
    <t>Suéter de cuello alto de punto fino y ajuste slim azul marino de hombre H&amp;M sacado de inv - Talla S</t>
  </si>
  <si>
    <t>YILHM0648</t>
  </si>
  <si>
    <t>Camisa ajustada negro y botones negro de hombre H&amp;M - Talla L</t>
  </si>
  <si>
    <t>YILHM0649</t>
  </si>
  <si>
    <t>Pulóver de ajuste holgado con aspecto vintage y estampado korn negro de hombre H&amp;M - Talla M</t>
  </si>
  <si>
    <t>YILHM0650</t>
  </si>
  <si>
    <t>Body de mangas largas y lentejuelas negro de mujer H&amp;M - Talla XL</t>
  </si>
  <si>
    <t>YILHM0651</t>
  </si>
  <si>
    <t>Leggings de cintura alta gris oscuro de mujer H&amp;M - Talla L</t>
  </si>
  <si>
    <t>YILHM0652</t>
  </si>
  <si>
    <t>Blusa negra con hombro fruncido de mujer H&amp;M - Talla L</t>
  </si>
  <si>
    <t>YILHM0653</t>
  </si>
  <si>
    <t xml:space="preserve">Pantaloneta de corte recto de jersey negro con pedrería de mujer H&amp;M - Talla L </t>
  </si>
  <si>
    <t>YILHM0656</t>
  </si>
  <si>
    <t>Cardigán de punto fino negro de mujer H&amp;M - Talla L</t>
  </si>
  <si>
    <t>YILHM0657</t>
  </si>
  <si>
    <t>Camisa utilitaria de ajuste regular negro de hombre H&amp;M - Talla S</t>
  </si>
  <si>
    <t>YILHM0659</t>
  </si>
  <si>
    <t>Pulóver de ajuste holgado con aspecto vintage y estampado korn negro de hombre H&amp;M - Talla XS</t>
  </si>
  <si>
    <t>YILHM0660</t>
  </si>
  <si>
    <t>Pantalones hasta el tobillo negro de mujer H&amp;M - Talla M_8</t>
  </si>
  <si>
    <t>YILHM0661</t>
  </si>
  <si>
    <t>Pantalones de corte ancho negro de rayas finas de mujer H&amp;M - Talla L</t>
  </si>
  <si>
    <t>YILHM0662</t>
  </si>
  <si>
    <t>Enguatada de microfibra de manga larga crema de mujer H&amp;M - Talla XXL</t>
  </si>
  <si>
    <t>YILHM0664</t>
  </si>
  <si>
    <t>Enguatada deportiva MOVE negra de mujer H&amp;M - Talla L</t>
  </si>
  <si>
    <t>YILHM0668</t>
  </si>
  <si>
    <t>Pulóver de algodón negro de mujer H&amp;M - Talla S</t>
  </si>
  <si>
    <t>YILHM0669</t>
  </si>
  <si>
    <t>Pulóver ajustado negro de mujer H&amp;M - Talla XXL</t>
  </si>
  <si>
    <t>YILHM0670</t>
  </si>
  <si>
    <t>Polo de ajuste perfecto negro H&amp;M - Talla XL</t>
  </si>
  <si>
    <t>YILHM0671</t>
  </si>
  <si>
    <t>Camiseta de microfibra marrón de mujer H&amp;M  - Talla XL</t>
  </si>
  <si>
    <t>YILHM0673</t>
  </si>
  <si>
    <t>Blusa con volantes turquesa polvoriento de mujer H&amp;M - Talla S</t>
  </si>
  <si>
    <t>YILHM0674</t>
  </si>
  <si>
    <t>Jersey beige claro transparente de mujer H&amp;M - Talla XS</t>
  </si>
  <si>
    <t>YILHM0675</t>
  </si>
  <si>
    <t>Camisa de punto texturizado de ajuste regular negro de hombre H&amp;M  - Talla M</t>
  </si>
  <si>
    <t>YILHM0677</t>
  </si>
  <si>
    <t>Pulóver de algodón negro de hombre H&amp;M - Talla XS</t>
  </si>
  <si>
    <t>YILHM0678</t>
  </si>
  <si>
    <t>Top con cuello redondo negro H&amp;M  - Talla L</t>
  </si>
  <si>
    <t>YILHM0681</t>
  </si>
  <si>
    <t>Enguatada de microfibra negro de mujer H&amp;M - Talla L</t>
  </si>
  <si>
    <t>YILHM0682</t>
  </si>
  <si>
    <t>Enguatada acanalado con encaje rojo oscuro de mujer H&amp;M - Talla S</t>
  </si>
  <si>
    <t>YILHM0683</t>
  </si>
  <si>
    <t>Enguatada acanalada con encaje rojo oscuro de mujer H&amp;M Revisar producto en fisico - Talla XS</t>
  </si>
  <si>
    <t>YILHM0684</t>
  </si>
  <si>
    <t>Enguatada de microfibra gris oscuro de mujer H&amp;M - Talla L</t>
  </si>
  <si>
    <t>YILHM0685</t>
  </si>
  <si>
    <t>Enguatada de cuello redondo blanca de mujer H&amp;M - Talla S</t>
  </si>
  <si>
    <t>YILHM0686</t>
  </si>
  <si>
    <t>Camisa satinada con estampado geométrico de mujer H&amp;M  - Talla S</t>
  </si>
  <si>
    <t>YILHM0688</t>
  </si>
  <si>
    <t>Top corto negro de mujer H&amp;M - Talla S</t>
  </si>
  <si>
    <t>YILHM0689</t>
  </si>
  <si>
    <t>Polo de ajuste encantado azul marino de hombre H&amp;M  - Talla XS</t>
  </si>
  <si>
    <t>YILHM0690</t>
  </si>
  <si>
    <t>Camisa de fieltro de ajuste regular gris de hombre H&amp;M - Talla S</t>
  </si>
  <si>
    <t>YILHM0691</t>
  </si>
  <si>
    <t>Pulóver Blanco unisex H&amp;M - Talla XL</t>
  </si>
  <si>
    <t>YILHM0692</t>
  </si>
  <si>
    <t>Pantalones hasta el tobillo negro de mujer H&amp;M - Talla XS_2</t>
  </si>
  <si>
    <t>Talla XS_2</t>
  </si>
  <si>
    <t>YILHM0693</t>
  </si>
  <si>
    <t>Top de cuello alto de microfibra gris oscuro H&amp;M - Talla XL</t>
  </si>
  <si>
    <t>YILHM0695</t>
  </si>
  <si>
    <t xml:space="preserve">Camiseta de algodón de mujer negro H&amp;M - Talla L </t>
  </si>
  <si>
    <t>YILHM0696</t>
  </si>
  <si>
    <t>Mini falda negra con adornos en plateado de mujer H&amp;M  - Talla XS_2</t>
  </si>
  <si>
    <t>YILHM0697</t>
  </si>
  <si>
    <t>Pulóver ajustado blanco de mujer H&amp;M - Talla S</t>
  </si>
  <si>
    <t>YILHM0698</t>
  </si>
  <si>
    <t>Pulóver canalé azul grisáceo claro de mujer H&amp;M - Talla L</t>
  </si>
  <si>
    <t>YILHM0699</t>
  </si>
  <si>
    <t>Jersey de mangas largas acanalado blanco de mujer H&amp;M  - Talla XL</t>
  </si>
  <si>
    <t>YILHM0700</t>
  </si>
  <si>
    <t>Pulóver ajustado negro de mujer H&amp;M - Talla XL</t>
  </si>
  <si>
    <t>YILHM0701</t>
  </si>
  <si>
    <t>Pantalones de corte recto ajustado negro de mujer H&amp;M - Talla S_4</t>
  </si>
  <si>
    <t>Talla S_4</t>
  </si>
  <si>
    <t>YILHM0702</t>
  </si>
  <si>
    <t>Enguatada acanalado con ribete de picot negro de mujer H&amp;M - Talla XS</t>
  </si>
  <si>
    <t>YILHM0703</t>
  </si>
  <si>
    <t>Camiseta ajustada negro H&amp;M - Talla XL</t>
  </si>
  <si>
    <t>YILHM0704</t>
  </si>
  <si>
    <t>Enguatada deportiva MOVE negra de mujer H&amp;M - Talla M</t>
  </si>
  <si>
    <t>YILHM0705</t>
  </si>
  <si>
    <t>Camisa negra de mujer H&amp;M - Talla L</t>
  </si>
  <si>
    <t>YILHM0708</t>
  </si>
  <si>
    <t>Top de cuello alto negro H&amp;M - Talla XL</t>
  </si>
  <si>
    <t>YILHM0709</t>
  </si>
  <si>
    <t>Pulóver negro de hombre H&amp;M - Talla XS</t>
  </si>
  <si>
    <t>YILHM0710</t>
  </si>
  <si>
    <t>Pulóver deportivo MOVE negro de hombre H&amp;M - Talla XL</t>
  </si>
  <si>
    <t>YILHM0712</t>
  </si>
  <si>
    <t>Enguatada de microfibra gris oscuro de mujer H&amp;M - Talla XS</t>
  </si>
  <si>
    <t>YILHM0713</t>
  </si>
  <si>
    <t>Vestido de hombros descubiertos marrón de mujer  - Talla S</t>
  </si>
  <si>
    <t>YILHM0714</t>
  </si>
  <si>
    <t>Vestido de hombros descubiertos marrón de mujer  - Talla M</t>
  </si>
  <si>
    <t>YILHM0715</t>
  </si>
  <si>
    <t>Pulóver blanco coolmax de hombre H&amp;M - Talla S</t>
  </si>
  <si>
    <t>YILHM0716</t>
  </si>
  <si>
    <t>Suéter oversize beige claro de mujer H&amp;M Sacado de inventario - Talla L</t>
  </si>
  <si>
    <t>YILHM0718</t>
  </si>
  <si>
    <t>Polo de algodón de ajuste regular con cremallera beige de hombre H&amp;M - Talla S</t>
  </si>
  <si>
    <t>YILHM0420</t>
  </si>
  <si>
    <t>Sandalias en tendencia y de gran calidad Oliva - Talla 3_36</t>
  </si>
  <si>
    <t>Talla 3_36</t>
  </si>
  <si>
    <t>YILHM0421</t>
  </si>
  <si>
    <t>Sandalias en tendencia y de gran calidad Oliva - Talla 4_37</t>
  </si>
  <si>
    <t>Talla 4_37</t>
  </si>
  <si>
    <t>YILHM0424</t>
  </si>
  <si>
    <t>Sandalias en tendencia y de gran calidad Oliva - Talla 5_38</t>
  </si>
  <si>
    <t>Talla 5_38</t>
  </si>
  <si>
    <t>YILHM0422</t>
  </si>
  <si>
    <t>Sandalias en tendencia y de gran calidad Oliva - Talla 8_41</t>
  </si>
  <si>
    <t>Talla 8_41</t>
  </si>
  <si>
    <t>YILHM0439</t>
  </si>
  <si>
    <t>Vestido pullover acanalado crema VS - Talla XL</t>
  </si>
  <si>
    <t>YILHM0440</t>
  </si>
  <si>
    <t>Vestido pullover acanalado crema VS - Talla L</t>
  </si>
  <si>
    <t>YILHM0444</t>
  </si>
  <si>
    <t>Vestido pullover acanalado Rosa VS - Talla XL</t>
  </si>
  <si>
    <t>YILHM0443</t>
  </si>
  <si>
    <t>Vestido pullover acanalado Rosa VS - Talla L</t>
  </si>
  <si>
    <t>YILHM0441</t>
  </si>
  <si>
    <t>Vestido pullover acanalado Gris VS - Talla M</t>
  </si>
  <si>
    <t>YILHM0450</t>
  </si>
  <si>
    <t>Vestido polo azul VS - Talla XL</t>
  </si>
  <si>
    <t>YILHM0449</t>
  </si>
  <si>
    <t>Vestido polo azul VS - Talla L</t>
  </si>
  <si>
    <t>YILHM0448</t>
  </si>
  <si>
    <t>Vestido polo azul VS - Talla M</t>
  </si>
  <si>
    <t>YILHM0447</t>
  </si>
  <si>
    <t>Vestido polo azul VS - Talla S</t>
  </si>
  <si>
    <t>YILHM0446</t>
  </si>
  <si>
    <t>Vestido polo azul VS - Talla XS</t>
  </si>
  <si>
    <t>YILHM0454</t>
  </si>
  <si>
    <t>Pijama de pantalón largo de algodón VS - Talla XL</t>
  </si>
  <si>
    <t>YILHM0453</t>
  </si>
  <si>
    <t>Pijama de pantalón largo de algodón VS - Talla L</t>
  </si>
  <si>
    <t>YILHM0460</t>
  </si>
  <si>
    <t>Pijama de pantalón corto negro de algodón VS - Talla L</t>
  </si>
  <si>
    <t>YILHM0459</t>
  </si>
  <si>
    <t>Pijama de pantalón corto negro de algodón VS - Talla M</t>
  </si>
  <si>
    <t>YILHM0458</t>
  </si>
  <si>
    <t>Pijama de pantalón corto negro de algodón VS - Talla S</t>
  </si>
  <si>
    <t>YILHM0456</t>
  </si>
  <si>
    <t>Pijama de pantalón largo negro de algodón VS - Talla XL</t>
  </si>
  <si>
    <t>YILHM0457</t>
  </si>
  <si>
    <t>Pijama de pantalón corto negro de algodón VS - Talla XS</t>
  </si>
  <si>
    <t>YILHM0735</t>
  </si>
  <si>
    <t>Enguatada acanalada de viscosa gris de mujer H&amp;M - Talla XS</t>
  </si>
  <si>
    <t>YILHM0736</t>
  </si>
  <si>
    <t>Enguatada de cuello alto acanalada negro de viscosa de mujer H&amp;M - Talla M</t>
  </si>
  <si>
    <t>YILHM0737</t>
  </si>
  <si>
    <t>Enguatada de gofrados y ajuste slim marrón de hombre H&amp;M sacado de inv - Talla XS</t>
  </si>
  <si>
    <t>YILHM0733</t>
  </si>
  <si>
    <t>Enguatada acanalada de viscosa blanca de mujer - Talla XS</t>
  </si>
  <si>
    <t>YILHM0727</t>
  </si>
  <si>
    <t>Blusa con cuello alto simulado de leopardo de mujer H&amp;M - Talla XXS</t>
  </si>
  <si>
    <t>YILHM0726</t>
  </si>
  <si>
    <t>Enguatada de cuello barco acanalado gris oscuro de mujer H&amp;M - Talla M</t>
  </si>
  <si>
    <t>YILHM0725</t>
  </si>
  <si>
    <t>Enguatada de cuello barco acanalado rosa malva de mujer H&amp;M - Talla M</t>
  </si>
  <si>
    <t>YILHM0734</t>
  </si>
  <si>
    <t>Enguatada de microfibra gris oscuro de mujer H&amp;M - Talla XL</t>
  </si>
  <si>
    <t>SQ1812397</t>
  </si>
  <si>
    <t>Sudadera oversize con detalles de botones negro de mujer H&amp;M - Talla L</t>
  </si>
  <si>
    <t>SQ2539514</t>
  </si>
  <si>
    <t>Sudadera oversize con detalles de botones azul marino de mujer H&amp;M Sacado de inventario - Talla M</t>
  </si>
  <si>
    <t>SQ1165946</t>
  </si>
  <si>
    <t>Suéter crema oversize de franjas beige Marca H&amp;M - Talla L</t>
  </si>
  <si>
    <t>YILHM0731</t>
  </si>
  <si>
    <t>Enguatada de algodóny elastano beige de mujer H&amp;M - Talla S</t>
  </si>
  <si>
    <t>YILHM0743</t>
  </si>
  <si>
    <t>Vestido ajustado de mangas largas canalé negro H&amp;M - Talla S</t>
  </si>
  <si>
    <t>YILHM0471</t>
  </si>
  <si>
    <t>Vestido negro largo con escote profundo y diseño calado con adorno metálico - Talla L</t>
  </si>
  <si>
    <t>BU043571</t>
  </si>
  <si>
    <t>Vestido elegante de línea larga color negro de hombro atado - Talla L</t>
  </si>
  <si>
    <t>YILHM0469</t>
  </si>
  <si>
    <t>Vestido negro largo con escote profundo y diseño calado con adorno metálico - Talla S</t>
  </si>
  <si>
    <t>BU046730</t>
  </si>
  <si>
    <t>Vestido estampado malva - Talla S</t>
  </si>
  <si>
    <t>bu04403</t>
  </si>
  <si>
    <t>Maxi vestido de algodón cruzado con estampado floral vibrante - Talla S</t>
  </si>
  <si>
    <t>BU0110</t>
  </si>
  <si>
    <t>Vestido healter dama de Honor - Talla S</t>
  </si>
  <si>
    <t>YILHM0724</t>
  </si>
  <si>
    <t>Blusa de manga abombada de rayas de mujer H&amp;M - Talla XL</t>
  </si>
  <si>
    <t>YILHM0728</t>
  </si>
  <si>
    <t xml:space="preserve"> - Talla M</t>
  </si>
  <si>
    <t>YILHM0722</t>
  </si>
  <si>
    <t>Blusa de manga abombada blanca de mujer H&amp;M - Talla S</t>
  </si>
  <si>
    <t>YILHM0730</t>
  </si>
  <si>
    <t>Enguatada Jersey blanca de mujer H&amp;M - Talla XS</t>
  </si>
  <si>
    <t>YILHM0093</t>
  </si>
  <si>
    <t>Pullover slim fit blanco algodón Marca H&amp;M - Talla S</t>
  </si>
  <si>
    <t>YILHM0445</t>
  </si>
  <si>
    <t>Skort de algodón VS - Talla XXL</t>
  </si>
  <si>
    <t>UB0041</t>
  </si>
  <si>
    <t>Top de manga farol con abertura en espalda - Talla XS</t>
  </si>
  <si>
    <t>YILHM0345</t>
  </si>
  <si>
    <t>Vestido rojo largo con escote profundo y diseño calado con adorno metálico - Talla L</t>
  </si>
  <si>
    <t>YILHM0344</t>
  </si>
  <si>
    <t>Vestido rojo largo con escote profundo y diseño calado con adorno metálico - Talla M</t>
  </si>
  <si>
    <t>YILHM0534</t>
  </si>
  <si>
    <t>Camisa de mezcla de algodón blanco de mujer H&amp;M - Talla XS</t>
  </si>
  <si>
    <t>SQ2314131</t>
  </si>
  <si>
    <t>Camisa blanca H&amp;M - Talla XL</t>
  </si>
  <si>
    <t>YILHM0433</t>
  </si>
  <si>
    <t>Pullover blanco Hot Stuff - Talla S</t>
  </si>
  <si>
    <t>YILHM0435</t>
  </si>
  <si>
    <t>Pullover blanco Hot Stuff - Talla L</t>
  </si>
  <si>
    <t>YILHM0436</t>
  </si>
  <si>
    <t>Pullover blanco Hot Stuff - Talla XL</t>
  </si>
  <si>
    <t>YILHM0321</t>
  </si>
  <si>
    <t>Pantalones De Traje De Pierna Ancha Negro - Talla S</t>
  </si>
  <si>
    <t>YILHM0322</t>
  </si>
  <si>
    <t>Pantalones De Traje De Pierna Ancha Negro - Talla XS</t>
  </si>
  <si>
    <t>YILHM0324</t>
  </si>
  <si>
    <t>Pantalones De Traje De Pierna Ancha Beige - Talla XS</t>
  </si>
  <si>
    <t>YILHM0325</t>
  </si>
  <si>
    <t>Pantalones De Traje De Pierna Ancha Beige - Talla S</t>
  </si>
  <si>
    <t>YILHM0327</t>
  </si>
  <si>
    <t>Pantalones De Traje De Pierna Ancha Beige - Talla L</t>
  </si>
  <si>
    <t>YILHM0329</t>
  </si>
  <si>
    <t>Cardigan corto de manga larga y botones delanteros Albaricoque - Talla S</t>
  </si>
  <si>
    <t>YILHM0330</t>
  </si>
  <si>
    <t>Cardigan corto de manga larga y botones delanteros Albaricoque - Talla M</t>
  </si>
  <si>
    <t>YILHM0331</t>
  </si>
  <si>
    <t>Tops /curvy /nuevo</t>
  </si>
  <si>
    <t>Cardigan corto de manga larga y botones delanteros Albaricoque - Talla L</t>
  </si>
  <si>
    <t>YILHM0333</t>
  </si>
  <si>
    <t>Cardigan corto de manga larga y botones delanteros negro - Talla M</t>
  </si>
  <si>
    <t>YILHM0336</t>
  </si>
  <si>
    <t>Camiseta De Manga Corta A Rayas Con Cuello Redondo - Talla M</t>
  </si>
  <si>
    <t>YILHM0337</t>
  </si>
  <si>
    <t>Camiseta De Manga Corta A Rayas Con Cuello Redondo - Talla L</t>
  </si>
  <si>
    <t>YILHM0338</t>
  </si>
  <si>
    <t>Camiseta De Manga Corta A Rayas Con Cuello Redondo - Talla XL</t>
  </si>
  <si>
    <t>BU043671</t>
  </si>
  <si>
    <t>Pantalón alto de pierna ancha color caramelo - Talla S</t>
  </si>
  <si>
    <t>SQ4781089</t>
  </si>
  <si>
    <t>Pantalón cigarrette ajustado elegante - Talla M_8</t>
  </si>
  <si>
    <t>YILHM0179</t>
  </si>
  <si>
    <t>Pantalones de sarga de algodón ajustado de hombre negro - Talla 29-32</t>
  </si>
  <si>
    <t>YILHM0254</t>
  </si>
  <si>
    <t>Jeans skinny negro H&amp;M - Talla 34/32</t>
  </si>
  <si>
    <t>Talla 34/32</t>
  </si>
  <si>
    <t>SQ6964490</t>
  </si>
  <si>
    <t>Pulóver de hombre loose fit de gran calidad de cuello redondo vainilla - Talla S</t>
  </si>
  <si>
    <t>SQ0293150</t>
  </si>
  <si>
    <t>Pulóver de ajuste holgado beige claro de gran calidad H&amp;M - Talla XXL</t>
  </si>
  <si>
    <t>SQ2143557</t>
  </si>
  <si>
    <t>Pulóver de hombre loose fit de gran calidad de cuello redondo vainilla H&amp;M - Talla M</t>
  </si>
  <si>
    <t>YILHM0038</t>
  </si>
  <si>
    <t>Tops /hm /hombres</t>
  </si>
  <si>
    <t>Pullover negro de algodón Marca H&amp;M - Talla S</t>
  </si>
  <si>
    <t>YILHM3567</t>
  </si>
  <si>
    <t>Blusa blanca de lazos y manga abullonada - Talla XS</t>
  </si>
  <si>
    <t>YILHM0723</t>
  </si>
  <si>
    <t>Blusa de manga abombada blanca de mujer H&amp;M - Talla XS</t>
  </si>
  <si>
    <t>YILHM0836</t>
  </si>
  <si>
    <t>Blusa rosa transparente de mujer H&amp;M - Talla M</t>
  </si>
  <si>
    <t>YILHM0820</t>
  </si>
  <si>
    <t>Blusa con volantes y cordón negra de mujer H&amp;M - Talla M</t>
  </si>
  <si>
    <t>YILHM0830</t>
  </si>
  <si>
    <t>Jogger de pierna ancha amarillo claro de mujer H&amp;M - Talla XXL</t>
  </si>
  <si>
    <t>BLTHM0829</t>
  </si>
  <si>
    <t>Jogger de pata ancha gris melange de mujer H&amp;M - Talla XL</t>
  </si>
  <si>
    <t>BLTHM0827</t>
  </si>
  <si>
    <t>Jogger deportivo negro de hombre H&amp;M - Talla L</t>
  </si>
  <si>
    <t>Enguatada con estampado de gofrados y ajuste slim marrón de hombre H&amp;M - Talla XS</t>
  </si>
  <si>
    <t>YILHM0741</t>
  </si>
  <si>
    <t>Suéter de punto fino y corte ajustado gris pardo de hombre H&amp;M sacado de inv - Talla L</t>
  </si>
  <si>
    <t>YILHM0740</t>
  </si>
  <si>
    <t>Suéter de punto fino y corte ajustado gris pardo de hombre H&amp;M sacado de inv - Talla S</t>
  </si>
  <si>
    <t>YILHM0720</t>
  </si>
  <si>
    <t>Polo piqué azul marino de hombre H&amp;M sacado de inv - Talla M</t>
  </si>
  <si>
    <t>BLYHM0835</t>
  </si>
  <si>
    <t>Jogger deportivo de ajuste regular negro de mujer H&amp;M - Talla XS</t>
  </si>
  <si>
    <t>BLTHM0833</t>
  </si>
  <si>
    <t>Jogger deportivo de ajuste regular gris melange de hombre H&amp;M - Talla S</t>
  </si>
  <si>
    <t>YILHM0493</t>
  </si>
  <si>
    <t>Pantalones deportivos de mujer beige claro H&amp;M - Talla L</t>
  </si>
  <si>
    <t>YILHM0711</t>
  </si>
  <si>
    <t>Pulóver deportivo MOVE negro de hombre H&amp;M - Talla M</t>
  </si>
  <si>
    <t>M0800</t>
  </si>
  <si>
    <t>Enguatada de escote cuadrado blanco de mujer H&amp;M - Talla L</t>
  </si>
  <si>
    <t>YILHM0801</t>
  </si>
  <si>
    <t>Enguatada de escote cuadrado beige de mujer H&amp;M - Talla L</t>
  </si>
  <si>
    <t>YILHM0802</t>
  </si>
  <si>
    <t>Enguatada de mezcla modal acanalado crema de mujer H&amp;M - Talla S</t>
  </si>
  <si>
    <t>YILHM0803</t>
  </si>
  <si>
    <t>Enguatada de mezcla modal acanalado azul marino de mujer H&amp;M - Talla L</t>
  </si>
  <si>
    <t>YILHM0804</t>
  </si>
  <si>
    <t>Enguatada de algodón acanalada blanca de mujer H&amp;M - Talla M</t>
  </si>
  <si>
    <t>YILHM0805</t>
  </si>
  <si>
    <t>Enguatada de mezcla de modal marrón topo de mujer H&amp;M - Talla S</t>
  </si>
  <si>
    <t>YILHM0806</t>
  </si>
  <si>
    <t>Enguatada acanalado con encaje rojo oscuro de mujer H&amp;M - Talla XL</t>
  </si>
  <si>
    <t>YILHM0807</t>
  </si>
  <si>
    <t>Enguatada de cuello redondo amarillo claro de mujer H&amp;M - Talla M</t>
  </si>
  <si>
    <t>YILHM0808</t>
  </si>
  <si>
    <t>Suéter de jersey de cuello y ribete negro de mujer H&amp;M - Talla S</t>
  </si>
  <si>
    <t>BLTHM0809</t>
  </si>
  <si>
    <t>Enguatada negro de mujer H&amp;M - Talla S</t>
  </si>
  <si>
    <t>BLTHM0810</t>
  </si>
  <si>
    <t>Jersey de ajuste regular negro de hombre H&amp;M - Talla XS</t>
  </si>
  <si>
    <t>BLTHM0811</t>
  </si>
  <si>
    <t>Jersey de ajuste regular negro de hombre H&amp;M sacado de inv - Talla L</t>
  </si>
  <si>
    <t>BLTHM0812</t>
  </si>
  <si>
    <t>Enguatada de jersey blanca de mujer H&amp;M - Talla L</t>
  </si>
  <si>
    <t>BLTHM0813</t>
  </si>
  <si>
    <t>Enguatada canalé blanca de mujer H&amp;M - Talla M</t>
  </si>
  <si>
    <t>YILHM0814</t>
  </si>
  <si>
    <t>Súeter acanalado con puño lechuga - Talla S</t>
  </si>
  <si>
    <t>YILHM0815</t>
  </si>
  <si>
    <t>Enguatada blanca de microfibra y tela doble de mujer H&amp;M - Talla XS</t>
  </si>
  <si>
    <t>YILHM0816</t>
  </si>
  <si>
    <t>Enguatada de microfibra de manga larga crema de mujer H&amp;M - Talla M</t>
  </si>
  <si>
    <t>BLTHM0817</t>
  </si>
  <si>
    <t>Enguatada gris oscuro de microfibra y tela doble de mujer H&amp;M - Talla M</t>
  </si>
  <si>
    <t>YILHM0818</t>
  </si>
  <si>
    <t>Enguatada blanca de mujer H&amp;M - Talla M</t>
  </si>
  <si>
    <t>BLTHM0819</t>
  </si>
  <si>
    <t>Cardigán de punto y mangas cortas gris oscuro melange de mujer H&amp;M - Talla L</t>
  </si>
  <si>
    <t>BLTHM0820</t>
  </si>
  <si>
    <t>BLTHM0821</t>
  </si>
  <si>
    <t>Cardigán de punto fino Crema H&amp;M - Talla M</t>
  </si>
  <si>
    <t>BLTHM0822</t>
  </si>
  <si>
    <t>Cardigán de punto fino Crema H&amp;M - Talla L</t>
  </si>
  <si>
    <t>BLTHM0823</t>
  </si>
  <si>
    <t>Cardigán negro ajustado de tela jersey H&amp;M - Talla S</t>
  </si>
  <si>
    <t>YILHM0824</t>
  </si>
  <si>
    <t>Cardigán negro ajustado de tela jersey H&amp;M - Talla M</t>
  </si>
  <si>
    <t>YILHM0825</t>
  </si>
  <si>
    <t>Enguatada de cuello alto y punto fino crema de mujer H&amp;M - Talla M</t>
  </si>
  <si>
    <t>YILHM0826</t>
  </si>
  <si>
    <t>Suéter oversize de mujer H&amp;M - Talla L</t>
  </si>
  <si>
    <t>BLTHM0828</t>
  </si>
  <si>
    <t>Jogger regular fit de Hombre H&amp;M - Talla S</t>
  </si>
  <si>
    <t>YILHM0831</t>
  </si>
  <si>
    <t>Jogger de pierna ancha gris oscuro de mujer H&amp;M - Talla S</t>
  </si>
  <si>
    <t>YILHM0832</t>
  </si>
  <si>
    <t>Jogger deportivo de ajuste regular gris melange de hombre H&amp;M - Talla L</t>
  </si>
  <si>
    <t>YILHM0833</t>
  </si>
  <si>
    <t>BLTHM0834</t>
  </si>
  <si>
    <t>Jogger deportivo de ajuste regular negro de mujer H&amp;M - Talla M</t>
  </si>
  <si>
    <t>BLTHM0835</t>
  </si>
  <si>
    <t>YILHM0837</t>
  </si>
  <si>
    <t>Camisa de rayas de viscosa de mujer H&amp;M - Talla S</t>
  </si>
  <si>
    <t>YILHM0838</t>
  </si>
  <si>
    <t>Camisa resort de canalé de ajuste holgado oliva de hombre H&amp;M - Talla M</t>
  </si>
  <si>
    <t>YILHM0839</t>
  </si>
  <si>
    <t>Cardigan de manga corta amarillo de mujer H&amp;M - Talla M</t>
  </si>
  <si>
    <t>YILHM0840</t>
  </si>
  <si>
    <t>Blusa de hombros descubiertos marron de mujer H&amp;M(sin foto) - Talla S</t>
  </si>
  <si>
    <t>BLTHM0841</t>
  </si>
  <si>
    <t>Sudadera azul marino manhattan de mujer H&amp;M - Talla XL</t>
  </si>
  <si>
    <t>BLTHM0842</t>
  </si>
  <si>
    <t>Suéter de brillos negro de mujer H&amp;M - Talla S</t>
  </si>
  <si>
    <t>BLTHM0843</t>
  </si>
  <si>
    <t>Suéter de jersey de cuello y ribete negro de mujer H&amp;M - Talla XS</t>
  </si>
  <si>
    <t>BLTHM0844</t>
  </si>
  <si>
    <t>Camisa de demin azul oscuro de mujer H&amp;M - Talla L</t>
  </si>
  <si>
    <t>BLTHM0845</t>
  </si>
  <si>
    <t>Cardigán negro ajustado de tela jersey H&amp;M - Talla L</t>
  </si>
  <si>
    <t>YILHM0846</t>
  </si>
  <si>
    <t>Enguatada negro de mujer H&amp;M - Talla M</t>
  </si>
  <si>
    <t>YILHM0847</t>
  </si>
  <si>
    <t>Enguatada de escote cuadrado blanco de mujer H&amp;M - Talla XS</t>
  </si>
  <si>
    <t>YILHM0848</t>
  </si>
  <si>
    <t>Enguatada negra acanalada de mujer H&amp;M - Talla M</t>
  </si>
  <si>
    <t>YILHM0849</t>
  </si>
  <si>
    <t>Suéter con detalles de letras y botones de mujer H&amp;M - Talla M</t>
  </si>
  <si>
    <t>YILHM0850</t>
  </si>
  <si>
    <t>Enguatada de ajuste regular negro de hombre H&amp;M - Talla M</t>
  </si>
  <si>
    <t>YILHM1000</t>
  </si>
  <si>
    <t>Sandalias planas de tiras atadas color crema - Talla 36</t>
  </si>
  <si>
    <t>YILHM1001</t>
  </si>
  <si>
    <t>Sandalias planas de tiras atadas color crema - Talla 37</t>
  </si>
  <si>
    <t>YILHM1002</t>
  </si>
  <si>
    <t>Sandalias planas de tiras atadas color crema - Talla 38</t>
  </si>
  <si>
    <t>YILHM1003</t>
  </si>
  <si>
    <t>Sandalias planas de tiras atadas color crema - Talla 39</t>
  </si>
  <si>
    <t>YILHM1004</t>
  </si>
  <si>
    <t>Sandalias planas de tiras atadas color crema - Talla 40</t>
  </si>
  <si>
    <t>YILHM1005</t>
  </si>
  <si>
    <t>Sandalias mules negras con cuentas - Talla 36</t>
  </si>
  <si>
    <t>YILHM1006</t>
  </si>
  <si>
    <t>Sandalias mules negras con cuentas - Talla 37</t>
  </si>
  <si>
    <t>YILHM1007</t>
  </si>
  <si>
    <t>Sandalias mules negras con cuentas - Talla 38</t>
  </si>
  <si>
    <t>YILHM1008</t>
  </si>
  <si>
    <t>Sandalias mules negras con cuentas - Talla 39</t>
  </si>
  <si>
    <t>YILHM1009</t>
  </si>
  <si>
    <t>Sandalias mules negras con cuentas - Talla 40</t>
  </si>
  <si>
    <t>YILHM1010</t>
  </si>
  <si>
    <t>Sandalias mules negras con cuentas - Talla 41</t>
  </si>
  <si>
    <t>YILHM1011</t>
  </si>
  <si>
    <t>Maxi vestido negro texturizado de cuello healter PLT - Talla S_2</t>
  </si>
  <si>
    <t>Talla S_2</t>
  </si>
  <si>
    <t>YILHM1012</t>
  </si>
  <si>
    <t>Vestido midi corrugado de escote profundo y abertura color crema PLT - Talla S_2</t>
  </si>
  <si>
    <t>YILHM1013</t>
  </si>
  <si>
    <t>Vestido maxi con volantes y corte con aberturas de escote pronunciado PLT - Talla XL_12</t>
  </si>
  <si>
    <t>YILHM1014</t>
  </si>
  <si>
    <t>Vestido maxi con volantes y corte con aberturas de escote pronunciado PLT - Talla XS_0</t>
  </si>
  <si>
    <t>Talla XS_0</t>
  </si>
  <si>
    <t>YILHM1015</t>
  </si>
  <si>
    <t>Vestido blanco de punto súper suave con cuello alto y corte maxi PLT - Talla M</t>
  </si>
  <si>
    <t>YILHM1016</t>
  </si>
  <si>
    <t>Vestido midi rojo con estampado de leopardo y dobladillo con volantes PLT - Talla XS_0</t>
  </si>
  <si>
    <t>YILHM1017</t>
  </si>
  <si>
    <t>Vestido midi corrugado de escote profundo y abertura color crema PLT - Talla M_6</t>
  </si>
  <si>
    <t>YILHM1018</t>
  </si>
  <si>
    <t>Vestido midi rojo con estampado de leopardo y dobladillo con volantes PLT - Talla S_4</t>
  </si>
  <si>
    <t>YILHM1019</t>
  </si>
  <si>
    <t>Vestido maxi blanco de satín estilo bandeau con abertura a los lados PLT - Talla L_10</t>
  </si>
  <si>
    <t>Talla L_10</t>
  </si>
  <si>
    <t>YILHM1020</t>
  </si>
  <si>
    <t>Vestido mini blanco con diseño crochet PLT - Talla XS_0</t>
  </si>
  <si>
    <t>YILHM1021</t>
  </si>
  <si>
    <t>Vestido maxi rojo ajustado de un solo hombro y cortes laterales PLT - Talla M_6</t>
  </si>
  <si>
    <t>YILHM1022</t>
  </si>
  <si>
    <t>Vestido maxi color óxido con diseño de nudo y escote healter PLT - Talla XL_12</t>
  </si>
  <si>
    <t>YILHM1023</t>
  </si>
  <si>
    <t>Vestido mini blanco con diseño crochet PLT - Talla S_2</t>
  </si>
  <si>
    <t>YILHM1024</t>
  </si>
  <si>
    <t>Vestido maxi oliva de satín estilo bandeau con abertura a los lados PLT - Talla L_10</t>
  </si>
  <si>
    <t>YILHM1025</t>
  </si>
  <si>
    <t>Vestido midi corrugado de escote profundo y abertura color crema PLT - Talla L_10</t>
  </si>
  <si>
    <t>YILHM1026</t>
  </si>
  <si>
    <t>Vestido maxi con textura tipo lino de diseño bandeau con nudo y aberturas PLT - Talla S_2</t>
  </si>
  <si>
    <t>YILHM1027</t>
  </si>
  <si>
    <t>Vestido maxi con textura tipo lino de diseño bandeau con nudo y aberturas PLT - Talla M_8</t>
  </si>
  <si>
    <t>YILHM1028</t>
  </si>
  <si>
    <t>Vestido maxi de punto canalé con nudo y aberturas PLT - Talla S_4</t>
  </si>
  <si>
    <t>YILHM1029</t>
  </si>
  <si>
    <t>Vestido maxi de punto canalé con nudo y aberturas PLT - Talla M_6</t>
  </si>
  <si>
    <t>YILHM1030</t>
  </si>
  <si>
    <t>Vestido maxi con volantes y corte con aberturas de escote pronunciado PLT - Talla S_2</t>
  </si>
  <si>
    <t>YILHM1031</t>
  </si>
  <si>
    <t>Vestido maxi con textura tipo lino de diseño bandeau con nudo y aberturas PLT - Talla L_12</t>
  </si>
  <si>
    <t>Talla L_12</t>
  </si>
  <si>
    <t>YILHM1032</t>
  </si>
  <si>
    <t>Vestido maxi negro de cuello cruzado PLT - Talla XS_0</t>
  </si>
  <si>
    <t>YILHM1033</t>
  </si>
  <si>
    <t>Vestido midi rojo con estampado de leopardo y dobladillo con volantes PLT - Talla S_2</t>
  </si>
  <si>
    <t>YILHM1034</t>
  </si>
  <si>
    <t>Vestido maxi satinado en color naranja de un solo hombro con detalles de aberturas PLT - Talla S_4</t>
  </si>
  <si>
    <t>YILHM1035</t>
  </si>
  <si>
    <t>Vestido maxi satinado en color naranja de un solo hombro con detalles de aberturas PLT - Talla M_6</t>
  </si>
  <si>
    <t>YILHM1036</t>
  </si>
  <si>
    <t>Vestido maxi negro con textura transparente y diseño cruzado PLT - Talla M_8</t>
  </si>
  <si>
    <t>YILHM1037</t>
  </si>
  <si>
    <t>Vestido maxi negro con textura transparente y diseño cruzado PLT - Talla L_10</t>
  </si>
  <si>
    <t>YILHM1038</t>
  </si>
  <si>
    <t>Vestido bodycon en color crema con diseño de lino y cierre de cordones en la espalda PLT - Talla S_2</t>
  </si>
  <si>
    <t>YILHM1039</t>
  </si>
  <si>
    <t>Vestido bodycon en color crema con diseño de lino y cierre de cordones en la espalda PLT - Talla XS_0</t>
  </si>
  <si>
    <t>YILHM1040</t>
  </si>
  <si>
    <t>Vestido negro de tejido elástico con cuello alto y falda tipo puff ball PLT - Talla XS_0</t>
  </si>
  <si>
    <t>YILHM1041</t>
  </si>
  <si>
    <t>Vestido negro de tejido elástico con cuello alto y falda tipo puff ball PLT - Talla M_6</t>
  </si>
  <si>
    <t>YILHM1042</t>
  </si>
  <si>
    <t>Vestido negro de tejido elástico con cuello alto y falda tipo puff ball PLT - Talla S_2</t>
  </si>
  <si>
    <t>YILHM1043</t>
  </si>
  <si>
    <t>Vestido rojo de tejido elástico con cuello alto y falda tipo puff ball PLT - Talla XS_0</t>
  </si>
  <si>
    <t>YILHM1044</t>
  </si>
  <si>
    <t>Vestido rojo de tejido elástico con cuello alto y falda tipo puff ball PLT - Talla S_2</t>
  </si>
  <si>
    <t>YILHM1045</t>
  </si>
  <si>
    <t>Vestido rojo de tejido elástico con cuello alto y falda tipo puff ball PLT - Talla M_6</t>
  </si>
  <si>
    <t>YILHM1046</t>
  </si>
  <si>
    <t>Vestido de lino verde aloe con tiras cruzadas y volantes PLT - Talla L_10</t>
  </si>
  <si>
    <t>YILHM1047</t>
  </si>
  <si>
    <t>Vestido de lino verde aloe con tiras cruzadas y volantes PLT - Talla M_8</t>
  </si>
  <si>
    <t>YILHM1048</t>
  </si>
  <si>
    <t>Vestido de lino verde aloe con tiras cruzadas y volantes PLT - Talla S_2</t>
  </si>
  <si>
    <t>YILHM1049</t>
  </si>
  <si>
    <t>Vestido estilo con pliegues y apariencia de lino PLT - Talla M_6</t>
  </si>
  <si>
    <t>YILHM1050</t>
  </si>
  <si>
    <t>Vestido estilo con pliegues y apariencia de lino PLT - Talla S_4</t>
  </si>
  <si>
    <t>YILHM1051</t>
  </si>
  <si>
    <t>Vestido estilo con pliegues y apariencia de lino PLT - Talla S_2</t>
  </si>
  <si>
    <t>YILHM1052</t>
  </si>
  <si>
    <t>Vestido midi con color stone de lino tipo bandeau con pliegues y detalles fruncidos PLT - Talla S_2</t>
  </si>
  <si>
    <t>YILHM1053</t>
  </si>
  <si>
    <t>Vestido midi con color stone de lino tipo bandeau con pliegues y detalles fruncidos PLT - Talla S_4</t>
  </si>
  <si>
    <t>YILHM1054</t>
  </si>
  <si>
    <t>Vestido bodycon de lino en color verde aloe con diseño de cordones en la espalda PLT - Talla XS_0</t>
  </si>
  <si>
    <t>YILHM1055</t>
  </si>
  <si>
    <t>Vestido bodycon de lino en color verde aloe con diseño de cordones en la espalda PLT - Talla S_2</t>
  </si>
  <si>
    <t>YILHM1056</t>
  </si>
  <si>
    <t>Vestido midi con color crema mantequilla con escote bardot y detalles de volantes PLT - Talla L_10</t>
  </si>
  <si>
    <t>YILHM1057</t>
  </si>
  <si>
    <t>Vestido midi con color crema mantequilla con escote bardot y detalles de volantes PLT - Talla M_6</t>
  </si>
  <si>
    <t>YILHM1058</t>
  </si>
  <si>
    <t>Vestido midi con color crema mantequilla con escote bardot y detalles de volantes PLT - Talla S_2</t>
  </si>
  <si>
    <t>YILHM1059</t>
  </si>
  <si>
    <t>Vestido maxi en color rojo tomate con textura traslúcida con aberturas y diseño cruzado PLT - Talla L_10</t>
  </si>
  <si>
    <t>YILHM1060</t>
  </si>
  <si>
    <t>Vestido maxi en color rojo tomate con textura traslúcida con aberturas y diseño cruzado PLT - Talla L_8</t>
  </si>
  <si>
    <t>Talla L_8</t>
  </si>
  <si>
    <t>YILHM1061</t>
  </si>
  <si>
    <t>Vestido con tirantes detalles de cortes y estampado múltiple - Talla XS_0</t>
  </si>
  <si>
    <t>YILHM1062</t>
  </si>
  <si>
    <t>Vestido con tirantes detalles de cortes y estampado múltiple - Talla S_2</t>
  </si>
  <si>
    <t>YILHM1063</t>
  </si>
  <si>
    <t>Vestido smock de algodón en color stone con botones al frente PLT - Talla XS_0</t>
  </si>
  <si>
    <t>YILHM1064</t>
  </si>
  <si>
    <t>Vestido smock de algodón en color stone con botones al frente PLT - Talla S_2</t>
  </si>
  <si>
    <t>YILHM1065</t>
  </si>
  <si>
    <t>Vestido shift en color óxido con tirantes de detalles de cortes PLT - Talla L_12</t>
  </si>
  <si>
    <t>YILHM1066</t>
  </si>
  <si>
    <t>Vestido shift en color óxido con tirantes de detalles de cortes PLT - Talla M_6</t>
  </si>
  <si>
    <t>YILHM1067</t>
  </si>
  <si>
    <t>Vestido shift de lino en color oliva con nudo de cuello healter PLT - Talla S_2</t>
  </si>
  <si>
    <t>YILHM1068</t>
  </si>
  <si>
    <t>Vestido shift de lino en color oliva con nudo de cuello healter PLT - Talla XS_0</t>
  </si>
  <si>
    <t>YILHM1069</t>
  </si>
  <si>
    <t>Vestido maxi de lino en color óxido tipo bandeau con cortes laterales PLT - Talla S_2</t>
  </si>
  <si>
    <t>YILHM1070</t>
  </si>
  <si>
    <t>Vestido maxi de lino en color óxido tipo bandeau con cortes laterales PLT - Talla M_8</t>
  </si>
  <si>
    <t>YILHM1071</t>
  </si>
  <si>
    <t>Vestido midi blanco de malla con detalles florales PLT - Talla XS_0</t>
  </si>
  <si>
    <t>YILHM1072</t>
  </si>
  <si>
    <t>Maxi vestido negro texturizado de cuello healter PLT - Talla XS_0</t>
  </si>
  <si>
    <t>YILHM1073</t>
  </si>
  <si>
    <t>Shorts boyfriend denim en color azul claro con bajo descosido PLT - Talla XL_12</t>
  </si>
  <si>
    <t>YILHM1074</t>
  </si>
  <si>
    <t>Shorts boyfriend denim en color azul claro con bajo descosido PLT - Talla L_10</t>
  </si>
  <si>
    <t>YILHM1075</t>
  </si>
  <si>
    <t>Shorts boyfriend denim en color azul claro con bajo descosido PLT - Talla S_2</t>
  </si>
  <si>
    <t>YILHM1076</t>
  </si>
  <si>
    <t>Shorts mom denim lavado azul medio de bajo con dobladillo PLT - Talla M_6</t>
  </si>
  <si>
    <t>YILHM1077</t>
  </si>
  <si>
    <t>Shorts mom denim lavado azul medio de bajo con dobladillo PLT - Talla S_2</t>
  </si>
  <si>
    <t>YILHM1078</t>
  </si>
  <si>
    <t>Shorts mom denim lavado azul medio de bajo con dobladillo PLT - Talla XL_12</t>
  </si>
  <si>
    <t>YILHM1079</t>
  </si>
  <si>
    <t>Shorts mom denim lavado azul medio de bajo con dobladillo PLT - Talla XS_0</t>
  </si>
  <si>
    <t>YILHM1080</t>
  </si>
  <si>
    <t>Shorts mom denim lavado azul medio de bajo con dobladillo PLT - Talla S_4</t>
  </si>
  <si>
    <t>YILHM1081</t>
  </si>
  <si>
    <t>vestidos</t>
  </si>
  <si>
    <t>Vestido midi ajustado en color stone con detalle de paneles con tejido elástico PLT - Talla S_4</t>
  </si>
  <si>
    <t>YILHM1082</t>
  </si>
  <si>
    <t>Sandalias en tendencia y de gran calidad Negras - Talla 4_37</t>
  </si>
  <si>
    <t>YILHM1083</t>
  </si>
  <si>
    <t>Sandalias en tendencia y de gran calidad Negras - Talla 3_36</t>
  </si>
  <si>
    <t>YILHM1084</t>
  </si>
  <si>
    <t>Sandalias en tendencia y de gran calidad Oliva - Talla 6_39</t>
  </si>
  <si>
    <t>Talla 6_39</t>
  </si>
  <si>
    <t>YILHM1085</t>
  </si>
  <si>
    <t>Sandalias en tendencia y de gran calidad Oliva - Talla 7_40</t>
  </si>
  <si>
    <t>Talla 7_40</t>
  </si>
  <si>
    <t>YILHM1086</t>
  </si>
  <si>
    <t>Bolso tote tejido de moda de tamaño mediano color beige - Talla Mediano</t>
  </si>
  <si>
    <t>YILHM1087</t>
  </si>
  <si>
    <t>Bolso extragrande minimalista para viajes y vacaciones - Talla Grande</t>
  </si>
  <si>
    <t>YILHM1088</t>
  </si>
  <si>
    <t>Bolso tote tejido de moda tramaño mediano color crema - Talla Mediano</t>
  </si>
  <si>
    <t>YILHM0851</t>
  </si>
  <si>
    <t>Jogger de pata ancha verde olivo de mujer H&amp;M - Talla XXL</t>
  </si>
  <si>
    <t>YILHM0852</t>
  </si>
  <si>
    <t>Jogger deportivo de ajuste regular gris melange de hombre H&amp;M - Talla XL</t>
  </si>
  <si>
    <t>YILHM0853</t>
  </si>
  <si>
    <t xml:space="preserve">Cardigan de punto fino negro con botones dorados de mujer H&amp;M - Talla M </t>
  </si>
  <si>
    <t>YILHM0854</t>
  </si>
  <si>
    <t xml:space="preserve">Suéter tejido de cuello V con cuentas Sacado del inventario - Talla XS </t>
  </si>
  <si>
    <t>YILHM0855</t>
  </si>
  <si>
    <t>Joggers anchos con cubierta de vinilo negro de mujer H&amp;M - Talla XS</t>
  </si>
  <si>
    <t>BLTHM0857</t>
  </si>
  <si>
    <t xml:space="preserve">Pantalones de pierna ancha con cordón beige metálico de mujer H&amp;M - Talla M </t>
  </si>
  <si>
    <t>BLTHM0858</t>
  </si>
  <si>
    <t>Joggers anchos con cubierta de vinilo gris de mujer H&amp;M - Talla M</t>
  </si>
  <si>
    <t>BLTHM0859</t>
  </si>
  <si>
    <t>Joggers anchos con cubierta de vinilo gris de mujer H&amp;M - Talla XS</t>
  </si>
  <si>
    <t>BLTHM0860</t>
  </si>
  <si>
    <t>Pantalones de pierna ancha con cordón negro de mujer H&amp;M - Talla XL</t>
  </si>
  <si>
    <t>BLTHM0861</t>
  </si>
  <si>
    <t>Pantalones de demin con cordón y pierna ancha de mujer H&amp;M - Talla XXS</t>
  </si>
  <si>
    <t>BLTHM0862</t>
  </si>
  <si>
    <t>Pantalones de pierna ancha negro de mujer H&amp;M - Talla XL_44</t>
  </si>
  <si>
    <t>Talla XL_44</t>
  </si>
  <si>
    <t>YILHM0863</t>
  </si>
  <si>
    <t>Sudadera roja Manhattan de mujer H&amp;M - Talla M</t>
  </si>
  <si>
    <t>YILHM0864</t>
  </si>
  <si>
    <t>Pantalones de sarga  de algodón ajustado de hombre negro  - Talla XS_32</t>
  </si>
  <si>
    <t>Talla XS_32</t>
  </si>
  <si>
    <t>YILHM0865</t>
  </si>
  <si>
    <t>Pantalones de traje de ajuste perfecto negro de hombre H&amp;M - Talla S_34</t>
  </si>
  <si>
    <t>YILHM0866</t>
  </si>
  <si>
    <t xml:space="preserve">Pantalones de traje de ajuste perfecto negro de hombre H&amp;M - Talla M_36 </t>
  </si>
  <si>
    <t xml:space="preserve">Talla M_36 </t>
  </si>
  <si>
    <t>YILHM0867</t>
  </si>
  <si>
    <t>Pantalones ajustados de traje negro de hombre H&amp;M - Talla XS_32</t>
  </si>
  <si>
    <t>YILHM0868</t>
  </si>
  <si>
    <t>Panatalones ajustados de viscosa gris de hombre H&amp;M - Talla XS_32</t>
  </si>
  <si>
    <t>YILHM0869</t>
  </si>
  <si>
    <t>Pantalones ajustados de traje negro de hombre H&amp;M - Talla S_34</t>
  </si>
  <si>
    <t>YILHM0870</t>
  </si>
  <si>
    <t xml:space="preserve">Pantalones de corte recto ajustado negro de mujer H&amp;M - Talla L/M_10 </t>
  </si>
  <si>
    <t xml:space="preserve">Talla L/M_10 </t>
  </si>
  <si>
    <t>YILHM0871</t>
  </si>
  <si>
    <t>Pantalones ajustados de traje azul marino de mujer H&amp;M - Talla M_36</t>
  </si>
  <si>
    <t>Talla M_36</t>
  </si>
  <si>
    <t>YILHM0872</t>
  </si>
  <si>
    <t>Pantalones ajustados de traje azul marino de mujer H&amp;M - Talla XXL_46</t>
  </si>
  <si>
    <t>Talla XXL_46</t>
  </si>
  <si>
    <t>YILHM0873</t>
  </si>
  <si>
    <t>Pantalones de vestir beige de mujer H&amp;M - Talla XXL_14</t>
  </si>
  <si>
    <t>Talla XXL_14</t>
  </si>
  <si>
    <t>BLTHM0874</t>
  </si>
  <si>
    <t>Polo de ajuste encantado blanco crema de hombre H&amp;M  - Talla L</t>
  </si>
  <si>
    <t>BLTHM0875</t>
  </si>
  <si>
    <t>Polo de ajuste encantado beige oscuro de hombre H&amp;M  - Talla XL</t>
  </si>
  <si>
    <t>BLTHM0876</t>
  </si>
  <si>
    <t>Polo de ajuste encantado beige oscuro de hombre H&amp;M  - Talla L</t>
  </si>
  <si>
    <t>BLTHM0877</t>
  </si>
  <si>
    <t>Pulóver de ajuste regular gris oscuro de hombre H&amp;M - Talla S</t>
  </si>
  <si>
    <t>BLTHM0878</t>
  </si>
  <si>
    <t>Pulóver de ajuste regular negro melange de hombre H&amp;M - Talla M</t>
  </si>
  <si>
    <t>BLTHM0879</t>
  </si>
  <si>
    <t>Pulóver de ajuste regular beige claro de gran calidad de hombre H&amp;M - Talla XS</t>
  </si>
  <si>
    <t>YILHM0880</t>
  </si>
  <si>
    <t>Pulóver holgado con estampado de estrellas de hombre H&amp;M - Talla S</t>
  </si>
  <si>
    <t>YILHM0881</t>
  </si>
  <si>
    <t>Pulóver holgado con estampado de estrellas de hombre H&amp;M - Talla M</t>
  </si>
  <si>
    <t>YILHM0882</t>
  </si>
  <si>
    <t>Pulóver holgado con estampado de estrellas de hombre H&amp;M - Talla L</t>
  </si>
  <si>
    <t>YILHM0883</t>
  </si>
  <si>
    <t>Pulóver regular fit blanco de hombre H&amp;M - Talla M</t>
  </si>
  <si>
    <t>YILHM0884</t>
  </si>
  <si>
    <t>Pulóver loose fit blanco de hombre H&amp;M - Talla M</t>
  </si>
  <si>
    <t>YILHM0885</t>
  </si>
  <si>
    <t>Pulóver oversize blanco de hombre H&amp;M - Talla L</t>
  </si>
  <si>
    <t>YILHM0886</t>
  </si>
  <si>
    <t>Pulóver regular fit blanco de hombre H&amp;M - Talla XL</t>
  </si>
  <si>
    <t>YILHM0887</t>
  </si>
  <si>
    <t>Pulóver regular fit blanco de hombre H&amp;M - Talla L</t>
  </si>
  <si>
    <t>YILHM0888</t>
  </si>
  <si>
    <t>Pulóver holgado con estampado de ajuste holgado blanco soho heights de hombre H&amp;M - Talla XL</t>
  </si>
  <si>
    <t>YILHM0889</t>
  </si>
  <si>
    <t>Pulóver loose fit de gran calidad blanco de hombre H&amp;M - Talla M</t>
  </si>
  <si>
    <t>YILHM0890</t>
  </si>
  <si>
    <t>Pulóver loose fit de gran calidad blanco crema de hombre H&amp;M - Talla M</t>
  </si>
  <si>
    <t>YILHM0891</t>
  </si>
  <si>
    <t>Pulóver loose fit de gran calidad blanco crema de hombre H&amp;M - Talla S</t>
  </si>
  <si>
    <t>YILHM0892</t>
  </si>
  <si>
    <t>Polo de ajuste encantado azul marino de hombre H&amp;M  - Talla L</t>
  </si>
  <si>
    <t>YILHM0893</t>
  </si>
  <si>
    <t>Pulóver slim fit negro de hombre H&amp;M - Talla M</t>
  </si>
  <si>
    <t>YILHM0894</t>
  </si>
  <si>
    <t>Pulóver de algodón negro de hombre H&amp;M - Talla XXL</t>
  </si>
  <si>
    <t>BLTHM0895</t>
  </si>
  <si>
    <t>Pulóver holgado de efecto lavado negro de hombre H&amp;M - Talla L</t>
  </si>
  <si>
    <t>BLTHM0896</t>
  </si>
  <si>
    <t>Pulóver de ajuste oversize negro Fender de hombre H&amp;M - Talla XL</t>
  </si>
  <si>
    <t>BLTHM0897</t>
  </si>
  <si>
    <t>Pulóver de algodón negro de hombre H&amp;M - Talla S</t>
  </si>
  <si>
    <t>BLTHM0898</t>
  </si>
  <si>
    <t>Pulóver loose fit negro de hombre H&amp;M - Talla S</t>
  </si>
  <si>
    <t>BLTHM0899</t>
  </si>
  <si>
    <t>Pulóver loose fit de gran calidad negro de hombre  - Talla L</t>
  </si>
  <si>
    <t>BLTHM0900</t>
  </si>
  <si>
    <t>Pulóver loose fit de gran calidad negro de hombre  - Talla M</t>
  </si>
  <si>
    <t>YILHM0901</t>
  </si>
  <si>
    <t>Pulóver slim fit negro de hombre H&amp;M - Talla L</t>
  </si>
  <si>
    <t>YILHM0902</t>
  </si>
  <si>
    <t>Pulóver slim fit negro de hombre H&amp;M - Talla XXL</t>
  </si>
  <si>
    <t>YILHM0903</t>
  </si>
  <si>
    <t>Polo de ajuste perfecto negro de algodón H&amp;M - Talla XS</t>
  </si>
  <si>
    <t>YILHM0904</t>
  </si>
  <si>
    <t>Pulóver holgado rosa de hombre H&amp;M - Talla M</t>
  </si>
  <si>
    <t>YILHM0905</t>
  </si>
  <si>
    <t>Pulóver holgado rosa de hombre H&amp;M - Talla XXL</t>
  </si>
  <si>
    <t>YILHM0906</t>
  </si>
  <si>
    <t>Polo de ajuste perfecto negro de algodón H&amp;M - Talla S</t>
  </si>
  <si>
    <t>YILHM0907</t>
  </si>
  <si>
    <t>Pulóver holgado negro con estampado Massahi   - Talla M</t>
  </si>
  <si>
    <t>YILHM0908</t>
  </si>
  <si>
    <t>Pulóver de ajuste regular azul marino de hombre H&amp;M - Talla S</t>
  </si>
  <si>
    <t>YILHM0909</t>
  </si>
  <si>
    <t>Pulóver de ajuste slim gris melange de hombre H&amp;M - Talla S</t>
  </si>
  <si>
    <t>YILHM0910</t>
  </si>
  <si>
    <t>Pulóver slim fit blanco de hombre H&amp;M - Talla M</t>
  </si>
  <si>
    <t>YILHM0911</t>
  </si>
  <si>
    <t>Pulóver de ajuste fino de ajuste regular de hombre H&amp;M - Talla S</t>
  </si>
  <si>
    <t>YILHM0912</t>
  </si>
  <si>
    <t>Pulóver estampado de ajuste holgado negro soho LDN H&amp;M - Talla S</t>
  </si>
  <si>
    <t>YILHM0913</t>
  </si>
  <si>
    <t>Pulóver estampado de ajuste holgado negro soho LDN H&amp;M - Talla XL</t>
  </si>
  <si>
    <t>BLTHM0914</t>
  </si>
  <si>
    <t xml:space="preserve">Pantalones de vestir beige de mujer H&amp;M - Talla M/L_10 </t>
  </si>
  <si>
    <t xml:space="preserve">Talla M/L_10 </t>
  </si>
  <si>
    <t>BLTHM0915</t>
  </si>
  <si>
    <t>Pantalones de vestir beige de mujer H&amp;M - Talla M_6</t>
  </si>
  <si>
    <t>BLTHM0916</t>
  </si>
  <si>
    <t>Pantalones de corte recto ajustado negro de mujer H&amp;M - Talla M_6</t>
  </si>
  <si>
    <t>BLTHM0917</t>
  </si>
  <si>
    <t>Pantalones negro de mujer H&amp;M - Talla S_4</t>
  </si>
  <si>
    <t>BLTHM0918</t>
  </si>
  <si>
    <t>Pantalones cónicos negro de mujer H&amp;M - Talla XS_2</t>
  </si>
  <si>
    <t>BLTHM0919</t>
  </si>
  <si>
    <t>Pantalones con plegado regular fit negro de hombre H&amp;M - Talla L</t>
  </si>
  <si>
    <t>BLTHM0920</t>
  </si>
  <si>
    <t>Pantalones de vestir borgoña con detalle de hebilla de mujer H&amp;M  - Talla XS</t>
  </si>
  <si>
    <t>BLTHM0921</t>
  </si>
  <si>
    <t>Pantalones de vestir beige de mujer H&amp;M - Talla L/XL_12</t>
  </si>
  <si>
    <t>Talla L/XL_12</t>
  </si>
  <si>
    <t>YILHM0922</t>
  </si>
  <si>
    <t>Pantalones de vestir de corte recto rojo de mujer H&amp;M - Talla L/XL_13</t>
  </si>
  <si>
    <t>Talla L/XL_13</t>
  </si>
  <si>
    <t>YILHM0923</t>
  </si>
  <si>
    <t>Pantalones de vestir de corte recto rojo de mujer H&amp;M - Talla M_6</t>
  </si>
  <si>
    <t>YILHM0924</t>
  </si>
  <si>
    <t>Pantalones de vestir acampanado negro de rayas de mujer H&amp;M - Talla S_4</t>
  </si>
  <si>
    <t>YILHM0925</t>
  </si>
  <si>
    <t>Pantalones gris melange de mujer H&amp;M - Talla M_8</t>
  </si>
  <si>
    <t>YILHM0926</t>
  </si>
  <si>
    <t>Pantalones de vestir borgoña con detalle de hebilla de mujer H&amp;M  - Talla S</t>
  </si>
  <si>
    <t>YILHM0927</t>
  </si>
  <si>
    <t xml:space="preserve">Pantalones de pierna ancha marrón oscuro de mujer H&amp;M - Talla L_10 </t>
  </si>
  <si>
    <t xml:space="preserve">Talla L_10 </t>
  </si>
  <si>
    <t>YILHM0928</t>
  </si>
  <si>
    <t>Pantalones de pierna ancha marrón oscuro de mujer H&amp;M - Talla M_6</t>
  </si>
  <si>
    <t>YILHM0929</t>
  </si>
  <si>
    <t>Pantalones anchos con cinturón negro de mujer H&amp;M - Talla XS_2</t>
  </si>
  <si>
    <t>YILHM0930</t>
  </si>
  <si>
    <t>Panatalones de nylon negro de mujer H&amp;M (Sin foto) - Talla XS</t>
  </si>
  <si>
    <t>YILHM0931</t>
  </si>
  <si>
    <t>Pantalones negro de mujer H&amp;M - Talla M_6</t>
  </si>
  <si>
    <t>YILHM0932</t>
  </si>
  <si>
    <t>Pantalones de vestir de jersey y botones dorados de mujer H&amp;M - Talla XS</t>
  </si>
  <si>
    <t>YILHM0933</t>
  </si>
  <si>
    <t>Pantalones de vestir de jersey y botones dorados de mujer H&amp;M - Talla XL</t>
  </si>
  <si>
    <t>YILHM0934</t>
  </si>
  <si>
    <t>Pantalones de vestir negro de cintura alta de mujer H&amp;M - Talla S</t>
  </si>
  <si>
    <t>YILHM0935</t>
  </si>
  <si>
    <t>Pantalones de vestir negro de cintura alta de mujer H&amp;M - Talla M</t>
  </si>
  <si>
    <t>YILHM0936</t>
  </si>
  <si>
    <t>Pantalones de vestir negro de cintura alta de mujer H&amp;M - Talla XL</t>
  </si>
  <si>
    <t>YILHM0937</t>
  </si>
  <si>
    <t>Pantalones de pierna ancha con trabillas negro de mujer H&amp;M - Talla XL_14</t>
  </si>
  <si>
    <t>Talla XL_14</t>
  </si>
  <si>
    <t>YILHM0938</t>
  </si>
  <si>
    <t>Pantalón cargo ajustado verde caqui de hombre H&amp;M  - Talla XL</t>
  </si>
  <si>
    <t>YILHM0939</t>
  </si>
  <si>
    <t>Pantalones de pierna ancha con cordón beige metálico de mujer H&amp;M - Talla L</t>
  </si>
  <si>
    <t>YILHM0940</t>
  </si>
  <si>
    <t>Pantalon ancho con detalle de cinturón negro de mujer H&amp;M - Talla M</t>
  </si>
  <si>
    <t>YILHM0941</t>
  </si>
  <si>
    <t>Pantalones de pierna ancha con trabillas negro de mujer H&amp;M  - Talla XS_2</t>
  </si>
  <si>
    <t>YILHM0942</t>
  </si>
  <si>
    <t xml:space="preserve">Pantalones hasta el tobillo negro de mujer H&amp;M - Talla XL_10 </t>
  </si>
  <si>
    <t xml:space="preserve">Talla XL_10 </t>
  </si>
  <si>
    <t>YILHM0943</t>
  </si>
  <si>
    <t>Pantalones MOVE cargo de ajuste regular negro de hombre H&amp;M - Talla L</t>
  </si>
  <si>
    <t>YILHM0944</t>
  </si>
  <si>
    <t>Pantalones negro cargo ripstop de ajuste regular de hombre H&amp;M - Talla L</t>
  </si>
  <si>
    <t>YILHM0945</t>
  </si>
  <si>
    <t xml:space="preserve">Malla para correr MOVE negra de mujer H&amp;M - Talla M </t>
  </si>
  <si>
    <t>YILHM0946</t>
  </si>
  <si>
    <t>Pantalon cargo slim fit con cremallera en piernas gris de hombre H&amp;M (sin foto) - Talla XL</t>
  </si>
  <si>
    <t>YILHM0947</t>
  </si>
  <si>
    <t>Pantalones de vestir de jersey y botones dorados de mujer H&amp;M - Talla S</t>
  </si>
  <si>
    <t>YILHM0948</t>
  </si>
  <si>
    <t>Pantalones de vestir de jersey y botones dorados de mujer H&amp;M - Talla L</t>
  </si>
  <si>
    <t>YILHM0949</t>
  </si>
  <si>
    <t>Pantalones hasta el tobillo de viscosa negro de mujer H&amp;M - Talla L</t>
  </si>
  <si>
    <t>YILHM0950</t>
  </si>
  <si>
    <t>Pantalones de pierna ancha de poliester negro de mujer H&amp;M - Talla M_8</t>
  </si>
  <si>
    <t>YILHM0951</t>
  </si>
  <si>
    <t>Pantalones de vestir negro de cintura alta de mujer H&amp;M - Talla L</t>
  </si>
  <si>
    <t>YILHM0952</t>
  </si>
  <si>
    <t>Pantalones de pierna ancha de poliester negro de mujer H&amp;M - Talla M_6</t>
  </si>
  <si>
    <t>BLTHM0953</t>
  </si>
  <si>
    <t>Pantalones de vestir acampanado negro de mujer H&amp;M - Talla XS_2</t>
  </si>
  <si>
    <t>BLTHM0954</t>
  </si>
  <si>
    <t>Pantalones de vestir azul marino de cintura alta de mujer H&amp;M - Talla S</t>
  </si>
  <si>
    <t>BLTHM0956</t>
  </si>
  <si>
    <t>Pantalones arrugados beige de mujer H&amp;M - Talla M</t>
  </si>
  <si>
    <t>YILHM0463</t>
  </si>
  <si>
    <t>Angel New York Eau de Parfum - Tamaño 50ml</t>
  </si>
  <si>
    <t>Tamaño 50ml</t>
  </si>
  <si>
    <t>YILHM0468</t>
  </si>
  <si>
    <t>Tease Heartbreaker Eau de Parfum - Tamaño 50ml</t>
  </si>
  <si>
    <t>YILHM0485</t>
  </si>
  <si>
    <t>Limpiador facial para todo tipo de piel a base de Leche de Coco y Rosas (Victoria´s Secret) - Tamaño 220ml</t>
  </si>
  <si>
    <t>Tamaño 220ml</t>
  </si>
  <si>
    <t>YILHM0475</t>
  </si>
  <si>
    <t>Colonia Green Vibran Breeze (Victoria´s Secret) - Tamaño 250ml</t>
  </si>
  <si>
    <t>Tamaño 250ml</t>
  </si>
  <si>
    <t>YILHM0476</t>
  </si>
  <si>
    <t>Crema Green Vibran Breeze (Victoria´s Secret) - Tamaño 236ml</t>
  </si>
  <si>
    <t>Tamaño 236ml</t>
  </si>
  <si>
    <t>inv Baby</t>
  </si>
  <si>
    <t>Crema Strawberries &amp; Champagne (Victoria's Secret) - Tamaño 236ml</t>
  </si>
  <si>
    <t>YILHM0481</t>
  </si>
  <si>
    <t>Colonia Love Spell  (Victoria´s Secret) - Tamaño 250ml</t>
  </si>
  <si>
    <t>YILHM0482</t>
  </si>
  <si>
    <t>Crema Love Spell  (Victoria´s Secret) - Tamaño 236ml</t>
  </si>
  <si>
    <t>YILHM0479</t>
  </si>
  <si>
    <t>Crema Velvet Petals (Victoria´s Secret) - Tamaño 236ml</t>
  </si>
  <si>
    <t>YILHM0467</t>
  </si>
  <si>
    <t>Mochila de lona ideal para viajes, negocios y escuela con porta laptop VS color azul - Tamaño Grande</t>
  </si>
  <si>
    <t>Tamaño Grande</t>
  </si>
  <si>
    <t>YILHM0464</t>
  </si>
  <si>
    <t>Mochila de lona ideal para viajes, negocios y escuela con porta laptop VS color gris - Tamaño Grande</t>
  </si>
  <si>
    <t>YILHM0412</t>
  </si>
  <si>
    <t>Bolso tote con textura de cocodrilo en color negro con neceser - Tamaño Grande</t>
  </si>
  <si>
    <t>YILHM0346</t>
  </si>
  <si>
    <t>lencería /nuevo</t>
  </si>
  <si>
    <t>Bragas Culotte Negro - Talla S</t>
  </si>
  <si>
    <t>YILHM0347</t>
  </si>
  <si>
    <t>Bragas Culotte Negro - Talla M</t>
  </si>
  <si>
    <t>YILHM0348</t>
  </si>
  <si>
    <t>Bragas Culotte Negro - Talla L</t>
  </si>
  <si>
    <t>YILHM0349</t>
  </si>
  <si>
    <t>Bragas Culotte Negro - Talla XL</t>
  </si>
  <si>
    <t>YILHM0350</t>
  </si>
  <si>
    <t>Bragas Culotte Negro - Talla XXL</t>
  </si>
  <si>
    <t>YILHM0351</t>
  </si>
  <si>
    <t>Bragas Culotte Terracota - Talla S</t>
  </si>
  <si>
    <t>YILHM0352</t>
  </si>
  <si>
    <t>Bragas Culotte Terracota - Talla M</t>
  </si>
  <si>
    <t>YILHM0353</t>
  </si>
  <si>
    <t>Bragas Culotte Terracota - Talla L</t>
  </si>
  <si>
    <t>YILHM0354</t>
  </si>
  <si>
    <t>Bragas Culotte Terracota - Talla XL</t>
  </si>
  <si>
    <t>YILHM0355</t>
  </si>
  <si>
    <t>Bragas Culotte Terracota - Talla XXL</t>
  </si>
  <si>
    <t>YILHM0356</t>
  </si>
  <si>
    <t>Bragas Culotte Café - Talla S</t>
  </si>
  <si>
    <t>YILHM0357</t>
  </si>
  <si>
    <t>Bragas Culotte Café - Talla M</t>
  </si>
  <si>
    <t>YILHM0358</t>
  </si>
  <si>
    <t>Bragas Culotte Café - Talla L</t>
  </si>
  <si>
    <t>YILHM0359</t>
  </si>
  <si>
    <t>Bragas Culotte Café - Talla XL</t>
  </si>
  <si>
    <t>YILHM0360</t>
  </si>
  <si>
    <t>Bragas Culotte Café - Talla XXL</t>
  </si>
  <si>
    <t>YILHM0361</t>
  </si>
  <si>
    <t>Bragas Culotte Beige - Talla S</t>
  </si>
  <si>
    <t>YILHM0362</t>
  </si>
  <si>
    <t>Bragas Culotte Beige - Talla M</t>
  </si>
  <si>
    <t>YILHM0363</t>
  </si>
  <si>
    <t>Bragas Culotte Beige - Talla L</t>
  </si>
  <si>
    <t>YILHM0364</t>
  </si>
  <si>
    <t>Bragas Culotte Beige - Talla XL</t>
  </si>
  <si>
    <t>YILHM0365</t>
  </si>
  <si>
    <t>Bragas Culotte Beige - Talla XXL</t>
  </si>
  <si>
    <t>YILHM0366</t>
  </si>
  <si>
    <t>Bragas Culotte Mocca - Talla S</t>
  </si>
  <si>
    <t>YILHM0367</t>
  </si>
  <si>
    <t>Bragas Culotte Mocca - Talla M</t>
  </si>
  <si>
    <t>YILHM0368</t>
  </si>
  <si>
    <t>Bragas Culotte Mocca - Talla L</t>
  </si>
  <si>
    <t>YILHM0369</t>
  </si>
  <si>
    <t>Bragas Culotte Mocca - Talla XL</t>
  </si>
  <si>
    <t>YILHM0370</t>
  </si>
  <si>
    <t>Bragas Culotte Mocca - Talla XXL</t>
  </si>
  <si>
    <t>YILHM0371</t>
  </si>
  <si>
    <t>Tanga fina de cerezas - Talla S</t>
  </si>
  <si>
    <t>YILHM0372</t>
  </si>
  <si>
    <t>Tanga fina de cerezas - Talla M</t>
  </si>
  <si>
    <t>YILHM0373</t>
  </si>
  <si>
    <t>Tanga fina de cerezas - Talla L</t>
  </si>
  <si>
    <t>YILHM0374</t>
  </si>
  <si>
    <t>Tanga fina de corazones - Talla S</t>
  </si>
  <si>
    <t>YILHM0375</t>
  </si>
  <si>
    <t>Tanga fina de corazones - Talla M</t>
  </si>
  <si>
    <t>YILHM0376</t>
  </si>
  <si>
    <t>Tanga fina de corazones - Talla L</t>
  </si>
  <si>
    <t>YILHM0377</t>
  </si>
  <si>
    <t>Tanga fina negra - Talla S</t>
  </si>
  <si>
    <t>YILHM0378</t>
  </si>
  <si>
    <t>Tanga fina negra - Talla M</t>
  </si>
  <si>
    <t>YILHM0379</t>
  </si>
  <si>
    <t>Tanga fina negra - Talla L</t>
  </si>
  <si>
    <t>YILHM0380</t>
  </si>
  <si>
    <t>Tanga fina blanca - Talla S</t>
  </si>
  <si>
    <t>YILHM0381</t>
  </si>
  <si>
    <t>Tanga fina blanca - Talla M</t>
  </si>
  <si>
    <t>YILHM0382</t>
  </si>
  <si>
    <t>Tanga fina blanca - Talla L</t>
  </si>
  <si>
    <t>YILHM0383</t>
  </si>
  <si>
    <t>Tanga fina roja - Talla S</t>
  </si>
  <si>
    <t>YILHM0384</t>
  </si>
  <si>
    <t>Tanga fina roja - Talla M</t>
  </si>
  <si>
    <t>YILHM0385</t>
  </si>
  <si>
    <t>Tanga fina roja - Talla L</t>
  </si>
  <si>
    <t>YILHM0386</t>
  </si>
  <si>
    <t>Tanga Brasileña Vino - Talla S</t>
  </si>
  <si>
    <t>YILHM0387</t>
  </si>
  <si>
    <t>Tanga Brasileña Vino - Talla M</t>
  </si>
  <si>
    <t>YILHM0388</t>
  </si>
  <si>
    <t>Tanga Brasileña Vino - Talla L</t>
  </si>
  <si>
    <t>YILHM0389</t>
  </si>
  <si>
    <t>Tanga Brasileña Vino - Talla XL</t>
  </si>
  <si>
    <t>YILHM0390</t>
  </si>
  <si>
    <t>Tanga Brasileña Gris - Talla S</t>
  </si>
  <si>
    <t>YILHM0391</t>
  </si>
  <si>
    <t>Tanga Brasileña Gris - Talla M</t>
  </si>
  <si>
    <t>YILHM0392</t>
  </si>
  <si>
    <t>Tanga Brasileña Gris - Talla L</t>
  </si>
  <si>
    <t>YILHM0393</t>
  </si>
  <si>
    <t>Tanga Brasileña Gris - Talla XL</t>
  </si>
  <si>
    <t>YILHM0394</t>
  </si>
  <si>
    <t>Tanga Brasileña Negra - Talla S</t>
  </si>
  <si>
    <t>YILHM0395</t>
  </si>
  <si>
    <t>Tanga Brasileña Negra - Talla M</t>
  </si>
  <si>
    <t>YILHM0396</t>
  </si>
  <si>
    <t>Tanga Brasileña Negra - Talla L</t>
  </si>
  <si>
    <t>YILHM0397</t>
  </si>
  <si>
    <t>Tanga Brasileña Negra - Talla XL</t>
  </si>
  <si>
    <t>YILHM0398</t>
  </si>
  <si>
    <t>Tanga Brasileña Blanca - Talla S</t>
  </si>
  <si>
    <t>YILHM0399</t>
  </si>
  <si>
    <t>Tanga Brasileña Blanca - Talla M</t>
  </si>
  <si>
    <t>YILHM0400</t>
  </si>
  <si>
    <t>Tanga Brasileña Blanca - Talla L</t>
  </si>
  <si>
    <t>YILHM0401</t>
  </si>
  <si>
    <t>Tanga Brasileña Blanca - Talla XL</t>
  </si>
  <si>
    <t>YILHM0402</t>
  </si>
  <si>
    <t>Tanga Brasileña Coral - Talla S</t>
  </si>
  <si>
    <t>YILHM0403</t>
  </si>
  <si>
    <t>Tanga Brasileña Coral - Talla M</t>
  </si>
  <si>
    <t>YILHM0404</t>
  </si>
  <si>
    <t>Tanga Brasileña Coral - Talla L</t>
  </si>
  <si>
    <t>YILHM0405</t>
  </si>
  <si>
    <t>Tanga Brasileña Coral - Talla XL</t>
  </si>
  <si>
    <t>YILHM2000</t>
  </si>
  <si>
    <t>Blusa-Camisa elegante negra en tejido sedoso H&amp;M - Talla S</t>
  </si>
  <si>
    <t>YILHM2001</t>
  </si>
  <si>
    <t>Blusa-Camisa elegante negra en tejido sedoso H&amp;M - Talla M</t>
  </si>
  <si>
    <t>YILHM2002</t>
  </si>
  <si>
    <t>Blusa de bolsillos delanteros y cuello chino color azul marino H&amp;M - Talla XS_S</t>
  </si>
  <si>
    <t>Talla XS_S</t>
  </si>
  <si>
    <t>YILHM2003</t>
  </si>
  <si>
    <t>Blusa-Camisa elegante azul polvoriento en tejido sedoso H&amp;M - Talla S</t>
  </si>
  <si>
    <t>YILHM2004</t>
  </si>
  <si>
    <t>Camisa de mezcla de algodón blanco de mujer H&amp;M - Talla M</t>
  </si>
  <si>
    <t>YILHM2005</t>
  </si>
  <si>
    <t>Blusa-Camisa elegante blanco crema en tejido sedoso H&amp;M - Talla S</t>
  </si>
  <si>
    <t>YILHM2006</t>
  </si>
  <si>
    <t>Blusa-Camisa elegante blano crema en tejido sedoso H&amp;M - Talla L</t>
  </si>
  <si>
    <t>YILHM2007</t>
  </si>
  <si>
    <t>Camisa oversize de algodón de muselina con botones con contraste - Talla S</t>
  </si>
  <si>
    <t>YILHM2008</t>
  </si>
  <si>
    <t>Vestido de algodón con estampado azul H&amp;M - Talla L</t>
  </si>
  <si>
    <t>YILHM2009</t>
  </si>
  <si>
    <t>Maxi vestido negro con estampado micro de flores blancas H&amp;M - Talla XL</t>
  </si>
  <si>
    <t>YILHM2010</t>
  </si>
  <si>
    <t>Blusa-Camisa de tela de viscosa y algodón con estampado de hojas H&amp;M - Talla L</t>
  </si>
  <si>
    <t>YILHM2011</t>
  </si>
  <si>
    <t>Camisa blanca oversize 100% algodón H&amp;M - Talla XS</t>
  </si>
  <si>
    <t>YILHM2012</t>
  </si>
  <si>
    <t>Blusa de chiffon animal print H&amp;M - Talla L</t>
  </si>
  <si>
    <t>YILHM2013</t>
  </si>
  <si>
    <t>Blusa de chiffon animal print H&amp;M - Talla M</t>
  </si>
  <si>
    <t>YILHM2014</t>
  </si>
  <si>
    <t>Top sin mangas gris pardo de cuello rectangular H&amp;M - Talla XL</t>
  </si>
  <si>
    <t>YILHM2015</t>
  </si>
  <si>
    <t>Pulóver canalé azul grisáceo claro de mujer H&amp;M - Talla M</t>
  </si>
  <si>
    <t>YILHM2016</t>
  </si>
  <si>
    <t>Pulóver ajustado de microfibra blanco de mujer H&amp;M - Talla S</t>
  </si>
  <si>
    <t>YILHM2017</t>
  </si>
  <si>
    <t>Top sin mangas gris pardo de cuello rectangular H&amp;M - Talla S</t>
  </si>
  <si>
    <t>YILHM2018</t>
  </si>
  <si>
    <t>Pulóver ajustado de microfibra blanco de mujer H&amp;M - Talla M</t>
  </si>
  <si>
    <t>YILHM2019</t>
  </si>
  <si>
    <t>Pulóver ajustado de microfibra negro de mujer H&amp;M - Talla XS</t>
  </si>
  <si>
    <t>YILHM2020</t>
  </si>
  <si>
    <t>Pulóver ajustado de microfibra negro de mujer H&amp;M - Talla M</t>
  </si>
  <si>
    <t>YILHM2021</t>
  </si>
  <si>
    <t>Pulóver ajustado de microfibra negro de mujer H&amp;M - Talla XXL</t>
  </si>
  <si>
    <t>YILHM2022</t>
  </si>
  <si>
    <t>Camisa de mezcla de algodón blanco de mujer H&amp;M - Talla S</t>
  </si>
  <si>
    <t>YILHM2023</t>
  </si>
  <si>
    <t>Pulóver ajustado de microfibra negro de mujer H&amp;M - Talla XL</t>
  </si>
  <si>
    <t>YILHM2024</t>
  </si>
  <si>
    <t>Pulóver ajustado de mujer azul grisáceo H&amp;M - Talla M</t>
  </si>
  <si>
    <t>YILHM2025</t>
  </si>
  <si>
    <t>Pulóver de tela traslúcida color azul grisáceo H&amp;M Sin Foto - Talla M</t>
  </si>
  <si>
    <t>YILHM2026</t>
  </si>
  <si>
    <t>Pulóver acanalado de algodón H&amp;M - Talla M</t>
  </si>
  <si>
    <t>YILHM2027</t>
  </si>
  <si>
    <t>Vestido rojo de tejido elástico con cuello alto y falda tipo puff ball PLT - Talla L_8</t>
  </si>
  <si>
    <t>YILHM2028</t>
  </si>
  <si>
    <t>Jeans de corte ancho de pierna ajustada de hombre H&amp;M - Talla 30x32</t>
  </si>
  <si>
    <t>Talla 30x32</t>
  </si>
  <si>
    <t>YILHM2029</t>
  </si>
  <si>
    <t>Jogger deportivo de ajuste regular negro de mujer H&amp;M - Talla XXL</t>
  </si>
  <si>
    <t>YILHM2030</t>
  </si>
  <si>
    <t>Jogger deportivo de ajuste regular negro de mujer H&amp;M - Talla L</t>
  </si>
  <si>
    <t>YILHM2031</t>
  </si>
  <si>
    <t>Jogger regular fit de Hombre H&amp;M (no subió) - Talla L</t>
  </si>
  <si>
    <t>YILHM2032</t>
  </si>
  <si>
    <t>Jogger regular fit de Hombre H&amp;M - Talla M</t>
  </si>
  <si>
    <t>YILHM2033</t>
  </si>
  <si>
    <t>Jogger regular fit de Hombre H&amp;M - Talla XL</t>
  </si>
  <si>
    <t>YILHM2034</t>
  </si>
  <si>
    <t>Jogger deportivo de ajuste regular gris melange de hombre H&amp;M - Talla M</t>
  </si>
  <si>
    <t>YILHM2035</t>
  </si>
  <si>
    <t>Jogger deportivo de ajuste regular azul oscuro de hombre H&amp;M - Talla S</t>
  </si>
  <si>
    <t>YILHM2036</t>
  </si>
  <si>
    <t>Jogger deportivo de ajuste regular negro de hombre H&amp;M - Talla L</t>
  </si>
  <si>
    <t>YILHM2037</t>
  </si>
  <si>
    <t>Jogger Slim Fit de vestir con bolsillos color crema de hombre H&amp;M - Talla XL</t>
  </si>
  <si>
    <t>YILHM2038</t>
  </si>
  <si>
    <t>hm</t>
  </si>
  <si>
    <t>Jogger deportivo  de ajuste regular unisex gris H&amp;M - Talla XXL</t>
  </si>
  <si>
    <t>YILHM2039</t>
  </si>
  <si>
    <t>Jogger de pata ancha gris melange de mujer H&amp;M - Talla M</t>
  </si>
  <si>
    <t>YILHM2040</t>
  </si>
  <si>
    <t>Jogger de pata ancha gris melange oscuro de mujer H&amp;M - Talla S</t>
  </si>
  <si>
    <t>YILHM2041</t>
  </si>
  <si>
    <t>Jogger de pata ancha gris melange oscuro de mujer H&amp;M - Talla M</t>
  </si>
  <si>
    <t>YILHM2042</t>
  </si>
  <si>
    <t>Jogger deportivo de ajuste regular gris melange Unisex H&amp;M - Talla XL</t>
  </si>
  <si>
    <t>YILHM2043</t>
  </si>
  <si>
    <t>Jogger de pierna ancha gris oscuro sin cordón de ajuste de mujer H&amp;M - Talla XXL</t>
  </si>
  <si>
    <t>YILHM2044</t>
  </si>
  <si>
    <t>Jogger de pierna ancha gris oscuro sin cordón de ajuste de mujer H&amp;M - Talla M</t>
  </si>
  <si>
    <t>YILHM2045</t>
  </si>
  <si>
    <t>Jogger deportivo de ajuste regular azul grisáceo de mujer H&amp;M - Talla S</t>
  </si>
  <si>
    <t>YILHM2046</t>
  </si>
  <si>
    <t>Jogger deportivo de ajuste regular azul polvoriento de mujer H&amp;M - Talla S</t>
  </si>
  <si>
    <t>YILHM2047</t>
  </si>
  <si>
    <t>Pantalones cortos de corte regular color crema de hombre H&amp;M - Talla S</t>
  </si>
  <si>
    <t>YILHM2048</t>
  </si>
  <si>
    <t>Pantalones cortos de cordón delantero azul marino de hombre H&amp;M sin foto - Talla XXL</t>
  </si>
  <si>
    <t>YILHM2049</t>
  </si>
  <si>
    <t>Pantalones cortos de cordón delantero gris de hombre H&amp;M - Talla XL</t>
  </si>
  <si>
    <t>YILHM2050</t>
  </si>
  <si>
    <t>Pantalones cortos de cordón delantero gris de hombre H&amp;M - Talla S</t>
  </si>
  <si>
    <t>YILHM2051</t>
  </si>
  <si>
    <t>Pantalones cortos de corte regular color crema de hombre H&amp;M - Talla M</t>
  </si>
  <si>
    <t>YILHM2052</t>
  </si>
  <si>
    <t>Pantalones cortos de lona de corte regular beige de hombre H&amp;M - Talla M</t>
  </si>
  <si>
    <t>YILHM2053</t>
  </si>
  <si>
    <t>Pantalones cortos de cordón delantero negro de hombre H&amp;M - Talla L</t>
  </si>
  <si>
    <t>YILHM2054</t>
  </si>
  <si>
    <t>Pantalones cortos de cordón delantero negro de hombre H&amp;M - Talla M</t>
  </si>
  <si>
    <t>YILHM2055</t>
  </si>
  <si>
    <t>Pantalones cortos de cordón delantero negro de hombre H&amp;M - Talla S</t>
  </si>
  <si>
    <t>YILHM2056</t>
  </si>
  <si>
    <t>Pantalones cortos de gran calidad con bolsillos discretos negro de hombre H&amp;M - Talla S</t>
  </si>
  <si>
    <t>YILHM2057</t>
  </si>
  <si>
    <t>Pantalones cortos de gran calidad con bolsillos discretos negro de hombre H&amp;M - Talla L</t>
  </si>
  <si>
    <t>YILHM2058</t>
  </si>
  <si>
    <t>Pantalones cortos de gran calidad con bolsillos y cordón delantero negro de hombre H&amp;M - Talla XL</t>
  </si>
  <si>
    <t>YILHM2059</t>
  </si>
  <si>
    <t>Pantalones cortos de cordón delantero beige de hombre H&amp;M Sin foto - Talla XXL</t>
  </si>
  <si>
    <t>YILHM2060</t>
  </si>
  <si>
    <t>Pantalones cortos de cordón delantero beige de hombre H&amp;M - Talla L</t>
  </si>
  <si>
    <t>YILHM2061</t>
  </si>
  <si>
    <t>Jeans de mujer ajustados de cintura alta azul oscuro H&amp;M - Talla M_6</t>
  </si>
  <si>
    <t>YILHM2062</t>
  </si>
  <si>
    <t>Jeans de mujer ajustados de cintura alta azul oscuro H&amp;M - Talla XL_18</t>
  </si>
  <si>
    <t>Talla XL_18</t>
  </si>
  <si>
    <t>YILHM2063</t>
  </si>
  <si>
    <t>Jeans de mujer de pierna acampanada de cintura baja negro lavado H&amp;M - Talla M_6</t>
  </si>
  <si>
    <t>YILHM2064</t>
  </si>
  <si>
    <t>Jeans de mujer altos anchos azul claro H&amp;M - Talla XS_0</t>
  </si>
  <si>
    <t>YILHM2065</t>
  </si>
  <si>
    <t>Jeans de mujer cortos de pierna ancha de talle alto azul claro H&amp;M - Talla L_8</t>
  </si>
  <si>
    <t>YILHM2066</t>
  </si>
  <si>
    <t>Jeans de mujer de pierna ancha de cintura alta gris oscuro H&amp;M - Talla S_2</t>
  </si>
  <si>
    <t>YILHM2067</t>
  </si>
  <si>
    <t>Jeans de mujer de pierna ancha de cintura alta gris oscuro H&amp;M - Talla S_4</t>
  </si>
  <si>
    <t>YILHM2068</t>
  </si>
  <si>
    <t>Jeans de mujer ajustados de cintura alta azul denim H&amp;M - Talla S_4</t>
  </si>
  <si>
    <t>YILHM2069</t>
  </si>
  <si>
    <t>Jeans de mujer de pierna ancha de cintura alta azul oscuro - Talla S_4</t>
  </si>
  <si>
    <t>YILHM2070</t>
  </si>
  <si>
    <t>Pulóver ajustado de mujer color marrón H&amp;M - Talla M</t>
  </si>
  <si>
    <t>YILHM2071</t>
  </si>
  <si>
    <t>Pulóver de punto fino de mujer de rayas negras H&amp;M - Talla XL</t>
  </si>
  <si>
    <t>YILHM2072</t>
  </si>
  <si>
    <t>Pulóver ajustado de microfibra blanco de mujer H&amp;M - Talla L</t>
  </si>
  <si>
    <t>YILHM2073</t>
  </si>
  <si>
    <t>Pulóver ajustado de mujer color crema H&amp;M Sin Foto - Talla XS</t>
  </si>
  <si>
    <t>YILHM2074</t>
  </si>
  <si>
    <t>Pulóver ajustado de microfibra blanco de mujer H&amp;M - Talla XS</t>
  </si>
  <si>
    <t>YILHM2075</t>
  </si>
  <si>
    <t>Blusa de mangas largas con brillos de mujer de microfibra H&amp;M Sin Fotos - Talla S</t>
  </si>
  <si>
    <t>YILHM2076</t>
  </si>
  <si>
    <t>Blusa de mangas largas con brillos de mujer de microfibra H&amp;M Sin Fotos - Talla XS</t>
  </si>
  <si>
    <t>YILHM2077</t>
  </si>
  <si>
    <t>Camiseta de mujer sin mangas acanalada negra H&amp;M - Talla S</t>
  </si>
  <si>
    <t>YILHM2078</t>
  </si>
  <si>
    <t>Chaleco de traje beige pálido H&amp;M - Talla XS</t>
  </si>
  <si>
    <t>YILHM2079</t>
  </si>
  <si>
    <t>Chaleco de traje beige pálido H&amp;M - Talla L</t>
  </si>
  <si>
    <t>YILHM2080</t>
  </si>
  <si>
    <t>Cárdigan de punto con detalle de bolsillo azul marino H&amp;M - Talla M</t>
  </si>
  <si>
    <t>YILHM2081</t>
  </si>
  <si>
    <t>Top con cuello de barco de rayas blancas y negras H&amp;M - Talla M</t>
  </si>
  <si>
    <t>YILHM2082</t>
  </si>
  <si>
    <t>Chaqueta corta blanca con rayas negras de mujer H&amp;M - Talla M</t>
  </si>
  <si>
    <t>YILHM2083</t>
  </si>
  <si>
    <t>Bañador estampado con copa acolchada H&amp;M - Talla M</t>
  </si>
  <si>
    <t>YILHM2084</t>
  </si>
  <si>
    <t>Top negro de cuello alto H&amp;M - Talla S</t>
  </si>
  <si>
    <t>YILHM2085</t>
  </si>
  <si>
    <t>Camisa de mezcla de lino sin mangas roja H&amp;M  - Talla M</t>
  </si>
  <si>
    <t>YILHM2086</t>
  </si>
  <si>
    <t>Pulóver blanco de algodón de mujer H&amp;M - Talla M</t>
  </si>
  <si>
    <t>YILHM2087</t>
  </si>
  <si>
    <t>Pulover de mujer blanco de algodón con dibujo H&amp;M Sin Fotos - Talla M</t>
  </si>
  <si>
    <t>YILHM2088</t>
  </si>
  <si>
    <t>Pulóver de algodón de mujer beige claro H&amp;M - Talla S</t>
  </si>
  <si>
    <t>YILHM2089</t>
  </si>
  <si>
    <t>Pulóver de mujer verde  milano H&amp;M - Talla L</t>
  </si>
  <si>
    <t>YILHM2090</t>
  </si>
  <si>
    <t>Camisa de mujer de algodón holgada azul rayado H&amp;M - Talla S</t>
  </si>
  <si>
    <t>YILHM2091</t>
  </si>
  <si>
    <t>Pantaloneta con cordón de estampado blanco y negro H&amp;M - Talla M</t>
  </si>
  <si>
    <t>YILHM2092</t>
  </si>
  <si>
    <t>Pantalón con cordón de mezcla de lino negro H&amp;M - Talla M</t>
  </si>
  <si>
    <t>YILHM2093</t>
  </si>
  <si>
    <t>Pantaloneta de mezcla de lino color crema H&amp;M - Talla XL</t>
  </si>
  <si>
    <t>YILHM2094</t>
  </si>
  <si>
    <t>Pantalones acampanados color crema H&amp;M - Talla XL_12</t>
  </si>
  <si>
    <t>YILHM2095</t>
  </si>
  <si>
    <t>Pulóver ajustado verde caqui H&amp;M - Talla XL</t>
  </si>
  <si>
    <t>YILHM2096</t>
  </si>
  <si>
    <t>Pulóver ajustado gris oscuro H&amp;M - Talla XS</t>
  </si>
  <si>
    <t>YILHM2097</t>
  </si>
  <si>
    <t>Pulóver ajustado gris oscuro H&amp;M - Talla M</t>
  </si>
  <si>
    <t>YILHM2098</t>
  </si>
  <si>
    <t>Pulóver de canalé negro con rayas blancas H&amp;M Sin foto - Talla M</t>
  </si>
  <si>
    <t>YILHM2099</t>
  </si>
  <si>
    <t>Pulóver ajustado verde oliva H&amp;M - Talla XL</t>
  </si>
  <si>
    <t>YILHM2100</t>
  </si>
  <si>
    <t>Body tanga con cuello redondo  color crema H&amp;M - Talla M</t>
  </si>
  <si>
    <t>YILHM2101</t>
  </si>
  <si>
    <t>Pulóver corto ajustado blanco de  mujer H&amp;M - Talla S</t>
  </si>
  <si>
    <t>YILHM2102</t>
  </si>
  <si>
    <t>Camiseta de mujer sin mangas acanalada negra H&amp;M - Talla L</t>
  </si>
  <si>
    <t>YILHM2103</t>
  </si>
  <si>
    <t>Top con cuello de barco negro H&amp;M - Talla M</t>
  </si>
  <si>
    <t>YILHM2104</t>
  </si>
  <si>
    <t>Top con cuello de barco negro H&amp;M - Talla S</t>
  </si>
  <si>
    <t>YILHM2105</t>
  </si>
  <si>
    <t>Top de jersey texturizado negro H&amp;M - Talla M</t>
  </si>
  <si>
    <t>YILHM2106</t>
  </si>
  <si>
    <t>Blusa transparente color crema H&amp;M - Talla S</t>
  </si>
  <si>
    <t>YILHM2107</t>
  </si>
  <si>
    <t>Pulóver de mujer color amarillo pálidio H&amp;M - Talla M</t>
  </si>
  <si>
    <t>YILHM2108</t>
  </si>
  <si>
    <t>Top de un solo hombro con ribete de volantes H&amp;M - Talla M</t>
  </si>
  <si>
    <t>YILHM2109</t>
  </si>
  <si>
    <t>Blusa transparente color crema H&amp;M - Talla M</t>
  </si>
  <si>
    <t>YILHM2110</t>
  </si>
  <si>
    <t>Top de chiffon con hombros descubiertos H&amp;M - Talla XL</t>
  </si>
  <si>
    <t>YILHM2111</t>
  </si>
  <si>
    <t>Top de jersey texturizado azul brilante H&amp;M - Talla M</t>
  </si>
  <si>
    <t>YILHM2112</t>
  </si>
  <si>
    <t>Blusa de mezcla de lino estampado de leopardo H&amp;M - Talla L</t>
  </si>
  <si>
    <t>YILHM2113</t>
  </si>
  <si>
    <t>Camisa de mezcla de lino sin mangas blanca H&amp;M  - Talla S</t>
  </si>
  <si>
    <t>YILHM2114</t>
  </si>
  <si>
    <t>Camisa de mezcla de lino sin mangas blanca H&amp;M  - Talla L</t>
  </si>
  <si>
    <t>YILHM2115</t>
  </si>
  <si>
    <t>Top de punto fino celeste H&amp;M - Talla S</t>
  </si>
  <si>
    <t>YILHM2116</t>
  </si>
  <si>
    <t>Top sin mangas drapeado amarillo claro  H&amp;M - Talla S</t>
  </si>
  <si>
    <t>YILHM2117</t>
  </si>
  <si>
    <t>top bustier de mezclilla H&amp;M - Talla S</t>
  </si>
  <si>
    <t>YILHM2118</t>
  </si>
  <si>
    <t>Camisa de mezcla de lino sin mangas azul marino H&amp;M  - Talla XL</t>
  </si>
  <si>
    <t>YILHM2119</t>
  </si>
  <si>
    <t>Top con cuello de barco de rayas blancas y negras H&amp;M - Talla L</t>
  </si>
  <si>
    <t>YILHM2120</t>
  </si>
  <si>
    <t>Camisa azul marino con rayas blancas H&amp;M - Talla S</t>
  </si>
  <si>
    <t>YILHM2121</t>
  </si>
  <si>
    <t>Camisa de popelina blanca con rayas negras H&amp;M - Talla XS</t>
  </si>
  <si>
    <t>YILHM2122</t>
  </si>
  <si>
    <t>Minifalda blanca con rayas negras H&amp;M - Talla S_4</t>
  </si>
  <si>
    <t>YILHM2123</t>
  </si>
  <si>
    <t>Blusa de mezcla de lino estampado de leopardo H&amp;M - Talla XS</t>
  </si>
  <si>
    <t>YILHM2124</t>
  </si>
  <si>
    <t>Pantaloneta de mezcla de lino color blanco H&amp;M - Talla L</t>
  </si>
  <si>
    <t>YILHM2125</t>
  </si>
  <si>
    <t>Falda midi con estampado de leopardo H&amp;M - Talla XL</t>
  </si>
  <si>
    <t>YILHM2126</t>
  </si>
  <si>
    <t>Falda midi con estampado de leopardo H&amp;M - Talla S</t>
  </si>
  <si>
    <t>YILHM2127</t>
  </si>
  <si>
    <t>Top acanalado con detalle de botones marrón oscuro H&amp;M - Talla M</t>
  </si>
  <si>
    <t>YILHM2128</t>
  </si>
  <si>
    <t>Top bustier de mezclilla H&amp;M - Talla M</t>
  </si>
  <si>
    <t>YILHM2129</t>
  </si>
  <si>
    <t>Mochila de lona ideal para viajes, negocios y escuela con porta laptop marca VS color negra - Tamaño Grande</t>
  </si>
  <si>
    <t>YILHM2130</t>
  </si>
  <si>
    <t>Mochila de lona ideal para viajes, negocios y escuela con porta laptop VS color rosa - Tamaño Grande</t>
  </si>
  <si>
    <t>BU06826</t>
  </si>
  <si>
    <t xml:space="preserve"> lenceria /ofertas</t>
  </si>
  <si>
    <t>Sujetador suave de encaje y satén Beige - Talla S</t>
  </si>
  <si>
    <t>Compra Shein03032024</t>
  </si>
  <si>
    <t>BU06827</t>
  </si>
  <si>
    <t>Sujetador suave de encaje y satén Negro - Talla S</t>
  </si>
  <si>
    <t>BU06828</t>
  </si>
  <si>
    <t>Sujetador suave de encaje y satén Negro - Talla M</t>
  </si>
  <si>
    <t>BU043603</t>
  </si>
  <si>
    <t>Sujetador confortable talla grande Color burdeos - Talla XL</t>
  </si>
  <si>
    <t>YILHM0964</t>
  </si>
  <si>
    <t>Pantalones de pirna ancha negro con cordón de mujer H&amp;M - Talla XL</t>
  </si>
  <si>
    <t>YILHM0965</t>
  </si>
  <si>
    <t>Pantalones chinos de algodón de fit slim beige de hombre H&amp;M (no subió) - Talla S_30</t>
  </si>
  <si>
    <t>Talla S_30</t>
  </si>
  <si>
    <t>YILHM0966</t>
  </si>
  <si>
    <t>Jeans harper de tiro alto y pierna ancha azul demin claro de mujer H&amp;M - Talla M_6</t>
  </si>
  <si>
    <t>YILHM0967</t>
  </si>
  <si>
    <t>Pantalones cortos con cordón delantero negro de hombre H&amp;M (Sin Foto) - Talla M</t>
  </si>
  <si>
    <t>YILHM0968</t>
  </si>
  <si>
    <t>Jeans mom de tiro alto y pierna delgada azul oscuro de mujer H&amp;M - Talla M_6</t>
  </si>
  <si>
    <t>YILHM0969</t>
  </si>
  <si>
    <t>Jeans de mujer ajustados de cintura alta azul oscuro H&amp;M - Talla XL_12</t>
  </si>
  <si>
    <t>YILHM0970</t>
  </si>
  <si>
    <t>Jeans mom de tiro alto y pierna delgada azul vaquero de mujer H&amp;M - Talla XL_12</t>
  </si>
  <si>
    <t>YILHM0971</t>
  </si>
  <si>
    <t>Mini falda negra de mujer H&amp;M - Talla XL_14</t>
  </si>
  <si>
    <t>YILHM0972</t>
  </si>
  <si>
    <t>Jeans de tiro bajo con pierna acampanada negro de mujer H&amp;M - Talla XS_2</t>
  </si>
  <si>
    <t>YILHM0973</t>
  </si>
  <si>
    <t>Pantalones vaqueros holgados de firax negro de hombre H&amp;M - Talla 30/32</t>
  </si>
  <si>
    <t>Talla 30/32</t>
  </si>
  <si>
    <t>YILHM0974</t>
  </si>
  <si>
    <t>Jeans harper de tiro alto y pierna ancha azul demin claro de mujer H&amp;M - Talla XS_2</t>
  </si>
  <si>
    <t>YILHM0975</t>
  </si>
  <si>
    <t>Mini falda negra de mujer H&amp;M - Talla XS_2</t>
  </si>
  <si>
    <t>YILHM2131</t>
  </si>
  <si>
    <t>Polo de ajuste encantado beige oscuro de hombre H&amp;M  - Talla S</t>
  </si>
  <si>
    <t>YILHM2132</t>
  </si>
  <si>
    <t>Polo de ajuste encantado beige oscuro de hombre H&amp;M  - Talla M</t>
  </si>
  <si>
    <t>YILHM2133</t>
  </si>
  <si>
    <t>Camisa de mezcla de lino de manga corta de corte regular H&amp;M - Talla L</t>
  </si>
  <si>
    <t>YILHM2134</t>
  </si>
  <si>
    <t>Pulóver de hombre oversized amarillo H&amp;M - Talla M</t>
  </si>
  <si>
    <t>YILHM2135</t>
  </si>
  <si>
    <t>Pulóver de hombre slim fit verde salvia H&amp;M - Talla M</t>
  </si>
  <si>
    <t>YILHM2136</t>
  </si>
  <si>
    <t>YILHM2137</t>
  </si>
  <si>
    <t>Pulóver holgado rosa de hombre H&amp;M - Talla S</t>
  </si>
  <si>
    <t>YILHM2138</t>
  </si>
  <si>
    <t>Pulóver de hombre slim fit negro H&amp;M - Talla S</t>
  </si>
  <si>
    <t>YILHM2139</t>
  </si>
  <si>
    <t>Polo ajustado negro H&amp;M - Talla L</t>
  </si>
  <si>
    <t>YILHM2140</t>
  </si>
  <si>
    <t>Camisa texturizada de corte regular celeste H&amp;M - Talla M</t>
  </si>
  <si>
    <t>YILHM2141</t>
  </si>
  <si>
    <t>Camisa gofrada de corte regular beige oscuro H&amp;M - Talla M</t>
  </si>
  <si>
    <t>YILHM2142</t>
  </si>
  <si>
    <t>Polo de punto de agujero de corte regular celeste H&amp;M - Talla S</t>
  </si>
  <si>
    <t>YILHM2143</t>
  </si>
  <si>
    <t>Polo de punto de agujero de corte regular blanco H&amp;M - Talla S</t>
  </si>
  <si>
    <t>YILHM2144</t>
  </si>
  <si>
    <t>Polo de punto texturizado de corte regular regular marrón oscuro H&amp;m - Talla S</t>
  </si>
  <si>
    <t>YILHM2145</t>
  </si>
  <si>
    <t>Pulóver de corte regular con cuello beige oscuro H&amp;M - Talla M</t>
  </si>
  <si>
    <t>YILHM2146</t>
  </si>
  <si>
    <t>Pulóver de punto texturizado de corte regular blanco H&amp;M - Talla L</t>
  </si>
  <si>
    <t>YILHM2147</t>
  </si>
  <si>
    <t>Pulóver ajustado acanalado color crema H&amp;M - Talla S</t>
  </si>
  <si>
    <t>YILHM2148</t>
  </si>
  <si>
    <t>Pulóver gofrado de corte regular color crema H&amp;M - Talla S</t>
  </si>
  <si>
    <t>YILHM2149</t>
  </si>
  <si>
    <t>Pulóver de corte regular con cuello blanco H&amp;M - Talla S</t>
  </si>
  <si>
    <t>YILHM2150</t>
  </si>
  <si>
    <t>Camisa resort de canalé de ajuste holgado negra H&amp;M - Talla M</t>
  </si>
  <si>
    <t>YILHM2151</t>
  </si>
  <si>
    <t>Camisa resort de canalé de ajuste holgado negra H&amp;M - Talla XL</t>
  </si>
  <si>
    <t>YILHM2152</t>
  </si>
  <si>
    <t>Camisa resort de canalé de ajuste holgado negra H&amp;M - Talla S</t>
  </si>
  <si>
    <t>YILHM2153</t>
  </si>
  <si>
    <t>Pulóver de corte regular con cuello azul marino H&amp;M - Talla XL</t>
  </si>
  <si>
    <t>YILHM2154</t>
  </si>
  <si>
    <t>Pulóver de hombre slim fit verde salvia H&amp;M - Talla XXL</t>
  </si>
  <si>
    <t>YILHM2155</t>
  </si>
  <si>
    <t>Pulóver holgado rosa de hombre H&amp;M - Talla L</t>
  </si>
  <si>
    <t>YILHM2156</t>
  </si>
  <si>
    <t xml:space="preserve">Top de jersey texturizado blanco H&amp;M - Talla </t>
  </si>
  <si>
    <t xml:space="preserve">Talla </t>
  </si>
  <si>
    <t>YILHM2157</t>
  </si>
  <si>
    <t>Chaleco de traje negro H&amp;M - Talla S</t>
  </si>
  <si>
    <t>YILHM2158</t>
  </si>
  <si>
    <t>Top de jersey gofre negro H&amp;M - Talla S</t>
  </si>
  <si>
    <t>YILHM2159</t>
  </si>
  <si>
    <t>Minifalda de vinil negra H&amp;M - Talla M</t>
  </si>
  <si>
    <t>YILHM2160</t>
  </si>
  <si>
    <t>Top con cremallera y cuello gris H&amp;M - Talla S</t>
  </si>
  <si>
    <t>YILHM2161</t>
  </si>
  <si>
    <t>Pulóver ajustado de mujer celeste H&amp;m - Talla XL</t>
  </si>
  <si>
    <t>YILHM2162</t>
  </si>
  <si>
    <t>Pulóver ajustado de mujer acanalado blanco H&amp;M - Talla M</t>
  </si>
  <si>
    <t>YILHM2163</t>
  </si>
  <si>
    <t>Pulóver de mezcla modal acanalada blanco H&amp;M - Talla XXL</t>
  </si>
  <si>
    <t>YILHM2164</t>
  </si>
  <si>
    <t>Camisa oversize de algodón de muselina con botones con contraste - Talla XS</t>
  </si>
  <si>
    <t>YILHM2165</t>
  </si>
  <si>
    <t>Top de cuello alto de microfibra gris H&amp;M - Talla M</t>
  </si>
  <si>
    <t>YILHM2166</t>
  </si>
  <si>
    <t>Falda midi negra H&amp;M - Talla L</t>
  </si>
  <si>
    <t>YILHM2167</t>
  </si>
  <si>
    <t>Pantalones de jersey acampanados gris oscuro H&amp;M - Talla M</t>
  </si>
  <si>
    <t>YILHM2168</t>
  </si>
  <si>
    <t>Pantalones de hombre de ajuste relajado azul marino H&amp;M - Talla M</t>
  </si>
  <si>
    <t>YILHM2169</t>
  </si>
  <si>
    <t>Camisa de mezcla de lino de manga corta de corte regular H&amp;M - Talla XL</t>
  </si>
  <si>
    <t>YILHM2170</t>
  </si>
  <si>
    <t>Jogger ajustado y elegante beige H&amp;M - Talla XL</t>
  </si>
  <si>
    <t>YILHM2171</t>
  </si>
  <si>
    <t>Jogger de cargo ajustado gris oscuro H&amp;M - Talla S</t>
  </si>
  <si>
    <t>YILHM2172</t>
  </si>
  <si>
    <t>Pulóver de hombre de gran calidad holgado beige H&amp;M - Talla M</t>
  </si>
  <si>
    <t>YILHM2173</t>
  </si>
  <si>
    <t>Polo de ajuste perfecto negro de algodón H&amp;M - Talla XL</t>
  </si>
  <si>
    <t>YILHM2174</t>
  </si>
  <si>
    <t>Polo piqué de corte regular negro H&amp;M - Talla XS</t>
  </si>
  <si>
    <t>YILHM2175</t>
  </si>
  <si>
    <t>Pulóver gofrado de corte regular color crema H&amp;M - Talla M</t>
  </si>
  <si>
    <t>YILHM2176</t>
  </si>
  <si>
    <t>Camisa de resort con textura de corte regular color crema H&amp;m - Talla L</t>
  </si>
  <si>
    <t>YILHM2177</t>
  </si>
  <si>
    <t>Polo de punto pointelle de corte regular crema rayado H&amp;M - Talla L</t>
  </si>
  <si>
    <t>YILHM2178</t>
  </si>
  <si>
    <t>Camisa de resort con textura de corte regular rayado H&amp;m - Talla L</t>
  </si>
  <si>
    <t>YILHM2179</t>
  </si>
  <si>
    <t>Polo ajustado verde salvia H&amp;M - Talla S</t>
  </si>
  <si>
    <t>YILHM2180</t>
  </si>
  <si>
    <t>Pulóver estampado de corte holgado beige claro H&amp;M - Talla M</t>
  </si>
  <si>
    <t>YILHM2181</t>
  </si>
  <si>
    <t>Pulóver estampado de corte holgado marrón H&amp;M - Talla XS</t>
  </si>
  <si>
    <t>YILHM2182</t>
  </si>
  <si>
    <t>Pulóver loose fit blanco de hombre H&amp;M - Talla XL</t>
  </si>
  <si>
    <t>YILHM2183</t>
  </si>
  <si>
    <t>Pulóver largo de corte regular blanco de hombre H&amp;M - Talla L</t>
  </si>
  <si>
    <t>YILHM2184</t>
  </si>
  <si>
    <t>Pulóver slim fit blanco de hombre H&amp;M - Talla S</t>
  </si>
  <si>
    <t>YILHM2185</t>
  </si>
  <si>
    <t>Pulóver slim fit blanco de hombre H&amp;M - Talla XS</t>
  </si>
  <si>
    <t>YILHM2186</t>
  </si>
  <si>
    <t>Pulóver ajustado de algodón Pima H&amp;M - Talla XXL</t>
  </si>
  <si>
    <t>YILHM2187</t>
  </si>
  <si>
    <t>Pulóver de ajuste regular azul marino de hombre H&amp;M - Talla M</t>
  </si>
  <si>
    <t>YILHM2188</t>
  </si>
  <si>
    <t>Pulóver de corte regular negro H&amp;M - Talla S</t>
  </si>
  <si>
    <t>YILHM2189</t>
  </si>
  <si>
    <t>Pulóver de corte regular negro H&amp;M - Talla M</t>
  </si>
  <si>
    <t>YILHM2190</t>
  </si>
  <si>
    <t>Pulóver ajustado con cuello en V negro H&amp;M - Talla M</t>
  </si>
  <si>
    <t>YILHM2191</t>
  </si>
  <si>
    <t>Pulóver estampado con letrero de corte holgado H&amp;M - Talla S</t>
  </si>
  <si>
    <t>YILHM2192</t>
  </si>
  <si>
    <t>Pulóver estampado de corte holgado negro/new york H&amp;M - Talla S</t>
  </si>
  <si>
    <t>YILHM2193</t>
  </si>
  <si>
    <t>Pulóver estampado de corte holgado negro/new york H&amp;M - Talla L</t>
  </si>
  <si>
    <t>YILHM2194</t>
  </si>
  <si>
    <t>Camiseta de ajuste regular gris H&amp;M - Talla L</t>
  </si>
  <si>
    <t>YILHM2195</t>
  </si>
  <si>
    <t>Pulóver holgado negro/kodak H&amp;M - Talla XS</t>
  </si>
  <si>
    <t>YILHM2196</t>
  </si>
  <si>
    <t>Pulóver holgado negro/kodak H&amp;M - Talla S</t>
  </si>
  <si>
    <t>YILHM2197</t>
  </si>
  <si>
    <t>Pulóver ajustado Coolmax negro H&amp;M - Talla XS</t>
  </si>
  <si>
    <t>YILHM2198</t>
  </si>
  <si>
    <t>Pulóver regular fit Coolmax H&amp;M - Talla M</t>
  </si>
  <si>
    <t>YILHM2199</t>
  </si>
  <si>
    <t>Pulóver ajustado acanalado negro H&amp;M - Talla S</t>
  </si>
  <si>
    <t>YILHM2200</t>
  </si>
  <si>
    <t>Pulóver oversized de algodón negro H&amp;M - Talla XL</t>
  </si>
  <si>
    <t>YILHM2201</t>
  </si>
  <si>
    <t>Pulóver oversized de algodón negro H&amp;M - Talla L</t>
  </si>
  <si>
    <t>YILHM2202</t>
  </si>
  <si>
    <t>Pulóver oversized marrón H&amp;M - Talla S</t>
  </si>
  <si>
    <t>YILHM2203</t>
  </si>
  <si>
    <t>Pulóver oversized marrón H&amp;M - Talla M</t>
  </si>
  <si>
    <t>YILHM2204</t>
  </si>
  <si>
    <t>Pulóver regular marrón H&amp;M - Talla L</t>
  </si>
  <si>
    <t>YILHM2205</t>
  </si>
  <si>
    <t>Pulóver holgado beige claro H&amp;M - Talla XL</t>
  </si>
  <si>
    <t>YILHM2206</t>
  </si>
  <si>
    <t>Pulóver holgado beige claro H&amp;M - Talla XS</t>
  </si>
  <si>
    <t>YILHM2207</t>
  </si>
  <si>
    <t>Pulover holgado con estampado beige claro/snoopy H&amp;M - Talla M</t>
  </si>
  <si>
    <t>YILHM2208</t>
  </si>
  <si>
    <t>Pulover holgado con estampado beige claro/snoopy H&amp;M Talla XS - Talla XS</t>
  </si>
  <si>
    <t>YILHM2209</t>
  </si>
  <si>
    <t>Pantalones de sarga de algodón beige H&amp;M Sin Foto  - Talla 34x32</t>
  </si>
  <si>
    <t>Talla 34x32</t>
  </si>
  <si>
    <t>YILHM2210</t>
  </si>
  <si>
    <t>Jeans suelto Houston azul claro H&amp;M Talla 32x32 - Talla 32x32</t>
  </si>
  <si>
    <t>YILHM2211</t>
  </si>
  <si>
    <t>Jeans chinos ajustados de algodón negros H&amp;M - Talla 34x32</t>
  </si>
  <si>
    <t>YILHM2212</t>
  </si>
  <si>
    <t>Jeans ajustados a medida negros H&amp;M - Talla 34</t>
  </si>
  <si>
    <t>Talla 34</t>
  </si>
  <si>
    <t>YILHM2213</t>
  </si>
  <si>
    <t>Pantalones ajustados negros H&amp;M - Talla M</t>
  </si>
  <si>
    <t>YILHM2214</t>
  </si>
  <si>
    <t>Pantalones ajustados blanco crema H&amp;M - Talla S</t>
  </si>
  <si>
    <t>YILHM2215</t>
  </si>
  <si>
    <t>Lencería /hm</t>
  </si>
  <si>
    <t>Sujetador súper push up blacno H&amp;M - Talla 36B</t>
  </si>
  <si>
    <t>Talla 36B</t>
  </si>
  <si>
    <t>YILHM2216</t>
  </si>
  <si>
    <t>Sujetador súper push up negro H&amp;M - Talla 36B</t>
  </si>
  <si>
    <t>YILHM2217</t>
  </si>
  <si>
    <t>Sujetador Balconette de encaje acolchado beige pálido H&amp;M - Talla 36D</t>
  </si>
  <si>
    <t>Talla 36D</t>
  </si>
  <si>
    <t>YILHM2218</t>
  </si>
  <si>
    <t>Sujetador Push up de microfibra negro H&amp;M - Talla 34D</t>
  </si>
  <si>
    <t>Talla 34D</t>
  </si>
  <si>
    <t>YILHM2219</t>
  </si>
  <si>
    <t>Camisa blanca oversize 100% algodón H&amp;M - Talla L</t>
  </si>
  <si>
    <t>YILHM2220</t>
  </si>
  <si>
    <t>Sujetador Push up de microfibra blanco H&amp;M - Talla 34D</t>
  </si>
  <si>
    <t>YILHM2221</t>
  </si>
  <si>
    <t>Polo de punto de mangas largas negro H&amp;M - Talla M</t>
  </si>
  <si>
    <t>YILHM2222</t>
  </si>
  <si>
    <t>Calcetines de mezcla de lana beige oscuro sin foto - Talla 36/38</t>
  </si>
  <si>
    <t>Talla 36/38</t>
  </si>
  <si>
    <t>YILHM2223</t>
  </si>
  <si>
    <t>Camisa negra de resort de corte regular H&amp;M - Talla XL</t>
  </si>
  <si>
    <t>YILHM2224</t>
  </si>
  <si>
    <t>Camisa ajustada de hombre negra con botones blancos H&amp;M - Talla S</t>
  </si>
  <si>
    <t>YILHM2225</t>
  </si>
  <si>
    <t>Camisa ajustada de hombre negra con botones blancos H&amp;M - Talla M</t>
  </si>
  <si>
    <t>YILHM2226</t>
  </si>
  <si>
    <t>Camisa blanca de corte ajustado de cuello chino H&amp;M - Talla S</t>
  </si>
  <si>
    <t>YILHM2227</t>
  </si>
  <si>
    <t>Camisa ajustada de hombre H&amp;M - Talla S</t>
  </si>
  <si>
    <t>YILHM2228</t>
  </si>
  <si>
    <t>Camisa de ajuste regular mezclilla celeste H&amp;M Sin Foto - Talla XS</t>
  </si>
  <si>
    <t>YILHM2229</t>
  </si>
  <si>
    <t>Camisa Oxford de corte regular verde salvia H&amp;M - Talla XL</t>
  </si>
  <si>
    <t>YILHM2230</t>
  </si>
  <si>
    <t>Camisa de corte regular beige oscuro/rayado H&amp;M - Talla L</t>
  </si>
  <si>
    <t>YILHM2231</t>
  </si>
  <si>
    <t>Camisa ajustada beige claro rayada H&amp;M - Talla XS</t>
  </si>
  <si>
    <t>YILHM2232</t>
  </si>
  <si>
    <t>Pulover holgado con estampado blanco/snoopy H&amp;M - Talla L</t>
  </si>
  <si>
    <t>YILHM2233</t>
  </si>
  <si>
    <t>Vestido maxi en color rojo tomate con textura traslúcida con aberturas y diseño cruzado PLT - Talla S_4</t>
  </si>
  <si>
    <t>YILHM2234</t>
  </si>
  <si>
    <t>Vestido bodycon en color crema con diseño de lino y cierre de cordones en la espalda PLT - Talla M_6</t>
  </si>
  <si>
    <t>YILHM2235</t>
  </si>
  <si>
    <t>Short bañador de hombre celeste H&amp;M - Talla L</t>
  </si>
  <si>
    <t>YILHM2236</t>
  </si>
  <si>
    <t>Short bañador de hombre celeste/estampado H&amp;M - Talla L</t>
  </si>
  <si>
    <t>YILHM2237</t>
  </si>
  <si>
    <t>Short bañador de hombre naranja oscuro/palmeras H&amp;M - Talla L</t>
  </si>
  <si>
    <t>YILHM2238</t>
  </si>
  <si>
    <t>Short bañador de hombre estampado de hojas H&amp;M - Talla M</t>
  </si>
  <si>
    <t>YILHM2239</t>
  </si>
  <si>
    <t>Short bañador beige claro H&amp;M - Talla M</t>
  </si>
  <si>
    <t>YILHM2240</t>
  </si>
  <si>
    <t>Pantalones cortos de lona de corte regular verde caqui de hombre H&amp;M - Talla XXL</t>
  </si>
  <si>
    <t>YILHM2241</t>
  </si>
  <si>
    <t>Pulóver de hombre slim fit verde salvia H&amp;M - Talla L</t>
  </si>
  <si>
    <t>YILHM2242</t>
  </si>
  <si>
    <t>Pulóver holgado negro/kodak H&amp;M - Talla M</t>
  </si>
  <si>
    <t>YILHM2243</t>
  </si>
  <si>
    <t>Pulóver estampado con letrero de corte holgado H&amp;M - Talla M</t>
  </si>
  <si>
    <t>YILHM2244</t>
  </si>
  <si>
    <t>Pulóver ajustado gris H&amp;M - Talla L</t>
  </si>
  <si>
    <t>YILHM2245</t>
  </si>
  <si>
    <t>Pulóver de corte regular con cuello azul marino H&amp;M - Talla S</t>
  </si>
  <si>
    <t>YILHM2246</t>
  </si>
  <si>
    <t>Camisa texturizada de corte regular blanco H&amp;M - Talla M</t>
  </si>
  <si>
    <t>YILHM2247</t>
  </si>
  <si>
    <t>Pantalones de hombre ajustados azul marino H&amp;M - Talla 32_M</t>
  </si>
  <si>
    <t>Talla 32_M</t>
  </si>
  <si>
    <t>YILHM2248</t>
  </si>
  <si>
    <t>Pantalones de hombre ajustados gris oscuro H&amp;M - Talla 29_XS</t>
  </si>
  <si>
    <t>Talla 29_XS</t>
  </si>
  <si>
    <t>YILHM2250</t>
  </si>
  <si>
    <t>Top de cuello alto de microfibra gris H&amp;M - Talla S</t>
  </si>
  <si>
    <t>YILHM2251</t>
  </si>
  <si>
    <t>Top de cuello alto de microfibra blanco H&amp;M - Talla M</t>
  </si>
  <si>
    <t>YILHM2252</t>
  </si>
  <si>
    <t>Top de cuello alto de microfibra negro H&amp;M - Talla M</t>
  </si>
  <si>
    <t>YILHM2253</t>
  </si>
  <si>
    <t>Top de medio cuello marrón oscuro H&amp;M Sin Foto - Talla L</t>
  </si>
  <si>
    <t>YILHM2254</t>
  </si>
  <si>
    <t>Body tanga de cuello cuadrado color crema/rayas negras H&amp;M - Talla M</t>
  </si>
  <si>
    <t>YILHM2255</t>
  </si>
  <si>
    <t>Blusa corta texturizada de mangas abombadas de lazos delanteros verde oliva H&amp;M Sin Fotos - Talla XL</t>
  </si>
  <si>
    <t>YILHM2256</t>
  </si>
  <si>
    <t>Pulóver ajustado de microfibra gris H&amp;M - Talla M</t>
  </si>
  <si>
    <t>YILHM2257</t>
  </si>
  <si>
    <t>Pulóver ajustado de microfibra negro H&amp;M  - Talla L</t>
  </si>
  <si>
    <t>YILHM2258</t>
  </si>
  <si>
    <t>Top negro de medio cuello acanalado H&amp;M Sin Foto - Talla M</t>
  </si>
  <si>
    <t>YILHM2259</t>
  </si>
  <si>
    <t>Pulóver estampado negro/camaro H&amp;M - Talla S</t>
  </si>
  <si>
    <t>YILHM2260</t>
  </si>
  <si>
    <t>Top de mangas largas con cuello de barco negro de gran calidad H&amp;M - Talla M</t>
  </si>
  <si>
    <t>YILHM2261</t>
  </si>
  <si>
    <t>Enguatada acanalada beige H&amp;M - Talla XS</t>
  </si>
  <si>
    <t>YILHM2262</t>
  </si>
  <si>
    <t>Top de mangas largas con escote de corazón blanco H&amp;M - Talla M</t>
  </si>
  <si>
    <t>YILHM2263</t>
  </si>
  <si>
    <t>Top de mangas largas de microfibra de escote cuadrado beige claro H&amp;M - Talla S</t>
  </si>
  <si>
    <t>YILHM2264</t>
  </si>
  <si>
    <t>Top de mangas largas acanalado con ribete de encaje rosa polvoriento H&amp;M - Talla XXS</t>
  </si>
  <si>
    <t>YILHM2265</t>
  </si>
  <si>
    <t>Top de mangas largas de algodón acanalado gris oscuro H&amp;M - Talla S</t>
  </si>
  <si>
    <t>YILHM2266</t>
  </si>
  <si>
    <t>Top de mangas largas de microfibra negro H&amp;M - Talla M</t>
  </si>
  <si>
    <t>YILHM2267</t>
  </si>
  <si>
    <t>Top de mangas largas de algodón negro H&amp;M - Talla S</t>
  </si>
  <si>
    <t>YILHM2268</t>
  </si>
  <si>
    <t>Top de mangas largas de microfibra escote cuadrado blanco H&amp;M - Talla M</t>
  </si>
  <si>
    <t>YILHM2269</t>
  </si>
  <si>
    <t>Top de mangas largas con escote de corazón blanco H&amp;M - Talla XS</t>
  </si>
  <si>
    <t>YILHM2270</t>
  </si>
  <si>
    <t>Cardigan de punto fino crema/negro con botones dorados de mujer H&amp;M - Talla XL</t>
  </si>
  <si>
    <t>YILHM2271</t>
  </si>
  <si>
    <t>Cardigan de punto fino crema/negro con botones dorados de mujer H&amp;M - Talla L</t>
  </si>
  <si>
    <t>YILHM2272</t>
  </si>
  <si>
    <t>Top de mangas largas de microfibra color topo oscuro H&amp;M - Talla M</t>
  </si>
  <si>
    <t>YILHM2273</t>
  </si>
  <si>
    <t>Top de mangas largas de microfibra escote cuadrado blanco H&amp;M - Talla XL</t>
  </si>
  <si>
    <t>YILHM2274</t>
  </si>
  <si>
    <t>Top de cuello cuadrado de microfibra blanco H&amp;M - Talla L</t>
  </si>
  <si>
    <t>YILHM2275</t>
  </si>
  <si>
    <t>Top ajustado corto de microfibra blanco H&amp;M - Talla XL</t>
  </si>
  <si>
    <t>YILHM2276</t>
  </si>
  <si>
    <t>Top de mangas largas acanalado con ribete de encaje blanco H&amp;M - Talla M</t>
  </si>
  <si>
    <t>YILHM2277</t>
  </si>
  <si>
    <t>Camisa elástica de mujer blanca H&amp;M - Talla XL</t>
  </si>
  <si>
    <t>YILHM2278</t>
  </si>
  <si>
    <t>Camisa elástica de mujer blanca H&amp;M - Talla M</t>
  </si>
  <si>
    <t>YILHM2279</t>
  </si>
  <si>
    <t>Camisa de mujer denim blanca H&amp;M - Talla S</t>
  </si>
  <si>
    <t>YILHM2280</t>
  </si>
  <si>
    <t>Pantalones de jersey acampanados negro H&amp;M - Talla L</t>
  </si>
  <si>
    <t>YILHM2281</t>
  </si>
  <si>
    <t>Vestido ajustado largo azul marino H&amp;M Sin Foto - Talla XL</t>
  </si>
  <si>
    <t>YILHM2282</t>
  </si>
  <si>
    <t>Top ajustado corto de microfibra blanco H&amp;M - Talla L</t>
  </si>
  <si>
    <t>YILHM2283</t>
  </si>
  <si>
    <t>Pulóver de mujer ajustado blanco de microfibra H&amp;M - Talla L</t>
  </si>
  <si>
    <t>YILHM2284</t>
  </si>
  <si>
    <t>Pulóver de mujer ajustado blanco de microfibra H&amp;M - Talla S</t>
  </si>
  <si>
    <t>YILHM2285</t>
  </si>
  <si>
    <t>Pulóver blanco/bijou H&amp;M - Talla M</t>
  </si>
  <si>
    <t>YILHM2286</t>
  </si>
  <si>
    <t>YILHM2287</t>
  </si>
  <si>
    <t>Pulóver ajustado corto negro de mujer H&amp;M  - Talla S</t>
  </si>
  <si>
    <t>YILHM2288</t>
  </si>
  <si>
    <t>Pulóver ajustado de microfibra negro H&amp;M  - Talla M</t>
  </si>
  <si>
    <t>YILHM2289</t>
  </si>
  <si>
    <t>Top negro de mangas largas acanalado H&amp;M - Talla XS</t>
  </si>
  <si>
    <t>YILHM2290</t>
  </si>
  <si>
    <t>Pulóver negro ajustado de mujer con letrero Patisserie H&amp;M Sin Foto - Talla S</t>
  </si>
  <si>
    <t>YILHM2291</t>
  </si>
  <si>
    <t>Top de cuello cuadrado de microfibra negro H&amp;M - Talla M</t>
  </si>
  <si>
    <t>YILHM2292</t>
  </si>
  <si>
    <t>Pulóver ajustado negro de mujer de microfibra H&amp;M - Talla XXL</t>
  </si>
  <si>
    <t>YILHM2293</t>
  </si>
  <si>
    <t>Pulóver ajustado negro de mujer de microfibra H&amp;M - Talla S</t>
  </si>
  <si>
    <t>YILHM2294</t>
  </si>
  <si>
    <t>Pulóver ajustado negro de mujer de microfibra de cuello fino H&amp;M Sin Foto - Talla XS</t>
  </si>
  <si>
    <t>YILHM2295</t>
  </si>
  <si>
    <t>Top de medio cuello marrón  oscuro H&amp;M Sin Foto - Talla XS</t>
  </si>
  <si>
    <t>YILHM2296</t>
  </si>
  <si>
    <t>Top de medio cuello marrón  oscuro H&amp;M Sin Foto - Talla XL</t>
  </si>
  <si>
    <t>YILHM2297</t>
  </si>
  <si>
    <t>Pulóver de mujer negro oversized H&amp;M - Talla S</t>
  </si>
  <si>
    <t>YILHM2298</t>
  </si>
  <si>
    <t>Pulóver de mujer negro oversized H&amp;M - Talla M</t>
  </si>
  <si>
    <t>YILHM2299</t>
  </si>
  <si>
    <t>Pulóver oversized negro estampado/Mickey Mouse H&amp;M - Talla S/M</t>
  </si>
  <si>
    <t>YILHM2300</t>
  </si>
  <si>
    <t>Pulóver ajustado corto gris de mujer H&amp;M  - Talla XL</t>
  </si>
  <si>
    <t>YILHM2301</t>
  </si>
  <si>
    <t>Top de punto fino celeste H&amp;M - Talla L</t>
  </si>
  <si>
    <t>YILHM2302</t>
  </si>
  <si>
    <t>Pulóver negro de ajuste regular de algón H&amp;M - Talla M</t>
  </si>
  <si>
    <t>YILHM2303</t>
  </si>
  <si>
    <t>Camiseta sin mangas de corte holgado negra H&amp;M - Talla XXL</t>
  </si>
  <si>
    <t>YILHM2304</t>
  </si>
  <si>
    <t>Sandalias con detalle de nudo atadas al tobillo en rosa neon - Talla 37</t>
  </si>
  <si>
    <t>YILHM2305</t>
  </si>
  <si>
    <t>Pulóver blanco de hombre de ajuste regular H&amp;M - Talla S</t>
  </si>
  <si>
    <t>YILHM2306</t>
  </si>
  <si>
    <t>Polo de ajuste regular azul marino H&amp;M - Talla S</t>
  </si>
  <si>
    <t>YILHM2307</t>
  </si>
  <si>
    <t>Camisa texturizada de corte regular blanco H&amp;M - Talla S</t>
  </si>
  <si>
    <t>YILHM2308</t>
  </si>
  <si>
    <t>Pulóver estampado de corte holgado blanco/george gas H&amp;M - Talla M</t>
  </si>
  <si>
    <t>YILHM2309</t>
  </si>
  <si>
    <t>Polo negro de ajuste regular H&amp;M Sin Foto - Talla S</t>
  </si>
  <si>
    <t>YILHM2310</t>
  </si>
  <si>
    <t xml:space="preserve">Camisa de  corte regular de cuadros beige claro H&amp;M Sihn Fotos - Talla S </t>
  </si>
  <si>
    <t>YILHM2311</t>
  </si>
  <si>
    <t>Camisa de mujer denim gris H&amp;M - Talla XL</t>
  </si>
  <si>
    <t>YILHM2312</t>
  </si>
  <si>
    <t>Camisa de ajuste regular Oxford blanca H&amp;M - Talla L</t>
  </si>
  <si>
    <t>YILHM2313</t>
  </si>
  <si>
    <t>Camisa de magas largas texturizada de corte regular negra H&amp;M - Talla M</t>
  </si>
  <si>
    <t>YILHM2314</t>
  </si>
  <si>
    <t>Polo de mujer holgado blanco con rayas azul marino H&amp;M - Talla XL</t>
  </si>
  <si>
    <t>YILHM2315</t>
  </si>
  <si>
    <t>Camisa negra de corte ajustado de cuello chino H&amp;M  - Talla M</t>
  </si>
  <si>
    <t>YILHM2316</t>
  </si>
  <si>
    <t>Camisa ajustada azul claro rayado H&amp;M - Talla L</t>
  </si>
  <si>
    <t>YILHM2317</t>
  </si>
  <si>
    <t>Camisa ajustada azul celeste H&amp;M - Talla M</t>
  </si>
  <si>
    <t>YILHM2318</t>
  </si>
  <si>
    <t>Camisa ajustada negra H&amp;M - Talla XL</t>
  </si>
  <si>
    <t>YILHM2319</t>
  </si>
  <si>
    <t>Camisa ajustada negra H&amp;M - Talla S</t>
  </si>
  <si>
    <t>YILHM2320</t>
  </si>
  <si>
    <t>Camisa ajustada blanca H&amp;M - Talla M</t>
  </si>
  <si>
    <t>YILHM2321</t>
  </si>
  <si>
    <t>Camisa ajustada blanca H&amp;M - Talla S</t>
  </si>
  <si>
    <t>YILHM2322</t>
  </si>
  <si>
    <t>Camisa ajustada azul celeste/estampada H&amp;M - Talla S</t>
  </si>
  <si>
    <t>YILHM2323</t>
  </si>
  <si>
    <t>_Top de mangas largas acanalado marrón oscuro H&amp;M - Talla L</t>
  </si>
  <si>
    <t>YILHM2324</t>
  </si>
  <si>
    <t>_Minifalda negra H&amp;M - Talla S_4</t>
  </si>
  <si>
    <t>YILHM2325</t>
  </si>
  <si>
    <t>_Pulóver de mujer de algodón azul grisáceo H&amp;M - Talla L</t>
  </si>
  <si>
    <t>YILHM2326</t>
  </si>
  <si>
    <t>_Pantalones de pana de pierna ancha beige claro H&amp;M - Talla S_4</t>
  </si>
  <si>
    <t>YILHM2327</t>
  </si>
  <si>
    <t>_Top de mangas largas acanalado beige claro melange H&amp;M - Talla M</t>
  </si>
  <si>
    <t>YILHM2328</t>
  </si>
  <si>
    <t>_Top de mangas largas acanalado color crema H&amp;M - Talla S</t>
  </si>
  <si>
    <t>YILHM2329</t>
  </si>
  <si>
    <t>_Polo de mujer de mangas largas blanco H&amp;M - Talla L</t>
  </si>
  <si>
    <t>YILHM2330</t>
  </si>
  <si>
    <t>_Polo de mujer de mangas largas blanco H&amp;M - Talla M</t>
  </si>
  <si>
    <t>YILHM2331</t>
  </si>
  <si>
    <t>_Top de mangas largas de microfibra escote cuadrado negro H&amp;M - Talla M</t>
  </si>
  <si>
    <t>YILHM2332</t>
  </si>
  <si>
    <t>_Top de mangas largas de microfibra blanco H&amp;M - Talla M</t>
  </si>
  <si>
    <t>YILHM2333</t>
  </si>
  <si>
    <t>_Top sin mangas de cuello alto simulado brillante gris H&amp;M - Talla XS</t>
  </si>
  <si>
    <t>YILHM2334</t>
  </si>
  <si>
    <t>_Top acanalado escote corazón rosa claro H&amp;M Sin Foto - Talla M</t>
  </si>
  <si>
    <t>YILHM2335</t>
  </si>
  <si>
    <t>_Top de mangas largas de microfibra color topo oscuro H&amp;M - Talla L</t>
  </si>
  <si>
    <t>YILHM2336</t>
  </si>
  <si>
    <t>_Top de mangas largas de microfibra color topo oscuro H&amp;M - Talla S</t>
  </si>
  <si>
    <t>YILHM2337</t>
  </si>
  <si>
    <t>_Pulóver de algodón de mujer beige H&amp;M - Talla S</t>
  </si>
  <si>
    <t>YILHM2338</t>
  </si>
  <si>
    <t>_Pantalones de pijama azul celeste con rayas H&amp;M - Talla XS</t>
  </si>
  <si>
    <t>YILHM2339</t>
  </si>
  <si>
    <t>_Camiseta sin mangas acanalada de mujer marrón oscuro H&amp;M - Talla M</t>
  </si>
  <si>
    <t>YILHM2340</t>
  </si>
  <si>
    <t>_Camiseta sin mangas acanalada de mujer verde caqui claro H&amp;M - Talla L</t>
  </si>
  <si>
    <t>YILHM2341</t>
  </si>
  <si>
    <t>_Camiseta sin mangas acanalada de mujer beige claro H&amp;M - Talla L</t>
  </si>
  <si>
    <t>YILHM2342</t>
  </si>
  <si>
    <t>_Camiseta sin mangas acanalada de mujer azul celeste H&amp;M - Talla XL</t>
  </si>
  <si>
    <t>YILHM2343</t>
  </si>
  <si>
    <t>_Camiseta sin mangas acanalada de mujer azul grisáceo H&amp;M - Talla M</t>
  </si>
  <si>
    <t>YILHM2249</t>
  </si>
  <si>
    <t>Pantalones de jersey negro de mujer H&amp;M - Talla XS</t>
  </si>
  <si>
    <t>YILHM2344</t>
  </si>
  <si>
    <t>_Pantalones de vestir hasta el tobillo negro H&amp;M - Talla L_10</t>
  </si>
  <si>
    <t>YILHM2345</t>
  </si>
  <si>
    <t>_Falda plisada negra H&amp;M - Talla S</t>
  </si>
  <si>
    <t>YILHM2346</t>
  </si>
  <si>
    <t>_Pantalones estampados de cebra H&amp;M - Talla M</t>
  </si>
  <si>
    <t>YILHM2347</t>
  </si>
  <si>
    <t>_Pantaloneta de mezcla de lino azul marino H&amp;M Sin Foto - Talla XL</t>
  </si>
  <si>
    <t>YILHM2348</t>
  </si>
  <si>
    <t>_Jeans de pierna acampanada y cintura baja H&amp;M - Talla M_8</t>
  </si>
  <si>
    <t>YILHM2349</t>
  </si>
  <si>
    <t>_Jogger negro de pierna ancha H&amp;M - Talla M</t>
  </si>
  <si>
    <t>YILHM2350</t>
  </si>
  <si>
    <t>_Jeans rectos blancos H&amp;M - Talla S_4</t>
  </si>
  <si>
    <t>YILHM2351</t>
  </si>
  <si>
    <t>_Pantalones de vestir cónicos negros H&amp;M - Talla M_6</t>
  </si>
  <si>
    <t>YILHM2352</t>
  </si>
  <si>
    <t>_Jeans bajos acampanados azul denim H&amp;M - Talla S_2</t>
  </si>
  <si>
    <t>YILHM2353</t>
  </si>
  <si>
    <t>_Joggers de cintura alta gris claro melange H&amp;M - Talla S</t>
  </si>
  <si>
    <t>YILHM2354</t>
  </si>
  <si>
    <t>_Joggers de cintura alta y patas anchas gris claro melange H&amp;M - Talla XXS</t>
  </si>
  <si>
    <t>YILHM2355</t>
  </si>
  <si>
    <t>_Joggers de cintura alta y patas anchas gris claro melange H&amp;M - Talla XS</t>
  </si>
  <si>
    <t>YILHM2356</t>
  </si>
  <si>
    <t>_Jogger de pata ancha gris melange de mujer H&amp;M - Talla L</t>
  </si>
  <si>
    <t>YILHM2357</t>
  </si>
  <si>
    <t>_Jogger de hombre de ajuste regular gris melange H&amp;M - Talla XS</t>
  </si>
  <si>
    <t>YILHM2358</t>
  </si>
  <si>
    <t>_Leggings acampanados negros H&amp;M - Talla S</t>
  </si>
  <si>
    <t>YILHM2359</t>
  </si>
  <si>
    <t>_Pantalones de mujer de vestir color crema H&amp;M - Talla S_2</t>
  </si>
  <si>
    <t>YILHM2360</t>
  </si>
  <si>
    <t>_Jogger de mujer de cintura alta negros H&amp;M - Talla S</t>
  </si>
  <si>
    <t>YILHM2361</t>
  </si>
  <si>
    <t>_Pantalones de vestir bootcut marrón oscuro H&amp;M - Talla M_6</t>
  </si>
  <si>
    <t>YILHM2362</t>
  </si>
  <si>
    <t>_Pantalones de vestir bootcut negro H&amp;M - Talla S_2</t>
  </si>
  <si>
    <t>YILHM2363</t>
  </si>
  <si>
    <t>_Pantalones de sarga de pierna ancha negros H&amp;M - Talla L_10</t>
  </si>
  <si>
    <t>YILHM2364</t>
  </si>
  <si>
    <t>_Pantalones de vestir con botones dorados beige oscuro H&amp;M - Talla XS</t>
  </si>
  <si>
    <t>YILHM2365</t>
  </si>
  <si>
    <t>_Top de mujer de punto fino color crema H&amp;M - Talla XL</t>
  </si>
  <si>
    <t>YILHM2366</t>
  </si>
  <si>
    <t>_Vestido de mangas abombadas color crema bordado ojal H&amp;M - Talla XL</t>
  </si>
  <si>
    <t>YILHM2367</t>
  </si>
  <si>
    <t>_Vestido negro ajustado drapeado H&amp;M - Talla S</t>
  </si>
  <si>
    <t>YILHM2368</t>
  </si>
  <si>
    <t>_Vestido arrugado con ribete overlocked beige claro H&amp;M - Talla XS</t>
  </si>
  <si>
    <t>YILHM2369</t>
  </si>
  <si>
    <t>_Vestido de estampado verde con hojas línea A H&amp;M - Talla XS</t>
  </si>
  <si>
    <t>YILHM2370</t>
  </si>
  <si>
    <t>_Vestido largo con detalle de lazo crema/floral H&amp;M - Talla S</t>
  </si>
  <si>
    <t>YILHM2371</t>
  </si>
  <si>
    <t>_Shorts de mezclilla de  cintura alta  azul denim claro H&amp;M - Talla M_8</t>
  </si>
  <si>
    <t>YILHM2372</t>
  </si>
  <si>
    <t>_Shorts de mezclilla de  cintura alta  azul denim claro H&amp;M - Talla M_6</t>
  </si>
  <si>
    <t>YILHM2373</t>
  </si>
  <si>
    <t>_Shorts de mezclilla de  cintura alta gris oscuro H&amp;M - Talla M_6</t>
  </si>
  <si>
    <t>YILHM2374</t>
  </si>
  <si>
    <t>_Shorts de mezclilla de  cintura alta  azul denim H&amp;M - Talla  M_6</t>
  </si>
  <si>
    <t>Talla  M_6</t>
  </si>
  <si>
    <t>YILHM2375</t>
  </si>
  <si>
    <t>_Saya short de mezclade lino con botón dorado lateral negra H&amp;M - Talla M_8</t>
  </si>
  <si>
    <t>YILHM2376</t>
  </si>
  <si>
    <t>_Saya short de mezclade lino con botón dorado lateral beige claro H&amp;M - Talla M_8</t>
  </si>
  <si>
    <t>YILHM2377</t>
  </si>
  <si>
    <t>_Saya mini short negra con botón dorado H&amp;M - Talla M_6</t>
  </si>
  <si>
    <t>YILHM2378</t>
  </si>
  <si>
    <t>_Shorts cortos de mezcla de lino beige claro H&amp;M - Talla M</t>
  </si>
  <si>
    <t>YILHM2379</t>
  </si>
  <si>
    <t>_Vestido midi con tirantes crema/estampado azul H&amp;M - Talla XS</t>
  </si>
  <si>
    <t>YILHM2380</t>
  </si>
  <si>
    <t>_Top de punto fino verde polvoriento H&amp;M - Talla XS</t>
  </si>
  <si>
    <t>YILHM2381</t>
  </si>
  <si>
    <t>_Vestido rojo línea A H&amp;M - Talla S</t>
  </si>
  <si>
    <t>YILHM2382</t>
  </si>
  <si>
    <t>_Top de punto fino verde polvoriento H&amp;M - Talla S</t>
  </si>
  <si>
    <t>YILHM2383</t>
  </si>
  <si>
    <t>_Vestido negro satinado de tirantes finos H&amp;M (Sin Foto) - Talla S</t>
  </si>
  <si>
    <t>YILHM2384</t>
  </si>
  <si>
    <t>_Blusa de manga globo estampado verde/crema  H&amp;M - Talla XL</t>
  </si>
  <si>
    <t>YILHM2385</t>
  </si>
  <si>
    <t>_Chaleco de traje beige claro con botones nacarados H&amp;M - Talla S</t>
  </si>
  <si>
    <t>YILHM2386</t>
  </si>
  <si>
    <t>_Chaleco de traje beige claro con botones nacarados H&amp;M - Talla XS</t>
  </si>
  <si>
    <t>YILHM2387</t>
  </si>
  <si>
    <t>_Chaleco de suéter de mezcla rojo H&amp;M - Talla S</t>
  </si>
  <si>
    <t>YILHM2388</t>
  </si>
  <si>
    <t>_Chaleco de suéter de color crema H&amp;M - Talla S</t>
  </si>
  <si>
    <t>YILHM2389</t>
  </si>
  <si>
    <t>_Top corto de mezclilla color crema H&amp;M - Talla XS</t>
  </si>
  <si>
    <t>YILHM2390</t>
  </si>
  <si>
    <t>_Top corto de mezclilla color crema H&amp;M - Talla M</t>
  </si>
  <si>
    <t>YILHM2391</t>
  </si>
  <si>
    <t>_Camisa de mujer de lino blanca H&amp;M - Talla S</t>
  </si>
  <si>
    <t>YILHM2392</t>
  </si>
  <si>
    <t>_Falda midi negra satinada H&amp;M - Talla XL</t>
  </si>
  <si>
    <t>YILHM2393</t>
  </si>
  <si>
    <t>_Falda midi amarilla satinada H&amp;M - Talla L</t>
  </si>
  <si>
    <t>YILHM2394</t>
  </si>
  <si>
    <t>_Blusa de manga corta blanca cuello V H&amp;M (Sin Foto) - Talla XL</t>
  </si>
  <si>
    <t>YILHM2395</t>
  </si>
  <si>
    <t>_Blusa sin mangas de medio cuello verde caqui H&amp;M (Sin Foto) - Talla XL</t>
  </si>
  <si>
    <t>YILHM2396</t>
  </si>
  <si>
    <t>_Pulóver de mujer de algodón blanco/rayas azul marino H&amp;M - Talla XL</t>
  </si>
  <si>
    <t>YILHM2397</t>
  </si>
  <si>
    <t>_Top con cuello de barco negro H&amp;M - Talla XL</t>
  </si>
  <si>
    <t>YILHM2398</t>
  </si>
  <si>
    <t>_Pantalones de vestir hasta el tobillo negro H&amp;M - Talla XL_12</t>
  </si>
  <si>
    <t>YILHM2399</t>
  </si>
  <si>
    <t>_Blusa de mangas globo estampado beige claro/negro H&amp;M - Talla L</t>
  </si>
  <si>
    <t>YILHM2400</t>
  </si>
  <si>
    <t>_Blusa de popelina beige claro floral H&amp;M - Talla L</t>
  </si>
  <si>
    <t>YILHM2401</t>
  </si>
  <si>
    <t>_Top m de jersey gofre negro H&amp;M - Talla L</t>
  </si>
  <si>
    <t>YILHM2402</t>
  </si>
  <si>
    <t>_Camisa de mujer corta con detalle de cordón negra H&amp;M - Talla M</t>
  </si>
  <si>
    <t>YILHM2403</t>
  </si>
  <si>
    <t>_Blusa de algodón con cuello de volantes blanca H&amp;M - Talla XS</t>
  </si>
  <si>
    <t>YILHM2404</t>
  </si>
  <si>
    <t>_Blusa de algodón blanca con detalle de lazo H&amp;M - Talla M</t>
  </si>
  <si>
    <t>YILHM2405</t>
  </si>
  <si>
    <t>_Blusa con encaje blanca H&amp;M - Talla S</t>
  </si>
  <si>
    <t>YILHM2406</t>
  </si>
  <si>
    <t>_Falda larga satinada beige claro H&amp;M - Talla M</t>
  </si>
  <si>
    <t>YILHM2407</t>
  </si>
  <si>
    <t>_Vestido negro estamapado flores blancas microfibra H&amp;M (Sin Foto) - Talla M</t>
  </si>
  <si>
    <t>YILHM2408</t>
  </si>
  <si>
    <t>_Top de jersey gofre beige H&amp;M - Talla L</t>
  </si>
  <si>
    <t>SQ27913291</t>
  </si>
  <si>
    <t>Sandalias de plataforma de rafia natural - Talla 37</t>
  </si>
  <si>
    <t>YILHM2409</t>
  </si>
  <si>
    <t>_Saya corta de vuelos blanca H&amp;M (SIN FOTO) - Talla M</t>
  </si>
  <si>
    <t>YILHM2410</t>
  </si>
  <si>
    <t xml:space="preserve">_Falda de crepé con cintura smocked color crema H&amp;M - Talla L </t>
  </si>
  <si>
    <t>YILHM2411</t>
  </si>
  <si>
    <t>_Top acanalado con ribete de encaje blnaco H&amp;M - Talla S</t>
  </si>
  <si>
    <t>YILHM2412</t>
  </si>
  <si>
    <t>_Top bustier de mezclilla H&amp;M - Talla XXS</t>
  </si>
  <si>
    <t>YILHM2413</t>
  </si>
  <si>
    <t>_Bañador con copa acolchada estampado azul y blanco H&amp;M - Talla L</t>
  </si>
  <si>
    <t>YILHM2414</t>
  </si>
  <si>
    <t>_Chaleco de traje negro de mujer H&amp;M - Talla XS</t>
  </si>
  <si>
    <t>YILHM2415</t>
  </si>
  <si>
    <t>_Cardigán ajustado negro acanalado H&amp;M - Talla S</t>
  </si>
  <si>
    <t>YILHM2416</t>
  </si>
  <si>
    <t>_Top estilo corset negro H&amp;M - Talla M</t>
  </si>
  <si>
    <t>YILHM2417</t>
  </si>
  <si>
    <t>_Chaleco de jersey negro con botones dorados H&amp;M - Talla M</t>
  </si>
  <si>
    <t>YILHM2418</t>
  </si>
  <si>
    <t>_Top jersey gofre negro H&amp;M - Talla XS</t>
  </si>
  <si>
    <t>YILHM2419</t>
  </si>
  <si>
    <t>_Minifalda blanca con rayas negras H&amp;M  - Talla S_2</t>
  </si>
  <si>
    <t>YILHM2420</t>
  </si>
  <si>
    <t>_Vestido de algodón negro con estamapado de hojas blancas H&amp;M - Talla XXL</t>
  </si>
  <si>
    <t>YILHM2421</t>
  </si>
  <si>
    <t>_Blusa-Camisa de tela viscosa y algodón con estampado de hojas H&amp;M - Talla S</t>
  </si>
  <si>
    <t>YILHM2422</t>
  </si>
  <si>
    <t>_Vestido bordado con ojales y cordón delantero blanco H&amp;M - Talla S</t>
  </si>
  <si>
    <t>YILHM2423</t>
  </si>
  <si>
    <t>_Top con manga globo azul polvoriento H&amp;M - Talla S</t>
  </si>
  <si>
    <t>YILHM2424</t>
  </si>
  <si>
    <t>_Top de punto fino celeste H&amp;M - Talla XS</t>
  </si>
  <si>
    <t>YILHM2425</t>
  </si>
  <si>
    <t>_Camisa de popelina blanca con rayas negras H&amp;M -  Talla L</t>
  </si>
  <si>
    <t xml:space="preserve"> Talla L</t>
  </si>
  <si>
    <t>YILHM2426</t>
  </si>
  <si>
    <t>_Chaleco de traje beige pálido H&amp;M - Talla S</t>
  </si>
  <si>
    <t>YILHM2427</t>
  </si>
  <si>
    <t>_Vestido de sarga drapeado negro H&amp;M - Talla L</t>
  </si>
  <si>
    <t>YILHM2428</t>
  </si>
  <si>
    <t>_Top sin mangas de cintura cónica blanco H&amp;M - Talla XS</t>
  </si>
  <si>
    <t>YILHM2429</t>
  </si>
  <si>
    <t>_Chaleco de suéter con botones en la parte delantera negro H&amp;M - Talla L</t>
  </si>
  <si>
    <t>YILHM2430</t>
  </si>
  <si>
    <t>_Cardigán de punto con botones plateados color crema H&amp;M - Talla M</t>
  </si>
  <si>
    <t>YILHM2431</t>
  </si>
  <si>
    <t>_Camisa de punto de manga corta rosa claro H&amp;M - Talla S</t>
  </si>
  <si>
    <t>YILHM2432</t>
  </si>
  <si>
    <t>_Vestido negro con detalle de lazo en la espalda H&amp;M - Talla S</t>
  </si>
  <si>
    <t>YILHM2433</t>
  </si>
  <si>
    <t>_Falda corta línea A azul marino H&amp;M - Talla M_6</t>
  </si>
  <si>
    <t>YILHM2434</t>
  </si>
  <si>
    <t>_Falda vaquera de mezclilla color crema H&amp;M - Talla XS_0</t>
  </si>
  <si>
    <t>YILHM2435</t>
  </si>
  <si>
    <t>_Camisa de mezcla de lino de manga corta de corte regular azul marino H&amp;M - Talla  XL</t>
  </si>
  <si>
    <t>YILHM2436</t>
  </si>
  <si>
    <t>_Camisa de resort acanalada de corte holgado beige verdoso H&amp;M - Talla L</t>
  </si>
  <si>
    <t>YILHM2437</t>
  </si>
  <si>
    <t>_Camisa oxford de corte regular negra H&amp;M - Talla S</t>
  </si>
  <si>
    <t>YILHM2438</t>
  </si>
  <si>
    <t>_Camisa de mezcla modal negra con botones blancos H&amp;M - Talla S</t>
  </si>
  <si>
    <t>YILHM2439</t>
  </si>
  <si>
    <t>_Camisa resort con textura de corte regular azul claro/rayado H&amp;M - Talla XL</t>
  </si>
  <si>
    <t>YILHM2440</t>
  </si>
  <si>
    <t>_Camisa de manga corta de corte relajado blanca H&amp;M - Talla M</t>
  </si>
  <si>
    <t>YILHM2441</t>
  </si>
  <si>
    <t>_Camisa resort con textura de ajuste regular blanca H&amp;M - Talla XL</t>
  </si>
  <si>
    <t>YILHM2442</t>
  </si>
  <si>
    <t>_Polo de hombre blanco de ajuste regular H&amp;M (SIN FOTO) - Talla M</t>
  </si>
  <si>
    <t>YILHM2443</t>
  </si>
  <si>
    <t>_Pulóver holgado negro Coolmax H&amp;M - Talla  XL</t>
  </si>
  <si>
    <t>YILHM2444</t>
  </si>
  <si>
    <t>_Camisa de mezcla de lino de manga corta beige claro H&amp;M - Talla S</t>
  </si>
  <si>
    <t>YILHM2445</t>
  </si>
  <si>
    <t>_Camisa negra de ajuste regular de gran calidad H&amp;M (SIN FOTOS) - Talla XL</t>
  </si>
  <si>
    <t>YILHM0343</t>
  </si>
  <si>
    <t>Maxi vestido rojo borgoña de escote profundo y diseño calado con adorno metálico SHEIN - Talla L</t>
  </si>
  <si>
    <t>YILHM2447</t>
  </si>
  <si>
    <t>YILHM2448</t>
  </si>
  <si>
    <t>YILHM2449</t>
  </si>
  <si>
    <t>YILHM2450</t>
  </si>
  <si>
    <t>YILHM2451</t>
  </si>
  <si>
    <t>YILHM2452</t>
  </si>
  <si>
    <t>YILHM2453</t>
  </si>
  <si>
    <t>YILHM2454</t>
  </si>
  <si>
    <t>YILHM2455</t>
  </si>
  <si>
    <t>YILHM2456</t>
  </si>
  <si>
    <t>YILHM2457</t>
  </si>
  <si>
    <t>YILHM2458</t>
  </si>
  <si>
    <t>YILHM2459</t>
  </si>
  <si>
    <t>YILHM2460</t>
  </si>
  <si>
    <t>YILHM2461</t>
  </si>
  <si>
    <t>YILHM2462</t>
  </si>
  <si>
    <t>YILHM2463</t>
  </si>
  <si>
    <t>YILHM2464</t>
  </si>
  <si>
    <t>YILHM2465</t>
  </si>
  <si>
    <t>YILHM2466</t>
  </si>
  <si>
    <t>YILHM2467</t>
  </si>
  <si>
    <t>YILHM2468</t>
  </si>
  <si>
    <t>YILHM2469</t>
  </si>
  <si>
    <t>YILHM2470</t>
  </si>
  <si>
    <t>YILHM2471</t>
  </si>
  <si>
    <t>YILHM2472</t>
  </si>
  <si>
    <t>YILHM2473</t>
  </si>
  <si>
    <t>YILHM2474</t>
  </si>
  <si>
    <t>YILHM2475</t>
  </si>
  <si>
    <t>YILHM2476</t>
  </si>
  <si>
    <t>YILHM2477</t>
  </si>
  <si>
    <t>YILHM2478</t>
  </si>
  <si>
    <t>YILHM2479</t>
  </si>
  <si>
    <t>YILHM2480</t>
  </si>
  <si>
    <t>YILHM2481</t>
  </si>
  <si>
    <t>YILHM2482</t>
  </si>
  <si>
    <t>YILHM2483</t>
  </si>
  <si>
    <t>_</t>
  </si>
  <si>
    <t>CAMPO A LLENAR</t>
  </si>
  <si>
    <t>NO TOCAR</t>
  </si>
  <si>
    <t>OBLIGATARIO LLENAR</t>
  </si>
  <si>
    <t>(Datos a intoducir por el gestor cuando se hace una venta)</t>
  </si>
  <si>
    <t>Entrar datos manual</t>
  </si>
  <si>
    <t>Fecha</t>
  </si>
  <si>
    <t>Detalle de compra</t>
  </si>
  <si>
    <t>Nombre del Cliente</t>
  </si>
  <si>
    <t>Nombre del Gestor</t>
  </si>
  <si>
    <t>Código del producto Vendido</t>
  </si>
  <si>
    <t>Descripcion</t>
  </si>
  <si>
    <t>Cantidad</t>
  </si>
  <si>
    <t>Precio Venta</t>
  </si>
  <si>
    <t>Total</t>
  </si>
  <si>
    <t>Costo SIN Comision</t>
  </si>
  <si>
    <t>Ganancia</t>
  </si>
  <si>
    <t>Observaciones</t>
  </si>
  <si>
    <t>T0003</t>
  </si>
  <si>
    <t>P0004</t>
  </si>
  <si>
    <t>T0006</t>
  </si>
  <si>
    <t>T0008</t>
  </si>
  <si>
    <t>T0009</t>
  </si>
  <si>
    <t>T0010</t>
  </si>
  <si>
    <t>T0001</t>
  </si>
  <si>
    <t>UB0001</t>
  </si>
  <si>
    <t>UB0003</t>
  </si>
  <si>
    <t>PA0001</t>
  </si>
  <si>
    <t>PA0003</t>
  </si>
  <si>
    <t>UB0146</t>
  </si>
  <si>
    <t>T0011</t>
  </si>
  <si>
    <t>T0017</t>
  </si>
  <si>
    <t>T0018</t>
  </si>
  <si>
    <t>T0019</t>
  </si>
  <si>
    <t>BI0012</t>
  </si>
  <si>
    <t>UB0033</t>
  </si>
  <si>
    <t>BI0016</t>
  </si>
  <si>
    <t>BI0017</t>
  </si>
  <si>
    <t>T0026</t>
  </si>
  <si>
    <t>T0027</t>
  </si>
  <si>
    <t>T0028</t>
  </si>
  <si>
    <t>T0030</t>
  </si>
  <si>
    <t>T0032</t>
  </si>
  <si>
    <t>UB0134</t>
  </si>
  <si>
    <t>UB0133</t>
  </si>
  <si>
    <t>BI0020</t>
  </si>
  <si>
    <t>BI0021</t>
  </si>
  <si>
    <t>V0078</t>
  </si>
  <si>
    <t>BI0022</t>
  </si>
  <si>
    <t>UB0159</t>
  </si>
  <si>
    <t>A0011</t>
  </si>
  <si>
    <t>BI0026</t>
  </si>
  <si>
    <t>SB0001</t>
  </si>
  <si>
    <t>UB0163</t>
  </si>
  <si>
    <t>SB0003</t>
  </si>
  <si>
    <t>UB0175</t>
  </si>
  <si>
    <t>CA0003</t>
  </si>
  <si>
    <t>P0017</t>
  </si>
  <si>
    <t>OTRO</t>
  </si>
  <si>
    <t>CA0004</t>
  </si>
  <si>
    <t>P0019</t>
  </si>
  <si>
    <t>V0083</t>
  </si>
  <si>
    <t>V0084</t>
  </si>
  <si>
    <t>V0117</t>
  </si>
  <si>
    <t>V0118</t>
  </si>
  <si>
    <t>V0116</t>
  </si>
  <si>
    <t>V0115</t>
  </si>
  <si>
    <t>V0114</t>
  </si>
  <si>
    <t>V0113</t>
  </si>
  <si>
    <t>V0111</t>
  </si>
  <si>
    <t>V0112</t>
  </si>
  <si>
    <t>V0109</t>
  </si>
  <si>
    <t>V0106</t>
  </si>
  <si>
    <t>V0107</t>
  </si>
  <si>
    <t>V0108</t>
  </si>
  <si>
    <t>V0104</t>
  </si>
  <si>
    <t>V0103</t>
  </si>
  <si>
    <t>V0102</t>
  </si>
  <si>
    <t>V0101</t>
  </si>
  <si>
    <t>V0099</t>
  </si>
  <si>
    <t>UB0129</t>
  </si>
  <si>
    <t>UB0130</t>
  </si>
  <si>
    <t>V0092</t>
  </si>
  <si>
    <t>V0095</t>
  </si>
  <si>
    <t>V0096</t>
  </si>
  <si>
    <t>V0097</t>
  </si>
  <si>
    <t>V0098</t>
  </si>
  <si>
    <t>V0094</t>
  </si>
  <si>
    <t>V0093</t>
  </si>
  <si>
    <t>V0119</t>
  </si>
  <si>
    <t>V0120</t>
  </si>
  <si>
    <t>V0121</t>
  </si>
  <si>
    <t>V0088</t>
  </si>
  <si>
    <t>V0087</t>
  </si>
  <si>
    <t>V0086</t>
  </si>
  <si>
    <t>V0085</t>
  </si>
  <si>
    <t>V0080</t>
  </si>
  <si>
    <t>UB0145</t>
  </si>
  <si>
    <t>V0041</t>
  </si>
  <si>
    <t>V0043</t>
  </si>
  <si>
    <t>V0065</t>
  </si>
  <si>
    <t>BU0340</t>
  </si>
  <si>
    <t>A0006</t>
  </si>
  <si>
    <t>A0004</t>
  </si>
  <si>
    <t>A0005</t>
  </si>
  <si>
    <t>A0002</t>
  </si>
  <si>
    <t>V0062</t>
  </si>
  <si>
    <t>V0061</t>
  </si>
  <si>
    <t>V0060</t>
  </si>
  <si>
    <t>VN0001</t>
  </si>
  <si>
    <t>V0055</t>
  </si>
  <si>
    <t>V0052</t>
  </si>
  <si>
    <t>V0047</t>
  </si>
  <si>
    <t>V0046</t>
  </si>
  <si>
    <t>B0050</t>
  </si>
  <si>
    <t>B0023</t>
  </si>
  <si>
    <t>B0025</t>
  </si>
  <si>
    <t>B0024</t>
  </si>
  <si>
    <t>B0028</t>
  </si>
  <si>
    <t>B0029</t>
  </si>
  <si>
    <t>B0030</t>
  </si>
  <si>
    <t>B0043</t>
  </si>
  <si>
    <t>B0044</t>
  </si>
  <si>
    <t>B0045</t>
  </si>
  <si>
    <t>B0032</t>
  </si>
  <si>
    <t>B0049</t>
  </si>
  <si>
    <t>B0038</t>
  </si>
  <si>
    <t>B0039</t>
  </si>
  <si>
    <t>UB0196</t>
  </si>
  <si>
    <t>B0042</t>
  </si>
  <si>
    <t>UB0195</t>
  </si>
  <si>
    <t>B0034</t>
  </si>
  <si>
    <t>B0057</t>
  </si>
  <si>
    <t>Yudi</t>
  </si>
  <si>
    <t>PA0002</t>
  </si>
  <si>
    <t>Yudidi</t>
  </si>
  <si>
    <t>TN0005</t>
  </si>
  <si>
    <t>Alejandro</t>
  </si>
  <si>
    <t>Livia</t>
  </si>
  <si>
    <t>UB0191</t>
  </si>
  <si>
    <t>livia</t>
  </si>
  <si>
    <t>B0054</t>
  </si>
  <si>
    <t>B0056</t>
  </si>
  <si>
    <t>Dasli</t>
  </si>
  <si>
    <t>TN0002</t>
  </si>
  <si>
    <t>BI0008</t>
  </si>
  <si>
    <t>Yanet</t>
  </si>
  <si>
    <t>UB0198</t>
  </si>
  <si>
    <t>T0014</t>
  </si>
  <si>
    <t>TN0001</t>
  </si>
  <si>
    <t>Greter</t>
  </si>
  <si>
    <t>T0012</t>
  </si>
  <si>
    <t>Magdalena</t>
  </si>
  <si>
    <t>V0003</t>
  </si>
  <si>
    <t>C0003</t>
  </si>
  <si>
    <t>Camila</t>
  </si>
  <si>
    <t>P0013</t>
  </si>
  <si>
    <t>Estrella</t>
  </si>
  <si>
    <t>otro</t>
  </si>
  <si>
    <t>T0004</t>
  </si>
  <si>
    <t>Trabajo Leo</t>
  </si>
  <si>
    <t>L0001</t>
  </si>
  <si>
    <t>V0071</t>
  </si>
  <si>
    <t>BU0313</t>
  </si>
  <si>
    <t>BU0303</t>
  </si>
  <si>
    <t>BU0352</t>
  </si>
  <si>
    <t>BU0349</t>
  </si>
  <si>
    <t>GRETER</t>
  </si>
  <si>
    <t>P0043</t>
  </si>
  <si>
    <t>B0070</t>
  </si>
  <si>
    <t>B0091</t>
  </si>
  <si>
    <t>P0054</t>
  </si>
  <si>
    <t>B0084</t>
  </si>
  <si>
    <t>P0051</t>
  </si>
  <si>
    <t>Eduardo</t>
  </si>
  <si>
    <t>BU0307</t>
  </si>
  <si>
    <t>Encargo</t>
  </si>
  <si>
    <t>T0057</t>
  </si>
  <si>
    <t>Lisbetty</t>
  </si>
  <si>
    <t>BU0370</t>
  </si>
  <si>
    <t>B0093</t>
  </si>
  <si>
    <t>Maire</t>
  </si>
  <si>
    <t>V00117</t>
  </si>
  <si>
    <t>V00121</t>
  </si>
  <si>
    <t>T0013</t>
  </si>
  <si>
    <t>Yanelsy</t>
  </si>
  <si>
    <t>T0047</t>
  </si>
  <si>
    <t>Saylin</t>
  </si>
  <si>
    <t>Yesica</t>
  </si>
  <si>
    <t>P0037</t>
  </si>
  <si>
    <t>Yami</t>
  </si>
  <si>
    <t>UB0139</t>
  </si>
  <si>
    <t>Deivis</t>
  </si>
  <si>
    <t>V0059</t>
  </si>
  <si>
    <t>V0063</t>
  </si>
  <si>
    <t>UB0182</t>
  </si>
  <si>
    <t>V0132</t>
  </si>
  <si>
    <t>V0134</t>
  </si>
  <si>
    <t>Khaila</t>
  </si>
  <si>
    <t>Gaby</t>
  </si>
  <si>
    <t>BU0373</t>
  </si>
  <si>
    <t>CA0015</t>
  </si>
  <si>
    <t>Ely</t>
  </si>
  <si>
    <t>P0005</t>
  </si>
  <si>
    <t>B0097</t>
  </si>
  <si>
    <t>B0008</t>
  </si>
  <si>
    <t>Yaney</t>
  </si>
  <si>
    <t>BU0327</t>
  </si>
  <si>
    <t>UB0014</t>
  </si>
  <si>
    <t>Amanda</t>
  </si>
  <si>
    <t>V0004</t>
  </si>
  <si>
    <t>V0025</t>
  </si>
  <si>
    <t>V0009</t>
  </si>
  <si>
    <t>cliente day</t>
  </si>
  <si>
    <t>UB0206</t>
  </si>
  <si>
    <t>UB0203</t>
  </si>
  <si>
    <t>Niurka Encargo</t>
  </si>
  <si>
    <t>T0052</t>
  </si>
  <si>
    <t>Otro</t>
  </si>
  <si>
    <t>Daylin</t>
  </si>
  <si>
    <t>P0028</t>
  </si>
  <si>
    <t>BU0371</t>
  </si>
  <si>
    <t>V0069</t>
  </si>
  <si>
    <t>KO Mercado</t>
  </si>
  <si>
    <t>P0057</t>
  </si>
  <si>
    <t>P0058</t>
  </si>
  <si>
    <t>B00063</t>
  </si>
  <si>
    <t>B00064</t>
  </si>
  <si>
    <t>T0061</t>
  </si>
  <si>
    <t xml:space="preserve">Niurka </t>
  </si>
  <si>
    <t>V0142</t>
  </si>
  <si>
    <t>Yuyi</t>
  </si>
  <si>
    <t>T0062</t>
  </si>
  <si>
    <t>Amy</t>
  </si>
  <si>
    <t>TN0015</t>
  </si>
  <si>
    <t>C0002</t>
  </si>
  <si>
    <t>BI0004</t>
  </si>
  <si>
    <t>V0006</t>
  </si>
  <si>
    <t>Ivelice</t>
  </si>
  <si>
    <t>V00123</t>
  </si>
  <si>
    <t>Rachel</t>
  </si>
  <si>
    <t>Yudith</t>
  </si>
  <si>
    <t>V0020</t>
  </si>
  <si>
    <t>V0035</t>
  </si>
  <si>
    <t>Adriana</t>
  </si>
  <si>
    <t>Madelyn</t>
  </si>
  <si>
    <t>P0030</t>
  </si>
  <si>
    <t>B0004</t>
  </si>
  <si>
    <t>Yisley</t>
  </si>
  <si>
    <t>B0001</t>
  </si>
  <si>
    <t>Ismaray</t>
  </si>
  <si>
    <t>B0010</t>
  </si>
  <si>
    <t>Lianet</t>
  </si>
  <si>
    <t>BU0397</t>
  </si>
  <si>
    <t>Clienta Adri</t>
  </si>
  <si>
    <t>BU0331</t>
  </si>
  <si>
    <t>Jenny</t>
  </si>
  <si>
    <t>BU0385</t>
  </si>
  <si>
    <t>UB0144</t>
  </si>
  <si>
    <t>Siulen</t>
  </si>
  <si>
    <t>BU0364</t>
  </si>
  <si>
    <t>BU0323</t>
  </si>
  <si>
    <t>BU0306</t>
  </si>
  <si>
    <t>UB0010</t>
  </si>
  <si>
    <t>UB0143</t>
  </si>
  <si>
    <t>BU0382</t>
  </si>
  <si>
    <t>UB0097</t>
  </si>
  <si>
    <t>UB0079</t>
  </si>
  <si>
    <t>Yaumara</t>
  </si>
  <si>
    <t>BU0367</t>
  </si>
  <si>
    <t>UB0036</t>
  </si>
  <si>
    <t>Ailyn</t>
  </si>
  <si>
    <t>UB0104</t>
  </si>
  <si>
    <t>Jackelin</t>
  </si>
  <si>
    <t>UB0018</t>
  </si>
  <si>
    <t>BU0332</t>
  </si>
  <si>
    <t>BU0341</t>
  </si>
  <si>
    <t>Dayme</t>
  </si>
  <si>
    <t>UB0084</t>
  </si>
  <si>
    <t>Amalia</t>
  </si>
  <si>
    <t>UB0242</t>
  </si>
  <si>
    <t>BU0422</t>
  </si>
  <si>
    <t>Keylee</t>
  </si>
  <si>
    <t>UB0180</t>
  </si>
  <si>
    <t>UB0158</t>
  </si>
  <si>
    <t>Claudia</t>
  </si>
  <si>
    <t>UB0297</t>
  </si>
  <si>
    <t>BU0298</t>
  </si>
  <si>
    <t>Gretel</t>
  </si>
  <si>
    <t>UB0212</t>
  </si>
  <si>
    <t>UB0186</t>
  </si>
  <si>
    <t>amiga Day</t>
  </si>
  <si>
    <t>UB0023</t>
  </si>
  <si>
    <t>BU0416</t>
  </si>
  <si>
    <t>UB0265</t>
  </si>
  <si>
    <t>UB0002</t>
  </si>
  <si>
    <t>BU0326</t>
  </si>
  <si>
    <t>BU0333</t>
  </si>
  <si>
    <t>BU0388</t>
  </si>
  <si>
    <t>UB0006</t>
  </si>
  <si>
    <t>BU0406</t>
  </si>
  <si>
    <t>BU0330</t>
  </si>
  <si>
    <t>BU0362</t>
  </si>
  <si>
    <t>UB0233</t>
  </si>
  <si>
    <t>Pago Mayo Daylin</t>
  </si>
  <si>
    <t>UB0168</t>
  </si>
  <si>
    <t>UB0040</t>
  </si>
  <si>
    <t>UB0081</t>
  </si>
  <si>
    <t>UB0069</t>
  </si>
  <si>
    <t>UB0062</t>
  </si>
  <si>
    <t>UB0038</t>
  </si>
  <si>
    <t>UB0074</t>
  </si>
  <si>
    <t>UB0208</t>
  </si>
  <si>
    <t>BU0287</t>
  </si>
  <si>
    <t>BU391</t>
  </si>
  <si>
    <t>BU0366</t>
  </si>
  <si>
    <t>airn regalo</t>
  </si>
  <si>
    <t>UB0046</t>
  </si>
  <si>
    <t>BU0423</t>
  </si>
  <si>
    <t>BU0410</t>
  </si>
  <si>
    <t>BU0353</t>
  </si>
  <si>
    <t>BU0279</t>
  </si>
  <si>
    <t>UB0244</t>
  </si>
  <si>
    <t>Viaje a México</t>
  </si>
  <si>
    <t>Pago Yane Junio</t>
  </si>
  <si>
    <t>BU0372</t>
  </si>
  <si>
    <t>UB0226</t>
  </si>
  <si>
    <t>BU0384</t>
  </si>
  <si>
    <t>BU0343</t>
  </si>
  <si>
    <t>BU0311</t>
  </si>
  <si>
    <t>BU0389</t>
  </si>
  <si>
    <t>BU0390</t>
  </si>
  <si>
    <t>BU0392</t>
  </si>
  <si>
    <t>BU0412</t>
  </si>
  <si>
    <t>BU0312</t>
  </si>
  <si>
    <t>UB0087</t>
  </si>
  <si>
    <t>UB0066</t>
  </si>
  <si>
    <t>UB0045</t>
  </si>
  <si>
    <t>BU0314</t>
  </si>
  <si>
    <t>UB0078</t>
  </si>
  <si>
    <t>BU0374</t>
  </si>
  <si>
    <t>BU0393</t>
  </si>
  <si>
    <t>UB0070</t>
  </si>
  <si>
    <t>UB0007</t>
  </si>
  <si>
    <t>BU0324</t>
  </si>
  <si>
    <t>BU0396</t>
  </si>
  <si>
    <t>BU0316</t>
  </si>
  <si>
    <t>BU0339</t>
  </si>
  <si>
    <t>UB0022</t>
  </si>
  <si>
    <t>UB0034</t>
  </si>
  <si>
    <t>BU0289</t>
  </si>
  <si>
    <t>UB0015</t>
  </si>
  <si>
    <t>UB0077</t>
  </si>
  <si>
    <t>UB0260</t>
  </si>
  <si>
    <t>UB0264</t>
  </si>
  <si>
    <t>UB0020</t>
  </si>
  <si>
    <t>Pago Yasser envíos</t>
  </si>
  <si>
    <t>UB0147</t>
  </si>
  <si>
    <t>UB0024</t>
  </si>
  <si>
    <t>eUB0094Ω</t>
  </si>
  <si>
    <t>BU0489</t>
  </si>
  <si>
    <t>BU0450</t>
  </si>
  <si>
    <t>BU0427</t>
  </si>
  <si>
    <t>BU0493</t>
  </si>
  <si>
    <t>Pago Junio Daylin</t>
  </si>
  <si>
    <t>BU0469</t>
  </si>
  <si>
    <t>BU0456</t>
  </si>
  <si>
    <t>UB0231</t>
  </si>
  <si>
    <t>BU0438</t>
  </si>
  <si>
    <t>BU0492</t>
  </si>
  <si>
    <t>BU0317</t>
  </si>
  <si>
    <t>BU0472</t>
  </si>
  <si>
    <t>UB0259</t>
  </si>
  <si>
    <t>UB0149</t>
  </si>
  <si>
    <t>UB0125</t>
  </si>
  <si>
    <t>UB0013</t>
  </si>
  <si>
    <t>UB0165</t>
  </si>
  <si>
    <t>UB0012</t>
  </si>
  <si>
    <t>UB0017</t>
  </si>
  <si>
    <t>Daylin/Pendiente</t>
  </si>
  <si>
    <t>UB0136</t>
  </si>
  <si>
    <t>2-Ago</t>
  </si>
  <si>
    <t>BU0402</t>
  </si>
  <si>
    <t>BU0318</t>
  </si>
  <si>
    <t>UB0132</t>
  </si>
  <si>
    <t>BU0398</t>
  </si>
  <si>
    <t>UB0094</t>
  </si>
  <si>
    <t>Daylin(top blanco devolver)</t>
  </si>
  <si>
    <t>UB0096</t>
  </si>
  <si>
    <t>BU0431</t>
  </si>
  <si>
    <t>Karen</t>
  </si>
  <si>
    <t>BU0425</t>
  </si>
  <si>
    <t>BU0471</t>
  </si>
  <si>
    <t>Pau</t>
  </si>
  <si>
    <t>BU0500</t>
  </si>
  <si>
    <t>BU0478</t>
  </si>
  <si>
    <t>BU0334</t>
  </si>
  <si>
    <t>UB0137</t>
  </si>
  <si>
    <t>Yoa</t>
  </si>
  <si>
    <t>UB0065</t>
  </si>
  <si>
    <t>3-Ago</t>
  </si>
  <si>
    <t>BU0375</t>
  </si>
  <si>
    <t>BU0449</t>
  </si>
  <si>
    <t>BU0439</t>
  </si>
  <si>
    <t>BU0407</t>
  </si>
  <si>
    <t>BU0479</t>
  </si>
  <si>
    <t>BU0491</t>
  </si>
  <si>
    <t>BU0495</t>
  </si>
  <si>
    <t>BU0480</t>
  </si>
  <si>
    <t>BU0395</t>
  </si>
  <si>
    <t>7-Ago</t>
  </si>
  <si>
    <t>Liz</t>
  </si>
  <si>
    <t>9-Ago</t>
  </si>
  <si>
    <t>BU0292</t>
  </si>
  <si>
    <t>14-Ago</t>
  </si>
  <si>
    <t>Arianna</t>
  </si>
  <si>
    <t>UB0219</t>
  </si>
  <si>
    <t>Lily</t>
  </si>
  <si>
    <t>Noslen</t>
  </si>
  <si>
    <t>UB0176</t>
  </si>
  <si>
    <t>UB0237</t>
  </si>
  <si>
    <t>UB0263</t>
  </si>
  <si>
    <t>UB0205</t>
  </si>
  <si>
    <t>UB0202</t>
  </si>
  <si>
    <t>UB0201</t>
  </si>
  <si>
    <t>UB0204</t>
  </si>
  <si>
    <t>Deborah</t>
  </si>
  <si>
    <t>Greydi</t>
  </si>
  <si>
    <t>UB0222</t>
  </si>
  <si>
    <t>UB0221</t>
  </si>
  <si>
    <t>UB0220</t>
  </si>
  <si>
    <t>Marianne</t>
  </si>
  <si>
    <t>BU0504</t>
  </si>
  <si>
    <t>Katherine</t>
  </si>
  <si>
    <t>UB0068</t>
  </si>
  <si>
    <t>UB0230</t>
  </si>
  <si>
    <t>Mabel</t>
  </si>
  <si>
    <t>15-Ago</t>
  </si>
  <si>
    <t>UB0148</t>
  </si>
  <si>
    <t>16-Ago</t>
  </si>
  <si>
    <t>Amanda HNC</t>
  </si>
  <si>
    <t>UB0009</t>
  </si>
  <si>
    <t>Yadita</t>
  </si>
  <si>
    <t>UB0172</t>
  </si>
  <si>
    <t>17-Ago</t>
  </si>
  <si>
    <t>Dayana</t>
  </si>
  <si>
    <t>BU0441</t>
  </si>
  <si>
    <t>Zamirys</t>
  </si>
  <si>
    <t>BU0285</t>
  </si>
  <si>
    <t>19-Ago</t>
  </si>
  <si>
    <t>Lorena</t>
  </si>
  <si>
    <t>pdte pago</t>
  </si>
  <si>
    <t>BU0310</t>
  </si>
  <si>
    <t>BU0356</t>
  </si>
  <si>
    <t>Nazay</t>
  </si>
  <si>
    <t>Producto sorpresa</t>
  </si>
  <si>
    <t>Luna</t>
  </si>
  <si>
    <t>UB0011</t>
  </si>
  <si>
    <t>Zuleira</t>
  </si>
  <si>
    <t>UB0019</t>
  </si>
  <si>
    <t>Yiell</t>
  </si>
  <si>
    <t>20-Ago</t>
  </si>
  <si>
    <t>Yaquelin</t>
  </si>
  <si>
    <t>BU0498</t>
  </si>
  <si>
    <t>Irasema</t>
  </si>
  <si>
    <t>BU0462</t>
  </si>
  <si>
    <t>22-Ago</t>
  </si>
  <si>
    <t>Haydee</t>
  </si>
  <si>
    <t>BU0401</t>
  </si>
  <si>
    <t>BU0482</t>
  </si>
  <si>
    <t>UB0060</t>
  </si>
  <si>
    <t>Maday</t>
  </si>
  <si>
    <t>23-Ago</t>
  </si>
  <si>
    <t>Anabel</t>
  </si>
  <si>
    <t>BU0451</t>
  </si>
  <si>
    <t>Mami</t>
  </si>
  <si>
    <t>UB0071</t>
  </si>
  <si>
    <t>Mar</t>
  </si>
  <si>
    <t>UB0243</t>
  </si>
  <si>
    <t>BU0474</t>
  </si>
  <si>
    <t>Mari Banco</t>
  </si>
  <si>
    <t>BU0361</t>
  </si>
  <si>
    <t>Monik</t>
  </si>
  <si>
    <t>BU0360</t>
  </si>
  <si>
    <t>BU0497</t>
  </si>
  <si>
    <t>25-Ago</t>
  </si>
  <si>
    <t>BU0447</t>
  </si>
  <si>
    <t>Tania amiga mamá</t>
  </si>
  <si>
    <t>BU0506</t>
  </si>
  <si>
    <t>Clieta</t>
  </si>
  <si>
    <t>UB0251</t>
  </si>
  <si>
    <t>26-Ago</t>
  </si>
  <si>
    <t>Pujalte</t>
  </si>
  <si>
    <t>UB0044</t>
  </si>
  <si>
    <t>UB0076</t>
  </si>
  <si>
    <t>BU0345</t>
  </si>
  <si>
    <t>27-Ago</t>
  </si>
  <si>
    <t>BU0509</t>
  </si>
  <si>
    <t>Kira</t>
  </si>
  <si>
    <t>BU0507</t>
  </si>
  <si>
    <t>UB0128</t>
  </si>
  <si>
    <t>28-Ago</t>
  </si>
  <si>
    <t>Karla</t>
  </si>
  <si>
    <t>BU0383</t>
  </si>
  <si>
    <t>30-Ago</t>
  </si>
  <si>
    <t>Alicia</t>
  </si>
  <si>
    <t>UB0063</t>
  </si>
  <si>
    <t>Betzabeth</t>
  </si>
  <si>
    <t>UB0181</t>
  </si>
  <si>
    <t>Mercedes</t>
  </si>
  <si>
    <t>BU0284</t>
  </si>
  <si>
    <t>31-Ago</t>
  </si>
  <si>
    <t>BU0488</t>
  </si>
  <si>
    <t>BU0305</t>
  </si>
  <si>
    <t>UB0170</t>
  </si>
  <si>
    <t>Wendy</t>
  </si>
  <si>
    <t>BU0411</t>
  </si>
  <si>
    <t>BU0446</t>
  </si>
  <si>
    <t>BU0484</t>
  </si>
  <si>
    <t>Hija Yasser</t>
  </si>
  <si>
    <t>BU0510</t>
  </si>
  <si>
    <t>Greysi</t>
  </si>
  <si>
    <t>BU0511</t>
  </si>
  <si>
    <t>BU0512</t>
  </si>
  <si>
    <t>Yolaisys</t>
  </si>
  <si>
    <t>BU0350</t>
  </si>
  <si>
    <t>UB0042</t>
  </si>
  <si>
    <t>UB0135</t>
  </si>
  <si>
    <t>BU0418</t>
  </si>
  <si>
    <t>Cliente</t>
  </si>
  <si>
    <t>BU0414</t>
  </si>
  <si>
    <t>artículo sin entrar</t>
  </si>
  <si>
    <t>UB0072</t>
  </si>
  <si>
    <t>UB0005</t>
  </si>
  <si>
    <t>Yole</t>
  </si>
  <si>
    <t>Omi</t>
  </si>
  <si>
    <t>BU0481</t>
  </si>
  <si>
    <t>erly</t>
  </si>
  <si>
    <t>Inventario</t>
  </si>
  <si>
    <t>BU0304</t>
  </si>
  <si>
    <t>BU0358</t>
  </si>
  <si>
    <t>BU0363</t>
  </si>
  <si>
    <t>BU0400</t>
  </si>
  <si>
    <t>tamara</t>
  </si>
  <si>
    <t>Brenda</t>
  </si>
  <si>
    <t>BU0408</t>
  </si>
  <si>
    <t>UB0255</t>
  </si>
  <si>
    <t>UB0224</t>
  </si>
  <si>
    <t>BU0280</t>
  </si>
  <si>
    <t>UB0039</t>
  </si>
  <si>
    <t>UB0067</t>
  </si>
  <si>
    <t>UB0082</t>
  </si>
  <si>
    <t>UB0089</t>
  </si>
  <si>
    <t>UB0099</t>
  </si>
  <si>
    <t>UB0108</t>
  </si>
  <si>
    <t>UB0114</t>
  </si>
  <si>
    <t>UB0121</t>
  </si>
  <si>
    <t>UB0142</t>
  </si>
  <si>
    <t>UB0167</t>
  </si>
  <si>
    <t>UB0183</t>
  </si>
  <si>
    <t>UB0214</t>
  </si>
  <si>
    <t>BU0347</t>
  </si>
  <si>
    <t>BU0336</t>
  </si>
  <si>
    <t>BU0337</t>
  </si>
  <si>
    <t>BU0315</t>
  </si>
  <si>
    <t>BU0328</t>
  </si>
  <si>
    <t>BU0380</t>
  </si>
  <si>
    <t>UB0207</t>
  </si>
  <si>
    <t>UB0209</t>
  </si>
  <si>
    <t>UB0232</t>
  </si>
  <si>
    <t>UB0258</t>
  </si>
  <si>
    <t>BU0342</t>
  </si>
  <si>
    <t>BU0357</t>
  </si>
  <si>
    <t>BU0448</t>
  </si>
  <si>
    <t>BU0457</t>
  </si>
  <si>
    <t>Diciembre</t>
  </si>
  <si>
    <t>BU0346</t>
  </si>
  <si>
    <t>BU0546</t>
  </si>
  <si>
    <t>UB0032</t>
  </si>
  <si>
    <t>UB0061</t>
  </si>
  <si>
    <t>UB0092</t>
  </si>
  <si>
    <t>UB0141</t>
  </si>
  <si>
    <t>UB0155</t>
  </si>
  <si>
    <t>UB0199</t>
  </si>
  <si>
    <t>UB0236</t>
  </si>
  <si>
    <t>BU0276</t>
  </si>
  <si>
    <t>BU0277</t>
  </si>
  <si>
    <t>BU0335</t>
  </si>
  <si>
    <t>BU0365</t>
  </si>
  <si>
    <t>BU0515</t>
  </si>
  <si>
    <t>BU0531</t>
  </si>
  <si>
    <t>BU0532</t>
  </si>
  <si>
    <t>BU0534</t>
  </si>
  <si>
    <t>BU0584</t>
  </si>
  <si>
    <t>BU0586</t>
  </si>
  <si>
    <t>BU0587</t>
  </si>
  <si>
    <t>UB0241</t>
  </si>
  <si>
    <t>BU0486</t>
  </si>
  <si>
    <t>BU0653</t>
  </si>
  <si>
    <t>Enero</t>
  </si>
  <si>
    <t>UB0119</t>
  </si>
  <si>
    <t>Adry</t>
  </si>
  <si>
    <t>UB0080</t>
  </si>
  <si>
    <t>BU0309</t>
  </si>
  <si>
    <t>BU386</t>
  </si>
  <si>
    <t>BU0458</t>
  </si>
  <si>
    <t>BU0485</t>
  </si>
  <si>
    <t>BU0520</t>
  </si>
  <si>
    <t>BU0526</t>
  </si>
  <si>
    <t>BU0528</t>
  </si>
  <si>
    <t>BU0529</t>
  </si>
  <si>
    <t>BU0553</t>
  </si>
  <si>
    <t>BU0555</t>
  </si>
  <si>
    <t>BU0561</t>
  </si>
  <si>
    <t>BU0569</t>
  </si>
  <si>
    <t>BU0570</t>
  </si>
  <si>
    <t>UB0050</t>
  </si>
  <si>
    <t>BU0638</t>
  </si>
  <si>
    <t>BU0649</t>
  </si>
  <si>
    <t>BU0719</t>
  </si>
  <si>
    <t>Jaqueline</t>
  </si>
  <si>
    <t>Yane</t>
  </si>
  <si>
    <t>BU0635</t>
  </si>
  <si>
    <t>yo</t>
  </si>
  <si>
    <t>BU0645</t>
  </si>
  <si>
    <t>Daniela</t>
  </si>
  <si>
    <t>BU0621</t>
  </si>
  <si>
    <t>BU0625</t>
  </si>
  <si>
    <t>BU0620</t>
  </si>
  <si>
    <t>BU0619</t>
  </si>
  <si>
    <t>BU0359</t>
  </si>
  <si>
    <t>BU0604</t>
  </si>
  <si>
    <t>BU0605</t>
  </si>
  <si>
    <t>Baby</t>
  </si>
  <si>
    <t>BU0608</t>
  </si>
  <si>
    <t>BU0617</t>
  </si>
  <si>
    <t>BU0632</t>
  </si>
  <si>
    <t>BU0633</t>
  </si>
  <si>
    <t>BU0642</t>
  </si>
  <si>
    <t>BU0602</t>
  </si>
  <si>
    <t>BU0622</t>
  </si>
  <si>
    <t>BU0588</t>
  </si>
  <si>
    <t>BU0589</t>
  </si>
  <si>
    <t>BU0610</t>
  </si>
  <si>
    <t>UB0031</t>
  </si>
  <si>
    <t>BU0680</t>
  </si>
  <si>
    <t>BU0689</t>
  </si>
  <si>
    <t>BU0696</t>
  </si>
  <si>
    <t>BU0704</t>
  </si>
  <si>
    <t>BU0708</t>
  </si>
  <si>
    <t>BU0697</t>
  </si>
  <si>
    <t>BU0712</t>
  </si>
  <si>
    <t>UB0177</t>
  </si>
  <si>
    <t>BU0678</t>
  </si>
  <si>
    <t>BU0634</t>
  </si>
  <si>
    <t>Ani</t>
  </si>
  <si>
    <t>yuniel</t>
  </si>
  <si>
    <t>UB0295</t>
  </si>
  <si>
    <t>inventario</t>
  </si>
  <si>
    <t>BU0523</t>
  </si>
  <si>
    <t>BU0524</t>
  </si>
  <si>
    <t>BU0631</t>
  </si>
  <si>
    <t>BU0673</t>
  </si>
  <si>
    <t>Orieta</t>
  </si>
  <si>
    <t>BU0537</t>
  </si>
  <si>
    <t>BU0646</t>
  </si>
  <si>
    <t>BU0568</t>
  </si>
  <si>
    <t>BU0576</t>
  </si>
  <si>
    <t>BU0470</t>
  </si>
  <si>
    <t>BU0496</t>
  </si>
  <si>
    <t>BU0573</t>
  </si>
  <si>
    <t>BU0583</t>
  </si>
  <si>
    <t>BU0730</t>
  </si>
  <si>
    <t>BU0650</t>
  </si>
  <si>
    <t>BU0651</t>
  </si>
  <si>
    <t>BU0648</t>
  </si>
  <si>
    <t>BU0647</t>
  </si>
  <si>
    <t>BU0585</t>
  </si>
  <si>
    <t>UB0173</t>
  </si>
  <si>
    <t>UB0169</t>
  </si>
  <si>
    <t>Mady</t>
  </si>
  <si>
    <t>BU0580</t>
  </si>
  <si>
    <t>BU0676</t>
  </si>
  <si>
    <t>BU0675</t>
  </si>
  <si>
    <t>UB0156</t>
  </si>
  <si>
    <t>UB0266</t>
  </si>
  <si>
    <t>BU0290</t>
  </si>
  <si>
    <t>UB0037</t>
  </si>
  <si>
    <t>UB0004</t>
  </si>
  <si>
    <t>Massi vecina</t>
  </si>
  <si>
    <t>BU0691</t>
  </si>
  <si>
    <t>BU0701</t>
  </si>
  <si>
    <t>BU0723</t>
  </si>
  <si>
    <t>BU0490</t>
  </si>
  <si>
    <t>BU0692</t>
  </si>
  <si>
    <t>Mary Karla Bamboo</t>
  </si>
  <si>
    <t>BU0685</t>
  </si>
  <si>
    <t>BU0687</t>
  </si>
  <si>
    <t>Karen Dentista</t>
  </si>
  <si>
    <t>BU0709</t>
  </si>
  <si>
    <t>BU0711</t>
  </si>
  <si>
    <t>BU0710</t>
  </si>
  <si>
    <t>BU0722</t>
  </si>
  <si>
    <t>Gaby Dra</t>
  </si>
  <si>
    <t>BU06401</t>
  </si>
  <si>
    <t>BU06521</t>
  </si>
  <si>
    <t>BU06751</t>
  </si>
  <si>
    <t>UB0116</t>
  </si>
  <si>
    <t>BU0578</t>
  </si>
  <si>
    <t>BU0508</t>
  </si>
  <si>
    <t>BU06721</t>
  </si>
  <si>
    <t>BU06761</t>
  </si>
  <si>
    <t>Yake</t>
  </si>
  <si>
    <t>UB0124</t>
  </si>
  <si>
    <t>Sayury</t>
  </si>
  <si>
    <t>UB0118</t>
  </si>
  <si>
    <t>BU0607</t>
  </si>
  <si>
    <t>Ani verde verde</t>
  </si>
  <si>
    <t>BU0742</t>
  </si>
  <si>
    <t>BU0715</t>
  </si>
  <si>
    <t>BU06441</t>
  </si>
  <si>
    <t>UB0249</t>
  </si>
  <si>
    <t>BU0639</t>
  </si>
  <si>
    <t>BU0679</t>
  </si>
  <si>
    <t>BU0325</t>
  </si>
  <si>
    <t>Regalo Baby</t>
  </si>
  <si>
    <t>Oferta Promo Mensajería Gratis en ventas de $25USD</t>
  </si>
  <si>
    <t>UB0064</t>
  </si>
  <si>
    <t>Yilien</t>
  </si>
  <si>
    <t>UB0090</t>
  </si>
  <si>
    <t>neurologa</t>
  </si>
  <si>
    <t>UB0257</t>
  </si>
  <si>
    <t>BU06661</t>
  </si>
  <si>
    <t>BU0329</t>
  </si>
  <si>
    <t>Greter (pendiente pago)</t>
  </si>
  <si>
    <t>BU0499</t>
  </si>
  <si>
    <t>BU0563</t>
  </si>
  <si>
    <t>BU0728</t>
  </si>
  <si>
    <t>BU0566</t>
  </si>
  <si>
    <t>Violeta</t>
  </si>
  <si>
    <t>UB0025</t>
  </si>
  <si>
    <t>BU0624</t>
  </si>
  <si>
    <t>BU06451</t>
  </si>
  <si>
    <t>darle 5% a Claudia Gestora</t>
  </si>
  <si>
    <t>BU06421</t>
  </si>
  <si>
    <t>BU0717</t>
  </si>
  <si>
    <t>BU0688</t>
  </si>
  <si>
    <t>BDANIELA1</t>
  </si>
  <si>
    <t>bazar</t>
  </si>
  <si>
    <t>BU0660</t>
  </si>
  <si>
    <t>Arasay</t>
  </si>
  <si>
    <t>BU06371</t>
  </si>
  <si>
    <t>Gloria</t>
  </si>
  <si>
    <t>BU0677</t>
  </si>
  <si>
    <t>BU0681</t>
  </si>
  <si>
    <t>BU0387</t>
  </si>
  <si>
    <t>BU0274</t>
  </si>
  <si>
    <t>BU0270</t>
  </si>
  <si>
    <t>UB0127</t>
  </si>
  <si>
    <t>BU0669</t>
  </si>
  <si>
    <t>UB0157</t>
  </si>
  <si>
    <t>BU0641</t>
  </si>
  <si>
    <t>BU0355</t>
  </si>
  <si>
    <t>BU06501</t>
  </si>
  <si>
    <t>BU0686</t>
  </si>
  <si>
    <t>BU06361</t>
  </si>
  <si>
    <t>BU0667</t>
  </si>
  <si>
    <t>BU0636</t>
  </si>
  <si>
    <t>BU06671</t>
  </si>
  <si>
    <t>BU0273</t>
  </si>
  <si>
    <t>mio</t>
  </si>
  <si>
    <t>BU0348</t>
  </si>
  <si>
    <t>Leisy</t>
  </si>
  <si>
    <t>UB0008</t>
  </si>
  <si>
    <t>UB0210</t>
  </si>
  <si>
    <t>BU0714</t>
  </si>
  <si>
    <t>BU0713</t>
  </si>
  <si>
    <t>UB0160</t>
  </si>
  <si>
    <t>BU06471</t>
  </si>
  <si>
    <t>BU06621</t>
  </si>
  <si>
    <t>BU0661</t>
  </si>
  <si>
    <t>BKAREN6</t>
  </si>
  <si>
    <t>BU06804</t>
  </si>
  <si>
    <t>BU06741</t>
  </si>
  <si>
    <t>BU06815</t>
  </si>
  <si>
    <t>sayuri</t>
  </si>
  <si>
    <t>BU06814</t>
  </si>
  <si>
    <t>BU06816</t>
  </si>
  <si>
    <t>BU06799</t>
  </si>
  <si>
    <t>BU06797</t>
  </si>
  <si>
    <t>BU06731</t>
  </si>
  <si>
    <t>UB0083</t>
  </si>
  <si>
    <t>UB0073</t>
  </si>
  <si>
    <t>BU06811</t>
  </si>
  <si>
    <t>BU0575</t>
  </si>
  <si>
    <t>BU06381</t>
  </si>
  <si>
    <t>ayli</t>
  </si>
  <si>
    <t>UB0250</t>
  </si>
  <si>
    <t>BU0672</t>
  </si>
  <si>
    <t>BU0379</t>
  </si>
  <si>
    <t>BU0694</t>
  </si>
  <si>
    <t>UB0075</t>
  </si>
  <si>
    <t>BU06611</t>
  </si>
  <si>
    <t>BU0662</t>
  </si>
  <si>
    <t>BU0571</t>
  </si>
  <si>
    <t>Pago Enrique Media Manager</t>
  </si>
  <si>
    <t>BU0542</t>
  </si>
  <si>
    <t>BU0540</t>
  </si>
  <si>
    <t>Tatiana</t>
  </si>
  <si>
    <t>UB0138</t>
  </si>
  <si>
    <t>Lissette encargo</t>
  </si>
  <si>
    <t>BU06829</t>
  </si>
  <si>
    <t>BU0718</t>
  </si>
  <si>
    <t>estímulo a violeta</t>
  </si>
  <si>
    <t>BU06391</t>
  </si>
  <si>
    <t>BU068231</t>
  </si>
  <si>
    <t>bu0718</t>
  </si>
  <si>
    <t>bu0623</t>
  </si>
  <si>
    <t>ub0035</t>
  </si>
  <si>
    <t>ub0029</t>
  </si>
  <si>
    <t>ub0030</t>
  </si>
  <si>
    <t>UB0085</t>
  </si>
  <si>
    <t>bu0582</t>
  </si>
  <si>
    <t>BU06061</t>
  </si>
  <si>
    <t>UB0016</t>
  </si>
  <si>
    <t>Tía Mary</t>
  </si>
  <si>
    <t>BU0455</t>
  </si>
  <si>
    <t>BU0579</t>
  </si>
  <si>
    <t>BU06782</t>
  </si>
  <si>
    <t>Yilian notaria</t>
  </si>
  <si>
    <t>BU06783</t>
  </si>
  <si>
    <t>BU06812</t>
  </si>
  <si>
    <t>BU06813</t>
  </si>
  <si>
    <t>BU06491</t>
  </si>
  <si>
    <t>Premio</t>
  </si>
  <si>
    <t>BU0703</t>
  </si>
  <si>
    <t>BU0666</t>
  </si>
  <si>
    <t>BU0671</t>
  </si>
  <si>
    <t>BU0674</t>
  </si>
  <si>
    <t>BU07192</t>
  </si>
  <si>
    <t>BDANIELA3</t>
  </si>
  <si>
    <t>BU06810</t>
  </si>
  <si>
    <t>premio rifa madres</t>
  </si>
  <si>
    <t>BU0421</t>
  </si>
  <si>
    <t>UB0174</t>
  </si>
  <si>
    <t>UB0213</t>
  </si>
  <si>
    <t>BU06821</t>
  </si>
  <si>
    <t>bu0395</t>
  </si>
  <si>
    <t>BU06817</t>
  </si>
  <si>
    <t>BU0565</t>
  </si>
  <si>
    <t>BU06739</t>
  </si>
  <si>
    <t>BU06735</t>
  </si>
  <si>
    <t>BU06737</t>
  </si>
  <si>
    <t>BU06695</t>
  </si>
  <si>
    <t>Susej</t>
  </si>
  <si>
    <t>BU06718</t>
  </si>
  <si>
    <t>BU06703</t>
  </si>
  <si>
    <t>BU06709</t>
  </si>
  <si>
    <t>BU0483</t>
  </si>
  <si>
    <t>BU06696</t>
  </si>
  <si>
    <t>BU06736</t>
  </si>
  <si>
    <t>BU068101</t>
  </si>
  <si>
    <t>UB0088</t>
  </si>
  <si>
    <t>Yilian</t>
  </si>
  <si>
    <t>BU0690</t>
  </si>
  <si>
    <t>Darse</t>
  </si>
  <si>
    <t>BU06809</t>
  </si>
  <si>
    <t>BU06714</t>
  </si>
  <si>
    <t>BU067112</t>
  </si>
  <si>
    <t>Betty regalo</t>
  </si>
  <si>
    <t>BU06726</t>
  </si>
  <si>
    <t>BU067312</t>
  </si>
  <si>
    <t>Yasmin regalo</t>
  </si>
  <si>
    <t>BU06759</t>
  </si>
  <si>
    <t>Michelle</t>
  </si>
  <si>
    <t>UB0171</t>
  </si>
  <si>
    <t>LTA00007</t>
  </si>
  <si>
    <t>BU06710</t>
  </si>
  <si>
    <t>BU06757</t>
  </si>
  <si>
    <t>BU06715</t>
  </si>
  <si>
    <t>Yari &amp; Samuel</t>
  </si>
  <si>
    <t>Yeny</t>
  </si>
  <si>
    <t>UB0162</t>
  </si>
  <si>
    <t>BU06807</t>
  </si>
  <si>
    <t>yeny</t>
  </si>
  <si>
    <t>UB0056</t>
  </si>
  <si>
    <t>LTA00012</t>
  </si>
  <si>
    <t>UB0055</t>
  </si>
  <si>
    <t>BU06708</t>
  </si>
  <si>
    <t>BU067712</t>
  </si>
  <si>
    <t>LTA00009</t>
  </si>
  <si>
    <t>Loana</t>
  </si>
  <si>
    <t>BU06772</t>
  </si>
  <si>
    <t>Yunisleydis</t>
  </si>
  <si>
    <t>LTA00011</t>
  </si>
  <si>
    <t>Yenima</t>
  </si>
  <si>
    <t>BU0716</t>
  </si>
  <si>
    <t>Sailin</t>
  </si>
  <si>
    <t>BU06693</t>
  </si>
  <si>
    <t>Nathaly</t>
  </si>
  <si>
    <t>BU0693</t>
  </si>
  <si>
    <t>Jovana</t>
  </si>
  <si>
    <t>LTA00010</t>
  </si>
  <si>
    <t>Laureen</t>
  </si>
  <si>
    <t>BU0429</t>
  </si>
  <si>
    <t>Yuni</t>
  </si>
  <si>
    <t>BU06712</t>
  </si>
  <si>
    <t>Angis</t>
  </si>
  <si>
    <t>BU067012</t>
  </si>
  <si>
    <t>Yelena</t>
  </si>
  <si>
    <t>BU06728</t>
  </si>
  <si>
    <t>Yeni Clienta</t>
  </si>
  <si>
    <t>BU0338</t>
  </si>
  <si>
    <t>BU06744</t>
  </si>
  <si>
    <t>Nanda</t>
  </si>
  <si>
    <t>Nix</t>
  </si>
  <si>
    <t>BU06822</t>
  </si>
  <si>
    <t>Indiana</t>
  </si>
  <si>
    <t>BU06793</t>
  </si>
  <si>
    <t>Yipxi</t>
  </si>
  <si>
    <t>BU0684</t>
  </si>
  <si>
    <t>Raiza</t>
  </si>
  <si>
    <t>BU06773</t>
  </si>
  <si>
    <t>Sandra</t>
  </si>
  <si>
    <t>BU0344</t>
  </si>
  <si>
    <t>BU0432</t>
  </si>
  <si>
    <t>alexa</t>
  </si>
  <si>
    <t>BU0459</t>
  </si>
  <si>
    <t>BU0430</t>
  </si>
  <si>
    <t>BU06784</t>
  </si>
  <si>
    <t>BU06730</t>
  </si>
  <si>
    <t>BU06745</t>
  </si>
  <si>
    <t>BU06758</t>
  </si>
  <si>
    <t>BU06769</t>
  </si>
  <si>
    <t>BU0682</t>
  </si>
  <si>
    <t>BU0399</t>
  </si>
  <si>
    <t>UB0112</t>
  </si>
  <si>
    <t>UB0100</t>
  </si>
  <si>
    <t>BU06796</t>
  </si>
  <si>
    <t>BU04311</t>
  </si>
  <si>
    <t>BU0434</t>
  </si>
  <si>
    <t>BU0724</t>
  </si>
  <si>
    <t>yarel</t>
  </si>
  <si>
    <t>BU066912</t>
  </si>
  <si>
    <t>BU0517</t>
  </si>
  <si>
    <t>BU06803</t>
  </si>
  <si>
    <t>LTA00004</t>
  </si>
  <si>
    <t>UB0049</t>
  </si>
  <si>
    <t>BU06732</t>
  </si>
  <si>
    <t>BU04312</t>
  </si>
  <si>
    <t>BU06824</t>
  </si>
  <si>
    <t>BU0700</t>
  </si>
  <si>
    <t>BU0683</t>
  </si>
  <si>
    <t>BU0433</t>
  </si>
  <si>
    <t>UB0215</t>
  </si>
  <si>
    <t>Adriana Quintana</t>
  </si>
  <si>
    <t>BKAREN2</t>
  </si>
  <si>
    <t>Maria Karla Garage</t>
  </si>
  <si>
    <t>BU0466</t>
  </si>
  <si>
    <t>paypal</t>
  </si>
  <si>
    <t>BU06720</t>
  </si>
  <si>
    <t>BU06820</t>
  </si>
  <si>
    <t>BU04324</t>
  </si>
  <si>
    <t>UB0192</t>
  </si>
  <si>
    <t>Short blanco hm</t>
  </si>
  <si>
    <t>BU06719</t>
  </si>
  <si>
    <t>BU06767</t>
  </si>
  <si>
    <t>BU06766</t>
  </si>
  <si>
    <t>BU06716</t>
  </si>
  <si>
    <t>BU0705</t>
  </si>
  <si>
    <t>BU0720</t>
  </si>
  <si>
    <t>BU068241</t>
  </si>
  <si>
    <t>BU068242</t>
  </si>
  <si>
    <t>UB0268</t>
  </si>
  <si>
    <t>BU04319</t>
  </si>
  <si>
    <t>Yanelis Arrabal</t>
  </si>
  <si>
    <t>vendido x mi</t>
  </si>
  <si>
    <t>BU06717</t>
  </si>
  <si>
    <t>BU04316</t>
  </si>
  <si>
    <t>BU067610</t>
  </si>
  <si>
    <t>BU06770</t>
  </si>
  <si>
    <t>BU0739</t>
  </si>
  <si>
    <t>BU06651</t>
  </si>
  <si>
    <t>BU06756</t>
  </si>
  <si>
    <t>BU06734</t>
  </si>
  <si>
    <t>BU0736</t>
  </si>
  <si>
    <t>BU04326</t>
  </si>
  <si>
    <t>BU05781</t>
  </si>
  <si>
    <t>BU06790</t>
  </si>
  <si>
    <t>BU05061</t>
  </si>
  <si>
    <t xml:space="preserve">Lissette </t>
  </si>
  <si>
    <t>Vanessa</t>
  </si>
  <si>
    <t>UB0115</t>
  </si>
  <si>
    <t>BU0741</t>
  </si>
  <si>
    <t>UB0161</t>
  </si>
  <si>
    <t>BU04317</t>
  </si>
  <si>
    <t>BU04341</t>
  </si>
  <si>
    <t>BU06699</t>
  </si>
  <si>
    <t>BU06743</t>
  </si>
  <si>
    <t>LTA00008</t>
  </si>
  <si>
    <t>BU06697</t>
  </si>
  <si>
    <t>LTA00006</t>
  </si>
  <si>
    <t>BU06706</t>
  </si>
  <si>
    <t>BU04315</t>
  </si>
  <si>
    <t>BU04322</t>
  </si>
  <si>
    <t>UB0253</t>
  </si>
  <si>
    <t>UB0187</t>
  </si>
  <si>
    <t>BU0354</t>
  </si>
  <si>
    <t>UB0107</t>
  </si>
  <si>
    <t>UB0211</t>
  </si>
  <si>
    <t>UB0057</t>
  </si>
  <si>
    <t>BU04359</t>
  </si>
  <si>
    <t>BU04360</t>
  </si>
  <si>
    <t>BU04350</t>
  </si>
  <si>
    <t>BU04357</t>
  </si>
  <si>
    <t>BU0663</t>
  </si>
  <si>
    <t>maricel</t>
  </si>
  <si>
    <t>BU0664</t>
  </si>
  <si>
    <t>yamila</t>
  </si>
  <si>
    <t>BU0665</t>
  </si>
  <si>
    <t>susana</t>
  </si>
  <si>
    <t>BU04351</t>
  </si>
  <si>
    <t>rosi</t>
  </si>
  <si>
    <t>dany</t>
  </si>
  <si>
    <t>BU06800</t>
  </si>
  <si>
    <t>BU06740</t>
  </si>
  <si>
    <t>BU06727</t>
  </si>
  <si>
    <t>UB0131</t>
  </si>
  <si>
    <t>BU04314</t>
  </si>
  <si>
    <t>BU04356</t>
  </si>
  <si>
    <t>BU04340</t>
  </si>
  <si>
    <t>vendido x mi (mami)</t>
  </si>
  <si>
    <t>BU067911</t>
  </si>
  <si>
    <t>BU06700</t>
  </si>
  <si>
    <t>BU04328</t>
  </si>
  <si>
    <t>UB0216</t>
  </si>
  <si>
    <t>BU0502</t>
  </si>
  <si>
    <t>BU0695</t>
  </si>
  <si>
    <t>BU0737</t>
  </si>
  <si>
    <t>UB0262</t>
  </si>
  <si>
    <t>BU0443</t>
  </si>
  <si>
    <t>BU06733</t>
  </si>
  <si>
    <t>ruthie</t>
  </si>
  <si>
    <t>yuliett</t>
  </si>
  <si>
    <t>BU04418</t>
  </si>
  <si>
    <t>arianna</t>
  </si>
  <si>
    <t>BU04348</t>
  </si>
  <si>
    <t>BU06774</t>
  </si>
  <si>
    <t>BU04339</t>
  </si>
  <si>
    <t>BU04344</t>
  </si>
  <si>
    <t>BU04412</t>
  </si>
  <si>
    <t>BU04382</t>
  </si>
  <si>
    <t>Marianela</t>
  </si>
  <si>
    <t>BU0601</t>
  </si>
  <si>
    <t>yaulet</t>
  </si>
  <si>
    <t>BU0377</t>
  </si>
  <si>
    <t>leydi</t>
  </si>
  <si>
    <t>BU04452</t>
  </si>
  <si>
    <t>BU04454</t>
  </si>
  <si>
    <t>xenia</t>
  </si>
  <si>
    <t>BU04371</t>
  </si>
  <si>
    <t>ana</t>
  </si>
  <si>
    <t>gema</t>
  </si>
  <si>
    <t>BU04426</t>
  </si>
  <si>
    <t>geydis sosa</t>
  </si>
  <si>
    <t>BU04431</t>
  </si>
  <si>
    <t>ely</t>
  </si>
  <si>
    <t>BU04462Marlen</t>
  </si>
  <si>
    <t>BU04463Marlen</t>
  </si>
  <si>
    <t>mari</t>
  </si>
  <si>
    <t>BU04424</t>
  </si>
  <si>
    <t>BU06692</t>
  </si>
  <si>
    <t>diana</t>
  </si>
  <si>
    <t>BU04363</t>
  </si>
  <si>
    <t>camila</t>
  </si>
  <si>
    <t>BU04342</t>
  </si>
  <si>
    <t>ilen</t>
  </si>
  <si>
    <t>BU06794</t>
  </si>
  <si>
    <t>adita</t>
  </si>
  <si>
    <t>yisme</t>
  </si>
  <si>
    <t>BU04463</t>
  </si>
  <si>
    <t>ari</t>
  </si>
  <si>
    <t>BU04430</t>
  </si>
  <si>
    <t>BU04422</t>
  </si>
  <si>
    <t>BU04419</t>
  </si>
  <si>
    <t>BU04451</t>
  </si>
  <si>
    <t>BU04453</t>
  </si>
  <si>
    <t>mami</t>
  </si>
  <si>
    <t>fatima</t>
  </si>
  <si>
    <t>BU04372</t>
  </si>
  <si>
    <t>maite</t>
  </si>
  <si>
    <t>BU04391</t>
  </si>
  <si>
    <t>gretis</t>
  </si>
  <si>
    <t>BU04349</t>
  </si>
  <si>
    <t>dayi</t>
  </si>
  <si>
    <t>BU06791</t>
  </si>
  <si>
    <t>BU0369</t>
  </si>
  <si>
    <t>nancy</t>
  </si>
  <si>
    <t>BU0409</t>
  </si>
  <si>
    <t>UB0043</t>
  </si>
  <si>
    <t>yaimara</t>
  </si>
  <si>
    <t>airin</t>
  </si>
  <si>
    <t>BU0403</t>
  </si>
  <si>
    <t>yilien</t>
  </si>
  <si>
    <t>BU0615</t>
  </si>
  <si>
    <t>BU06771</t>
  </si>
  <si>
    <t>yunelkis</t>
  </si>
  <si>
    <t>laura</t>
  </si>
  <si>
    <t>BU04338</t>
  </si>
  <si>
    <t>isavelita</t>
  </si>
  <si>
    <t>lisandra</t>
  </si>
  <si>
    <t>BU0735</t>
  </si>
  <si>
    <t>liz</t>
  </si>
  <si>
    <t>fabiola</t>
  </si>
  <si>
    <t>BU04393</t>
  </si>
  <si>
    <t>BU04398</t>
  </si>
  <si>
    <t>yaneris</t>
  </si>
  <si>
    <t>mercy</t>
  </si>
  <si>
    <t>BU04368</t>
  </si>
  <si>
    <t>alba</t>
  </si>
  <si>
    <t>BU04415</t>
  </si>
  <si>
    <t>yunelkys</t>
  </si>
  <si>
    <t>UB0105</t>
  </si>
  <si>
    <t>kenia</t>
  </si>
  <si>
    <t>BU04417</t>
  </si>
  <si>
    <t>olivia</t>
  </si>
  <si>
    <t>aymara</t>
  </si>
  <si>
    <t>BU0288</t>
  </si>
  <si>
    <t>amarilis</t>
  </si>
  <si>
    <t>BU04383</t>
  </si>
  <si>
    <t>angels</t>
  </si>
  <si>
    <t>yaritza</t>
  </si>
  <si>
    <t>yilen</t>
  </si>
  <si>
    <t>BU04462</t>
  </si>
  <si>
    <t>dessyre</t>
  </si>
  <si>
    <t>niliam</t>
  </si>
  <si>
    <t>niuris</t>
  </si>
  <si>
    <t>BU04473</t>
  </si>
  <si>
    <t>lia</t>
  </si>
  <si>
    <t>BU04421</t>
  </si>
  <si>
    <t>lissania</t>
  </si>
  <si>
    <t>BU04378</t>
  </si>
  <si>
    <t>giulia</t>
  </si>
  <si>
    <t>BU04364</t>
  </si>
  <si>
    <t>BU04389</t>
  </si>
  <si>
    <t>arleti</t>
  </si>
  <si>
    <t>arabby</t>
  </si>
  <si>
    <t>martha</t>
  </si>
  <si>
    <t>tania</t>
  </si>
  <si>
    <t>BU04446</t>
  </si>
  <si>
    <t>BU04439</t>
  </si>
  <si>
    <t>cary</t>
  </si>
  <si>
    <t>Orquídea</t>
  </si>
  <si>
    <t>BU04405</t>
  </si>
  <si>
    <t>ana flavia</t>
  </si>
  <si>
    <t>Yesy</t>
  </si>
  <si>
    <t>BU06763</t>
  </si>
  <si>
    <t>LTA00001</t>
  </si>
  <si>
    <t>yesy</t>
  </si>
  <si>
    <t>BU04387</t>
  </si>
  <si>
    <t>BU04464</t>
  </si>
  <si>
    <t>gloria</t>
  </si>
  <si>
    <t>BU04465</t>
  </si>
  <si>
    <t>jenny</t>
  </si>
  <si>
    <t>patricia</t>
  </si>
  <si>
    <t>BU06601</t>
  </si>
  <si>
    <t>thali</t>
  </si>
  <si>
    <t>BU04397</t>
  </si>
  <si>
    <t>barma</t>
  </si>
  <si>
    <t>BU043971</t>
  </si>
  <si>
    <t>yimera</t>
  </si>
  <si>
    <t>BU04377</t>
  </si>
  <si>
    <t>zulema</t>
  </si>
  <si>
    <t>BU06705</t>
  </si>
  <si>
    <t>maribel</t>
  </si>
  <si>
    <t>yanet</t>
  </si>
  <si>
    <t>Samantha</t>
  </si>
  <si>
    <t>BU04474</t>
  </si>
  <si>
    <t>Luz</t>
  </si>
  <si>
    <t>yole</t>
  </si>
  <si>
    <t>BU06704</t>
  </si>
  <si>
    <t>pendiente de pago</t>
  </si>
  <si>
    <t>greter</t>
  </si>
  <si>
    <t>lurdita</t>
  </si>
  <si>
    <t>LTA00005</t>
  </si>
  <si>
    <t>dunia</t>
  </si>
  <si>
    <t>aracelia</t>
  </si>
  <si>
    <t>yoly</t>
  </si>
  <si>
    <t>dayana</t>
  </si>
  <si>
    <t>baby</t>
  </si>
  <si>
    <t>BU04400</t>
  </si>
  <si>
    <t>kira</t>
  </si>
  <si>
    <t>rosmery</t>
  </si>
  <si>
    <t>BU04355</t>
  </si>
  <si>
    <t>BU0574</t>
  </si>
  <si>
    <t>Lilian</t>
  </si>
  <si>
    <t>BU04390</t>
  </si>
  <si>
    <t>janet</t>
  </si>
  <si>
    <t>BU04479</t>
  </si>
  <si>
    <t>thalía</t>
  </si>
  <si>
    <t>BU067212</t>
  </si>
  <si>
    <t>lorena</t>
  </si>
  <si>
    <t>acelia</t>
  </si>
  <si>
    <t>deborah</t>
  </si>
  <si>
    <t>BLETTA11</t>
  </si>
  <si>
    <t>baby se la queda</t>
  </si>
  <si>
    <t>Diana</t>
  </si>
  <si>
    <t>BU04365</t>
  </si>
  <si>
    <t>Encargo mónica</t>
  </si>
  <si>
    <t>BU04460</t>
  </si>
  <si>
    <t>mely</t>
  </si>
  <si>
    <t>BU0707</t>
  </si>
  <si>
    <t>yane</t>
  </si>
  <si>
    <t>BU04333</t>
  </si>
  <si>
    <t>BU04458</t>
  </si>
  <si>
    <t>BU06785</t>
  </si>
  <si>
    <t>BU06742</t>
  </si>
  <si>
    <t>BU04472</t>
  </si>
  <si>
    <t>BU04329</t>
  </si>
  <si>
    <t>BU043471</t>
  </si>
  <si>
    <t>BU0376</t>
  </si>
  <si>
    <t>Malu</t>
  </si>
  <si>
    <t>BU04432</t>
  </si>
  <si>
    <t>BU04413</t>
  </si>
  <si>
    <t>BU0656</t>
  </si>
  <si>
    <t>BU0564</t>
  </si>
  <si>
    <t>BU0543</t>
  </si>
  <si>
    <t>BU0525</t>
  </si>
  <si>
    <t>BU04318</t>
  </si>
  <si>
    <t>BU04320</t>
  </si>
  <si>
    <t>V0029</t>
  </si>
  <si>
    <t>BU0394</t>
  </si>
  <si>
    <t>BU04456</t>
  </si>
  <si>
    <t>Encargo lissette</t>
  </si>
  <si>
    <t>BU04466</t>
  </si>
  <si>
    <t>BU04467</t>
  </si>
  <si>
    <t>BU04471</t>
  </si>
  <si>
    <t>Jean campana</t>
  </si>
  <si>
    <t>UB0239</t>
  </si>
  <si>
    <t>B00058</t>
  </si>
  <si>
    <t>asignar nombre del gestor</t>
  </si>
  <si>
    <t>BU04396</t>
  </si>
  <si>
    <t>BU044021</t>
  </si>
  <si>
    <t>BU04402</t>
  </si>
  <si>
    <t>BU0440245</t>
  </si>
  <si>
    <t>UB0154</t>
  </si>
  <si>
    <t>dayareni</t>
  </si>
  <si>
    <t>BU04420</t>
  </si>
  <si>
    <t>BU04423</t>
  </si>
  <si>
    <t>BU04411</t>
  </si>
  <si>
    <t>BU04425</t>
  </si>
  <si>
    <t>BU07351</t>
  </si>
  <si>
    <t>BU04465Marlen</t>
  </si>
  <si>
    <t>Adiel</t>
  </si>
  <si>
    <t>BU04478</t>
  </si>
  <si>
    <t>glenda</t>
  </si>
  <si>
    <t>BU0522</t>
  </si>
  <si>
    <t>BU0581</t>
  </si>
  <si>
    <t>BU044761</t>
  </si>
  <si>
    <t>BU04469</t>
  </si>
  <si>
    <t>BU04461</t>
  </si>
  <si>
    <t>BU04455</t>
  </si>
  <si>
    <t>BU06694</t>
  </si>
  <si>
    <t>BU04379</t>
  </si>
  <si>
    <t>fernanda</t>
  </si>
  <si>
    <t>Nahimi</t>
  </si>
  <si>
    <t>UB0269</t>
  </si>
  <si>
    <t>eliane</t>
  </si>
  <si>
    <t>BU04440</t>
  </si>
  <si>
    <t>annia</t>
  </si>
  <si>
    <t>BU04323</t>
  </si>
  <si>
    <t>thalia</t>
  </si>
  <si>
    <t>ili</t>
  </si>
  <si>
    <t>BU06461</t>
  </si>
  <si>
    <t>alina</t>
  </si>
  <si>
    <t>BU06411</t>
  </si>
  <si>
    <t>BU04448</t>
  </si>
  <si>
    <t>amanda</t>
  </si>
  <si>
    <t>BU04433</t>
  </si>
  <si>
    <t>erika</t>
  </si>
  <si>
    <t>BU04464Marlen</t>
  </si>
  <si>
    <t>jenni</t>
  </si>
  <si>
    <t>BU04366</t>
  </si>
  <si>
    <t>arita</t>
  </si>
  <si>
    <t>mayda</t>
  </si>
  <si>
    <t>ko</t>
  </si>
  <si>
    <t>BU0494</t>
  </si>
  <si>
    <t>dulce</t>
  </si>
  <si>
    <t>BU0731</t>
  </si>
  <si>
    <t>Reyima</t>
  </si>
  <si>
    <t>BU04401</t>
  </si>
  <si>
    <t>BU0440232</t>
  </si>
  <si>
    <t>BU0440242</t>
  </si>
  <si>
    <t>BU043482</t>
  </si>
  <si>
    <t>Mayra</t>
  </si>
  <si>
    <t>BU04441</t>
  </si>
  <si>
    <t>encargo</t>
  </si>
  <si>
    <t>BU043493</t>
  </si>
  <si>
    <t>BU043496</t>
  </si>
  <si>
    <t>katheryn</t>
  </si>
  <si>
    <t>BU043504</t>
  </si>
  <si>
    <t>asignar vendedor</t>
  </si>
  <si>
    <t>se lo ocmpro para ella</t>
  </si>
  <si>
    <t>BU06698</t>
  </si>
  <si>
    <t>esperanza</t>
  </si>
  <si>
    <t>Sarai</t>
  </si>
  <si>
    <t>beatriz</t>
  </si>
  <si>
    <t>BU06788</t>
  </si>
  <si>
    <t>merilan</t>
  </si>
  <si>
    <t>BU06787</t>
  </si>
  <si>
    <t>BU0609</t>
  </si>
  <si>
    <t>maivis</t>
  </si>
  <si>
    <t>BU04362</t>
  </si>
  <si>
    <t>sury</t>
  </si>
  <si>
    <t>BU043505</t>
  </si>
  <si>
    <t>dani</t>
  </si>
  <si>
    <t>BU043510</t>
  </si>
  <si>
    <t>BU068232</t>
  </si>
  <si>
    <t>baby por cobrar</t>
  </si>
  <si>
    <t>BU0272</t>
  </si>
  <si>
    <t>BU06723</t>
  </si>
  <si>
    <t>BU043568</t>
  </si>
  <si>
    <t>BU043546</t>
  </si>
  <si>
    <t>BU043558</t>
  </si>
  <si>
    <t>BU043636</t>
  </si>
  <si>
    <t>BU043552</t>
  </si>
  <si>
    <t>por cobrar</t>
  </si>
  <si>
    <t>Ania</t>
  </si>
  <si>
    <t>BU043529</t>
  </si>
  <si>
    <t>BU043512</t>
  </si>
  <si>
    <t>Marime</t>
  </si>
  <si>
    <t>claudia</t>
  </si>
  <si>
    <t>BU043624</t>
  </si>
  <si>
    <t>karla</t>
  </si>
  <si>
    <t>BU043530</t>
  </si>
  <si>
    <t>Tamara</t>
  </si>
  <si>
    <t>BU043544</t>
  </si>
  <si>
    <t>ismary</t>
  </si>
  <si>
    <t>BU043488</t>
  </si>
  <si>
    <t>isabel</t>
  </si>
  <si>
    <t>BU043548</t>
  </si>
  <si>
    <t>kirenia</t>
  </si>
  <si>
    <t>BU043550</t>
  </si>
  <si>
    <t>ana maria</t>
  </si>
  <si>
    <t>mary</t>
  </si>
  <si>
    <t>natalia</t>
  </si>
  <si>
    <t>BU043535</t>
  </si>
  <si>
    <t>patri</t>
  </si>
  <si>
    <t>sofia</t>
  </si>
  <si>
    <t>BU043549</t>
  </si>
  <si>
    <t>judith</t>
  </si>
  <si>
    <t>barbara</t>
  </si>
  <si>
    <t>BU043679</t>
  </si>
  <si>
    <t>nathalia</t>
  </si>
  <si>
    <t>BU043391</t>
  </si>
  <si>
    <t>BU04375</t>
  </si>
  <si>
    <t>edna</t>
  </si>
  <si>
    <t>BU043673</t>
  </si>
  <si>
    <t>melisa</t>
  </si>
  <si>
    <t>BU043543</t>
  </si>
  <si>
    <t>stefani</t>
  </si>
  <si>
    <t>BU043661</t>
  </si>
  <si>
    <t>BU043498</t>
  </si>
  <si>
    <t>Nao</t>
  </si>
  <si>
    <t>BU043553</t>
  </si>
  <si>
    <t>eli</t>
  </si>
  <si>
    <t>BU043634</t>
  </si>
  <si>
    <t>BU043642</t>
  </si>
  <si>
    <t>gabriela</t>
  </si>
  <si>
    <t>BU043648</t>
  </si>
  <si>
    <t>yasmi</t>
  </si>
  <si>
    <t>BU043562</t>
  </si>
  <si>
    <t>doralis</t>
  </si>
  <si>
    <t>naidelys</t>
  </si>
  <si>
    <t>legna</t>
  </si>
  <si>
    <t>yurina</t>
  </si>
  <si>
    <t>BU0727</t>
  </si>
  <si>
    <t>arletis</t>
  </si>
  <si>
    <t>Claudia Yili</t>
  </si>
  <si>
    <t>daysbel</t>
  </si>
  <si>
    <t>klaudiña</t>
  </si>
  <si>
    <t>madeline</t>
  </si>
  <si>
    <t>ariadna</t>
  </si>
  <si>
    <t>BU04414</t>
  </si>
  <si>
    <t>anita</t>
  </si>
  <si>
    <t>BU043674</t>
  </si>
  <si>
    <t>yumy</t>
  </si>
  <si>
    <t>Gercy</t>
  </si>
  <si>
    <t>maibi</t>
  </si>
  <si>
    <t>yulieth</t>
  </si>
  <si>
    <t>betsy</t>
  </si>
  <si>
    <t>yoelbys</t>
  </si>
  <si>
    <t>chabely</t>
  </si>
  <si>
    <t>BU043666</t>
  </si>
  <si>
    <t>amy</t>
  </si>
  <si>
    <t>eliani</t>
  </si>
  <si>
    <t>BU043647</t>
  </si>
  <si>
    <t>yuyi</t>
  </si>
  <si>
    <t>nayelis</t>
  </si>
  <si>
    <t>BU043537</t>
  </si>
  <si>
    <t>ernesto</t>
  </si>
  <si>
    <t>BU04475</t>
  </si>
  <si>
    <t>yusleyvi</t>
  </si>
  <si>
    <t>BU043513</t>
  </si>
  <si>
    <t>dayami</t>
  </si>
  <si>
    <t>miladys</t>
  </si>
  <si>
    <t>ayexa</t>
  </si>
  <si>
    <t>daniela</t>
  </si>
  <si>
    <t>arlette</t>
  </si>
  <si>
    <t>BU043547</t>
  </si>
  <si>
    <t>sarai</t>
  </si>
  <si>
    <t>BU04313</t>
  </si>
  <si>
    <t>BU04403</t>
  </si>
  <si>
    <t>BU04468Marlen</t>
  </si>
  <si>
    <t>BU043499</t>
  </si>
  <si>
    <t>BU043527</t>
  </si>
  <si>
    <t>BU043528</t>
  </si>
  <si>
    <t>BU043531</t>
  </si>
  <si>
    <t>clienta marmolina</t>
  </si>
  <si>
    <t>BU043554</t>
  </si>
  <si>
    <t>BU043555</t>
  </si>
  <si>
    <t>BU043559</t>
  </si>
  <si>
    <t>Luanda</t>
  </si>
  <si>
    <t>BU043622</t>
  </si>
  <si>
    <t>BU043657</t>
  </si>
  <si>
    <t>BU043660</t>
  </si>
  <si>
    <t>BU043663</t>
  </si>
  <si>
    <t>BU043649</t>
  </si>
  <si>
    <t>BU043646</t>
  </si>
  <si>
    <t>BU043644</t>
  </si>
  <si>
    <t>BU043623</t>
  </si>
  <si>
    <t>BU043639</t>
  </si>
  <si>
    <t>BU043595</t>
  </si>
  <si>
    <t>BU043597</t>
  </si>
  <si>
    <t>BU043601</t>
  </si>
  <si>
    <t>BU043625</t>
  </si>
  <si>
    <t>BU043561</t>
  </si>
  <si>
    <t>isabella</t>
  </si>
  <si>
    <t>UB0178</t>
  </si>
  <si>
    <t>UB0117</t>
  </si>
  <si>
    <t>BU043643</t>
  </si>
  <si>
    <t>BU043645</t>
  </si>
  <si>
    <t>BU043662</t>
  </si>
  <si>
    <t>mío (Pagado 23 oct)</t>
  </si>
  <si>
    <t>YILHM0058</t>
  </si>
  <si>
    <t>mío (Pagado 24 oct)</t>
  </si>
  <si>
    <t>YILHM0036</t>
  </si>
  <si>
    <t>mío (Pagado 25 oct)</t>
  </si>
  <si>
    <t>YILHM0068</t>
  </si>
  <si>
    <t>mío (Pagado 26 oct)</t>
  </si>
  <si>
    <t>YILHM0071</t>
  </si>
  <si>
    <t>mío (Pagado 27 oct)</t>
  </si>
  <si>
    <t>YILHM0073</t>
  </si>
  <si>
    <t>mío (Pagado 28 oct)</t>
  </si>
  <si>
    <t>YILHM0077</t>
  </si>
  <si>
    <t>mío (Pagado 29 oct)</t>
  </si>
  <si>
    <t>YILHM0111</t>
  </si>
  <si>
    <t>mío (Pagado 30 oct)</t>
  </si>
  <si>
    <t>YILHM0113</t>
  </si>
  <si>
    <t>baby (pagado yilian baby deuda mía)</t>
  </si>
  <si>
    <t>YILHM0114</t>
  </si>
  <si>
    <t>YILHM0119</t>
  </si>
  <si>
    <t>mío mío (Pagado 30 oct)</t>
  </si>
  <si>
    <t>YILHM0136</t>
  </si>
  <si>
    <t>mío mío (Pagado 31 oct)</t>
  </si>
  <si>
    <t>YILHM0137</t>
  </si>
  <si>
    <t>mío mío (Pagado 32 oct)</t>
  </si>
  <si>
    <t>mío mío (Pagado 33 oct)</t>
  </si>
  <si>
    <t>mío mío (Pagado 34 oct)</t>
  </si>
  <si>
    <t>BU043551</t>
  </si>
  <si>
    <t>BU043515</t>
  </si>
  <si>
    <t>BDANIELA2</t>
  </si>
  <si>
    <t>Inventario (defectuoso)</t>
  </si>
  <si>
    <t>BU043654</t>
  </si>
  <si>
    <t>BU043572</t>
  </si>
  <si>
    <t>BU043573</t>
  </si>
  <si>
    <t>mío</t>
  </si>
  <si>
    <t>BU043271</t>
  </si>
  <si>
    <t>YILHM0143</t>
  </si>
  <si>
    <t>BU043658</t>
  </si>
  <si>
    <t/>
  </si>
  <si>
    <t>00001BU06720</t>
  </si>
  <si>
    <t>00001BU06716</t>
  </si>
  <si>
    <t>Vendido por Letty</t>
  </si>
  <si>
    <t>00002BU0483</t>
  </si>
  <si>
    <t>Letty</t>
  </si>
  <si>
    <t>00003LTA00006</t>
  </si>
  <si>
    <t>00004LTA00005</t>
  </si>
  <si>
    <t>00005BU06774</t>
  </si>
  <si>
    <t>00006UB0266</t>
  </si>
  <si>
    <t>BU06774a</t>
  </si>
  <si>
    <t>00007BU06774a</t>
  </si>
  <si>
    <t>00008BU06814</t>
  </si>
  <si>
    <t>BU06814a</t>
  </si>
  <si>
    <t>00009BU06814a</t>
  </si>
  <si>
    <t>00010UB0261</t>
  </si>
  <si>
    <t>00011BU0394</t>
  </si>
  <si>
    <t>00012BU04427</t>
  </si>
  <si>
    <t>BU04427a</t>
  </si>
  <si>
    <t>00013BU04427a</t>
  </si>
  <si>
    <t>00014BU04427a</t>
  </si>
  <si>
    <t>00014BU04427</t>
  </si>
  <si>
    <t>BU04455a</t>
  </si>
  <si>
    <t>00015BU04455a</t>
  </si>
  <si>
    <t>00015BU04455</t>
  </si>
  <si>
    <t>BU04469a</t>
  </si>
  <si>
    <t>00015BU04469a</t>
  </si>
  <si>
    <t>00015BU04469</t>
  </si>
  <si>
    <t>00016BU0581</t>
  </si>
  <si>
    <t>BU0581a</t>
  </si>
  <si>
    <t>00016BU0581a</t>
  </si>
  <si>
    <t>00017BU04339</t>
  </si>
  <si>
    <t>SQ0784979</t>
  </si>
  <si>
    <t>00018SQ0784979</t>
  </si>
  <si>
    <t>SQ8198588</t>
  </si>
  <si>
    <t>00018SQ8198588</t>
  </si>
  <si>
    <t>00019BU06694</t>
  </si>
  <si>
    <t>BU06694a</t>
  </si>
  <si>
    <t>00019BU06694a</t>
  </si>
  <si>
    <t>00020BU04365</t>
  </si>
  <si>
    <t>00021BU0731</t>
  </si>
  <si>
    <t>00022BU04366</t>
  </si>
  <si>
    <t>YeniC</t>
  </si>
  <si>
    <t>00023BU04440</t>
  </si>
  <si>
    <t>00024UB0269</t>
  </si>
  <si>
    <t>00025UB0269</t>
  </si>
  <si>
    <t>00026BU04433</t>
  </si>
  <si>
    <t>00027BU04393</t>
  </si>
  <si>
    <t>00027BU04398</t>
  </si>
  <si>
    <t>00027BU0494</t>
  </si>
  <si>
    <t>00027BU0503</t>
  </si>
  <si>
    <t>00028BU06391</t>
  </si>
  <si>
    <t>00028BU06411</t>
  </si>
  <si>
    <t>00029BU0336</t>
  </si>
  <si>
    <t>00030BU04464Marlen</t>
  </si>
  <si>
    <t>00030BU04400</t>
  </si>
  <si>
    <t>00031BU0679</t>
  </si>
  <si>
    <t>00032BU04448</t>
  </si>
  <si>
    <t>00033BU04323</t>
  </si>
  <si>
    <t>BU04327</t>
  </si>
  <si>
    <t>00034BU04327</t>
  </si>
  <si>
    <t>00035BU04319</t>
  </si>
  <si>
    <t>00035BU04328</t>
  </si>
  <si>
    <t>00036BU043482</t>
  </si>
  <si>
    <t>00037LTA00004</t>
  </si>
  <si>
    <t>00038BU04323</t>
  </si>
  <si>
    <t>00039BU0520</t>
  </si>
  <si>
    <t>00040BU06757</t>
  </si>
  <si>
    <t>00041BU043505</t>
  </si>
  <si>
    <t>00042BU04401</t>
  </si>
  <si>
    <t>00042BU0440232</t>
  </si>
  <si>
    <t>00042BU0440242</t>
  </si>
  <si>
    <t>00043BU0563</t>
  </si>
  <si>
    <t>00044BU06756</t>
  </si>
  <si>
    <t>00045BU043510</t>
  </si>
  <si>
    <t>Asignar vendedor</t>
  </si>
  <si>
    <t>00046BU0440244</t>
  </si>
  <si>
    <t>00047BU043504</t>
  </si>
  <si>
    <t>00047BU068232</t>
  </si>
  <si>
    <t>00048BU06551</t>
  </si>
  <si>
    <t>00049BU06817</t>
  </si>
  <si>
    <t>Yo</t>
  </si>
  <si>
    <t>00050BU04465</t>
  </si>
  <si>
    <t>00051BU06411</t>
  </si>
  <si>
    <t>00052BU04385</t>
  </si>
  <si>
    <t>BU04381</t>
  </si>
  <si>
    <t>00053BU04381</t>
  </si>
  <si>
    <t>00054BU04362</t>
  </si>
  <si>
    <t>00055BU04324</t>
  </si>
  <si>
    <t>00056BU043505</t>
  </si>
  <si>
    <t>00057BU06694</t>
  </si>
  <si>
    <t>00058BU06788</t>
  </si>
  <si>
    <t>00058UB0183</t>
  </si>
  <si>
    <t>00059UB0210</t>
  </si>
  <si>
    <t>00060BU06561</t>
  </si>
  <si>
    <t>00061BU043546</t>
  </si>
  <si>
    <t>00062BU043568</t>
  </si>
  <si>
    <t>00063BU043647</t>
  </si>
  <si>
    <t>00064BU043544</t>
  </si>
  <si>
    <t>Vane</t>
  </si>
  <si>
    <t>00065BU043488</t>
  </si>
  <si>
    <t>00066BU043544</t>
  </si>
  <si>
    <t>00067BU0727</t>
  </si>
  <si>
    <t>00067BU04331</t>
  </si>
  <si>
    <t>00068BU0394</t>
  </si>
  <si>
    <t>00069BU043513</t>
  </si>
  <si>
    <t>00070BU043647</t>
  </si>
  <si>
    <t>00071BU043568</t>
  </si>
  <si>
    <t>00072BU043575</t>
  </si>
  <si>
    <t>00073BU043645</t>
  </si>
  <si>
    <t>00074BU043549</t>
  </si>
  <si>
    <t>00075BU043530</t>
  </si>
  <si>
    <t>00076BU043527</t>
  </si>
  <si>
    <t>00076BU043528</t>
  </si>
  <si>
    <t>00077BU043653</t>
  </si>
  <si>
    <t>00078BU04333</t>
  </si>
  <si>
    <t>00079BU06731</t>
  </si>
  <si>
    <t>00080BU043673</t>
  </si>
  <si>
    <t>00080BU043674</t>
  </si>
  <si>
    <t>00081BU0611</t>
  </si>
  <si>
    <t>00082BU043531</t>
  </si>
  <si>
    <t>00083BU043648</t>
  </si>
  <si>
    <t>00084BU04412</t>
  </si>
  <si>
    <t>00085BU043535</t>
  </si>
  <si>
    <t>00086BU043648</t>
  </si>
  <si>
    <t>00087BU043531</t>
  </si>
  <si>
    <t>00088BU04475</t>
  </si>
  <si>
    <t>00089BU043558</t>
  </si>
  <si>
    <t>00090BU06692</t>
  </si>
  <si>
    <t>00091BU06756</t>
  </si>
  <si>
    <t>00092BU043543</t>
  </si>
  <si>
    <t>UB0048</t>
  </si>
  <si>
    <t>00093UB0048</t>
  </si>
  <si>
    <t>00094BU043528</t>
  </si>
  <si>
    <t>00095BU043546</t>
  </si>
  <si>
    <t>00096BU043552</t>
  </si>
  <si>
    <t>00097BU043553</t>
  </si>
  <si>
    <t>00098BU043522</t>
  </si>
  <si>
    <t>Claudia Yilian</t>
  </si>
  <si>
    <t>00099BU043544</t>
  </si>
  <si>
    <t>00100BU043639</t>
  </si>
  <si>
    <t>00101BU043547</t>
  </si>
  <si>
    <t>00102BU043657</t>
  </si>
  <si>
    <t>00103BU04403</t>
  </si>
  <si>
    <t>00104BU043582</t>
  </si>
  <si>
    <t>Arlette</t>
  </si>
  <si>
    <t>00105BU043547</t>
  </si>
  <si>
    <t>00106BU043547</t>
  </si>
  <si>
    <t>00107BU043562</t>
  </si>
  <si>
    <t>BU043670</t>
  </si>
  <si>
    <t>00108BU043670</t>
  </si>
  <si>
    <t>HAW0039</t>
  </si>
  <si>
    <t>00109HAW0039</t>
  </si>
  <si>
    <t>00110HAW0039</t>
  </si>
  <si>
    <t>00111HAW0039</t>
  </si>
  <si>
    <t>HAW0047</t>
  </si>
  <si>
    <t>00112HAW0047</t>
  </si>
  <si>
    <t>HAW0038</t>
  </si>
  <si>
    <t>00113HAW0038</t>
  </si>
  <si>
    <t>HAW0080</t>
  </si>
  <si>
    <t>00114HAW0080</t>
  </si>
  <si>
    <t>HAW0098</t>
  </si>
  <si>
    <t>00114HAW0098</t>
  </si>
  <si>
    <t>HAW0037</t>
  </si>
  <si>
    <t>00114HAW0037</t>
  </si>
  <si>
    <t>HAW0101</t>
  </si>
  <si>
    <t>00114HAW0101</t>
  </si>
  <si>
    <t>HAW0095</t>
  </si>
  <si>
    <t>00114HAW0095</t>
  </si>
  <si>
    <t>HAW0066</t>
  </si>
  <si>
    <t>00114HAW0066</t>
  </si>
  <si>
    <t>00114HAW0038</t>
  </si>
  <si>
    <t>HAW0086</t>
  </si>
  <si>
    <t>00114HAW0086</t>
  </si>
  <si>
    <t>HAW0067</t>
  </si>
  <si>
    <t>00114HAW0067</t>
  </si>
  <si>
    <t>HAW0050</t>
  </si>
  <si>
    <t>00114HAW0050</t>
  </si>
  <si>
    <t>00114HAW0047</t>
  </si>
  <si>
    <t>00115HAW0047</t>
  </si>
  <si>
    <t>HAW0096</t>
  </si>
  <si>
    <t>00116HAW0096</t>
  </si>
  <si>
    <t>00117BU043662</t>
  </si>
  <si>
    <t>00118BU043548</t>
  </si>
  <si>
    <t>00119BU043537</t>
  </si>
  <si>
    <t>00120BU043554</t>
  </si>
  <si>
    <t>Cancelado</t>
  </si>
  <si>
    <t>00121BU043582</t>
  </si>
  <si>
    <t>00122BU06815</t>
  </si>
  <si>
    <t>00123BU0426</t>
  </si>
  <si>
    <t>00123BU043559</t>
  </si>
  <si>
    <t>00123BU04313</t>
  </si>
  <si>
    <t>00124BU04375</t>
  </si>
  <si>
    <t>00125BU043555</t>
  </si>
  <si>
    <t>00125BU043644</t>
  </si>
  <si>
    <t>BU043638</t>
  </si>
  <si>
    <t>00125BU043638</t>
  </si>
  <si>
    <t>00125BU043499</t>
  </si>
  <si>
    <t>00125BU043535</t>
  </si>
  <si>
    <t>BU043637</t>
  </si>
  <si>
    <t>00126BU043637</t>
  </si>
  <si>
    <t>00127BU043547</t>
  </si>
  <si>
    <t>00128BU043553</t>
  </si>
  <si>
    <t>00129BU043624</t>
  </si>
  <si>
    <t>00130BU043642</t>
  </si>
  <si>
    <t>00131BU043666</t>
  </si>
  <si>
    <t>00132BU043623</t>
  </si>
  <si>
    <t>00133HAW0067</t>
  </si>
  <si>
    <t>Samantha
[2024-10-09 11:41:29 -0500</t>
  </si>
  <si>
    <t>00134UB0251</t>
  </si>
  <si>
    <t>00134BU043622</t>
  </si>
  <si>
    <t>HAW0076</t>
  </si>
  <si>
    <t>00135HAW0076</t>
  </si>
  <si>
    <t>HAW0107</t>
  </si>
  <si>
    <t>00135HAW0107</t>
  </si>
  <si>
    <t>00136BU06789</t>
  </si>
  <si>
    <t>00137BU043660</t>
  </si>
  <si>
    <t>00138UB0117</t>
  </si>
  <si>
    <t>00139BU043544</t>
  </si>
  <si>
    <t>00140BU043550</t>
  </si>
  <si>
    <t>00141BU043625</t>
  </si>
  <si>
    <t>00142BU043549</t>
  </si>
  <si>
    <t>00143BU043549</t>
  </si>
  <si>
    <t>00144BU043550</t>
  </si>
  <si>
    <t>BU043534</t>
  </si>
  <si>
    <t>00145BU043534</t>
  </si>
  <si>
    <t>00146BU043675</t>
  </si>
  <si>
    <t>00147BU043660</t>
  </si>
  <si>
    <t>00148UB0178</t>
  </si>
  <si>
    <t>HAW0018</t>
  </si>
  <si>
    <t>00149HAW0018</t>
  </si>
  <si>
    <t>Yili</t>
  </si>
  <si>
    <t>HAW0029</t>
  </si>
  <si>
    <t>00150HAW0029</t>
  </si>
  <si>
    <t>Producto no entro a tienda</t>
  </si>
  <si>
    <t>HAW0028</t>
  </si>
  <si>
    <t>00151HAW0028</t>
  </si>
  <si>
    <t>00152BU043561</t>
  </si>
  <si>
    <t>00152BU04381</t>
  </si>
  <si>
    <t>00152BDANIELA2</t>
  </si>
  <si>
    <t>Venta Halloween</t>
  </si>
  <si>
    <t>00153HAW0050</t>
  </si>
  <si>
    <t>00153HAW0096</t>
  </si>
  <si>
    <t>HAW0022</t>
  </si>
  <si>
    <t>00154HAW0022</t>
  </si>
  <si>
    <t>00155HAW0096</t>
  </si>
  <si>
    <t>HAW0074</t>
  </si>
  <si>
    <t>00156HAW0074</t>
  </si>
  <si>
    <t>00157BU043554</t>
  </si>
  <si>
    <t>00158BU043572</t>
  </si>
  <si>
    <t>BU043567</t>
  </si>
  <si>
    <t>00159BU043567</t>
  </si>
  <si>
    <t>BU0562</t>
  </si>
  <si>
    <t>00160BU0562</t>
  </si>
  <si>
    <t>HAW0026</t>
  </si>
  <si>
    <t>00161HAW0026</t>
  </si>
  <si>
    <t>BU043617</t>
  </si>
  <si>
    <t>00162BU043617</t>
  </si>
  <si>
    <t>BU043516</t>
  </si>
  <si>
    <t>00163BU043516</t>
  </si>
  <si>
    <t>Jacqueline</t>
  </si>
  <si>
    <t>00164BU043548</t>
  </si>
  <si>
    <t>00165BU043548</t>
  </si>
  <si>
    <t>00166HAW0038</t>
  </si>
  <si>
    <t>BU043539</t>
  </si>
  <si>
    <t>00167BU043539</t>
  </si>
  <si>
    <t>00168BU043561</t>
  </si>
  <si>
    <t>00169HAW0066</t>
  </si>
  <si>
    <t>00170BU043632</t>
  </si>
  <si>
    <t>HAW0061</t>
  </si>
  <si>
    <t>00171HAW0061</t>
  </si>
  <si>
    <t>00172HAW0101</t>
  </si>
  <si>
    <t>HAW0042</t>
  </si>
  <si>
    <t>00173HAW0042</t>
  </si>
  <si>
    <t>HAW0079</t>
  </si>
  <si>
    <t>00173HAW0079</t>
  </si>
  <si>
    <t>HAW0072</t>
  </si>
  <si>
    <t>00173HAW0072</t>
  </si>
  <si>
    <t>00173HAW0050</t>
  </si>
  <si>
    <t>HAW0001</t>
  </si>
  <si>
    <t>00173HAW0001</t>
  </si>
  <si>
    <t>HAW0049</t>
  </si>
  <si>
    <t>00173HAW0049</t>
  </si>
  <si>
    <t>BU0319</t>
  </si>
  <si>
    <t>00174BU0319</t>
  </si>
  <si>
    <t>00175BU043539</t>
  </si>
  <si>
    <t>BU043619</t>
  </si>
  <si>
    <t>00176BU043619</t>
  </si>
  <si>
    <t>00177HAW0074</t>
  </si>
  <si>
    <t>00178HAW0074</t>
  </si>
  <si>
    <t>00179BU043534</t>
  </si>
  <si>
    <t>00180BU043692</t>
  </si>
  <si>
    <t>00180BU043663</t>
  </si>
  <si>
    <t>BU043640</t>
  </si>
  <si>
    <t>00181BU043640</t>
  </si>
  <si>
    <t>BU04416</t>
  </si>
  <si>
    <t>00181BU04416</t>
  </si>
  <si>
    <t>BU04373</t>
  </si>
  <si>
    <t>00182BU04373</t>
  </si>
  <si>
    <t>Michelle
[2024-10-15 16:57:44 -0500</t>
  </si>
  <si>
    <t>BU043618</t>
  </si>
  <si>
    <t>00183BU043618</t>
  </si>
  <si>
    <t>00184BU043617</t>
  </si>
  <si>
    <t>00185HAW0026</t>
  </si>
  <si>
    <t>00186BU0498</t>
  </si>
  <si>
    <t>00187HAW0049</t>
  </si>
  <si>
    <t>Venta Halloween 🧙‍♀️ (lili)</t>
  </si>
  <si>
    <t>HAW0023</t>
  </si>
  <si>
    <t>00188HAW0023</t>
  </si>
  <si>
    <t>Venta Halloween (lili)</t>
  </si>
  <si>
    <t>00189HAW0067</t>
  </si>
  <si>
    <t>HAW0087</t>
  </si>
  <si>
    <t>00189HAW0087</t>
  </si>
  <si>
    <t>00189HAW0022</t>
  </si>
  <si>
    <t>Alejandro Rompió un cuchillo</t>
  </si>
  <si>
    <t>00190HAW0067</t>
  </si>
  <si>
    <t>00191HAW0050</t>
  </si>
  <si>
    <t>Ajuste de inventario</t>
  </si>
  <si>
    <t>00192HAW0037</t>
  </si>
  <si>
    <t>HAW0103</t>
  </si>
  <si>
    <t>00193HAW0103</t>
  </si>
  <si>
    <t>00194HAW0095</t>
  </si>
  <si>
    <t>00195HAW0086</t>
  </si>
  <si>
    <t>00196HAW0038</t>
  </si>
  <si>
    <t>00197HAW0038</t>
  </si>
  <si>
    <t>Salida del inventario (producto en mal estado)</t>
  </si>
  <si>
    <t>00198HAW0039</t>
  </si>
  <si>
    <t>00199HAW0018</t>
  </si>
  <si>
    <t>HAW0104</t>
  </si>
  <si>
    <t>00200HAW0104</t>
  </si>
  <si>
    <t>UB0140</t>
  </si>
  <si>
    <t>00201UB0140</t>
  </si>
  <si>
    <t>00201BU06752</t>
  </si>
  <si>
    <t>00202BU043537</t>
  </si>
  <si>
    <t>00203BU043619</t>
  </si>
  <si>
    <t>00204HAW0023</t>
  </si>
  <si>
    <t>HAW0073</t>
  </si>
  <si>
    <t>00204HAW0073</t>
  </si>
  <si>
    <t>HAW0019</t>
  </si>
  <si>
    <t>00204HAW0019</t>
  </si>
  <si>
    <t>00204HAW0074</t>
  </si>
  <si>
    <t>HAW0036</t>
  </si>
  <si>
    <t>00205HAW0036</t>
  </si>
  <si>
    <t>HAW0051</t>
  </si>
  <si>
    <t>00205HAW0051</t>
  </si>
  <si>
    <t>HAW0062</t>
  </si>
  <si>
    <t>00205HAW0062</t>
  </si>
  <si>
    <t>00205HAW0066</t>
  </si>
  <si>
    <t>00206HAW0026</t>
  </si>
  <si>
    <t>HAW0069</t>
  </si>
  <si>
    <t>00207HAW0069</t>
  </si>
  <si>
    <t>00208BU043543</t>
  </si>
  <si>
    <t>HAW0060</t>
  </si>
  <si>
    <t>00209HAW0060</t>
  </si>
  <si>
    <t>HAW0021</t>
  </si>
  <si>
    <t>00210HAW0021</t>
  </si>
  <si>
    <t>00211HAW0076</t>
  </si>
  <si>
    <t>00212BU043515</t>
  </si>
  <si>
    <t>00213BU04366</t>
  </si>
  <si>
    <t>00213BU0382</t>
  </si>
  <si>
    <t>00213BU043559</t>
  </si>
  <si>
    <t>BU043676</t>
  </si>
  <si>
    <t>00214BU043676</t>
  </si>
  <si>
    <t>00215HAW0060</t>
  </si>
  <si>
    <t>HAW0030</t>
  </si>
  <si>
    <t>00216HAW0030</t>
  </si>
  <si>
    <t>HAW0024</t>
  </si>
  <si>
    <t>00217HAW0024</t>
  </si>
  <si>
    <t>Yeny (máscara vendida en ve $15)</t>
  </si>
  <si>
    <t>00218HAW0026</t>
  </si>
  <si>
    <t>HAW0017</t>
  </si>
  <si>
    <t>00219HAW0017</t>
  </si>
  <si>
    <t>00220HAW0026</t>
  </si>
  <si>
    <t>Hija de mimí regalo</t>
  </si>
  <si>
    <t>00221HAW0026</t>
  </si>
  <si>
    <t>HAW0075</t>
  </si>
  <si>
    <t>00222HAW0075</t>
  </si>
  <si>
    <t>00223BU043551</t>
  </si>
  <si>
    <t>BU043600</t>
  </si>
  <si>
    <t>00224BU043600</t>
  </si>
  <si>
    <t>00225BU043674</t>
  </si>
  <si>
    <t>00226BU0561</t>
  </si>
  <si>
    <t>00227BU043600</t>
  </si>
  <si>
    <t>00228BU043654</t>
  </si>
  <si>
    <t>00229UB0048</t>
  </si>
  <si>
    <t>00230HAW0066</t>
  </si>
  <si>
    <t>00230HAW0067</t>
  </si>
  <si>
    <t>HAW0054</t>
  </si>
  <si>
    <t>00231HAW0054</t>
  </si>
  <si>
    <t>BU0733</t>
  </si>
  <si>
    <t>00232BU0733</t>
  </si>
  <si>
    <t>00233BU043647</t>
  </si>
  <si>
    <t>HAW0088</t>
  </si>
  <si>
    <t>00234HAW0088</t>
  </si>
  <si>
    <t>HAW0089</t>
  </si>
  <si>
    <t>00234HAW0089</t>
  </si>
  <si>
    <t>00235BU043573</t>
  </si>
  <si>
    <t>Mio</t>
  </si>
  <si>
    <t>HAW0004</t>
  </si>
  <si>
    <t>00236HAW0004</t>
  </si>
  <si>
    <t>HAW0064</t>
  </si>
  <si>
    <t>00237HAW0064</t>
  </si>
  <si>
    <t>00238BU043535</t>
  </si>
  <si>
    <t>Yesy
[2024-10-25 12:24:34 -0500</t>
  </si>
  <si>
    <t>HAW0040</t>
  </si>
  <si>
    <t>00239HAW0040</t>
  </si>
  <si>
    <t>00240HAW0042</t>
  </si>
  <si>
    <t>HAW0052</t>
  </si>
  <si>
    <t>00240HAW0052</t>
  </si>
  <si>
    <t>00240HAW0017</t>
  </si>
  <si>
    <t>00241HAW0075</t>
  </si>
  <si>
    <t>HAW0090</t>
  </si>
  <si>
    <t>00241HAW0090</t>
  </si>
  <si>
    <t>00241HAW0069</t>
  </si>
  <si>
    <t>HAW0108</t>
  </si>
  <si>
    <t>00241HAW0108</t>
  </si>
  <si>
    <t>HAW0083</t>
  </si>
  <si>
    <t>00241HAW0083</t>
  </si>
  <si>
    <t>00242BU043523</t>
  </si>
  <si>
    <t>BU04386</t>
  </si>
  <si>
    <t>00243BU04386</t>
  </si>
  <si>
    <t>00244HAW0036</t>
  </si>
  <si>
    <t>00244HAW0076</t>
  </si>
  <si>
    <t>00245HAW0067</t>
  </si>
  <si>
    <t>00246HAW0067</t>
  </si>
  <si>
    <t>HAW0053</t>
  </si>
  <si>
    <t>00247HAW0053</t>
  </si>
  <si>
    <t>Asignar vendedores</t>
  </si>
  <si>
    <t>00248BU043673</t>
  </si>
  <si>
    <t>00248BU043671</t>
  </si>
  <si>
    <t>00248BU043674</t>
  </si>
  <si>
    <t>00249HAW0061</t>
  </si>
  <si>
    <t>00250HAW0030</t>
  </si>
  <si>
    <t>00251BU043666</t>
  </si>
  <si>
    <t>00252BU043618</t>
  </si>
  <si>
    <t>00253HAW0029</t>
  </si>
  <si>
    <t>00253HAW0024</t>
  </si>
  <si>
    <t>HAW0025</t>
  </si>
  <si>
    <t>00253HAW0025</t>
  </si>
  <si>
    <t>Lo vendí yo</t>
  </si>
  <si>
    <t>00254HAW0042</t>
  </si>
  <si>
    <t>HAW0063</t>
  </si>
  <si>
    <t>00255HAW0063</t>
  </si>
  <si>
    <t>BU0551</t>
  </si>
  <si>
    <t>00256BU0551</t>
  </si>
  <si>
    <t>00256HAW0049</t>
  </si>
  <si>
    <t>00257HAW0023</t>
  </si>
  <si>
    <t>HAW0093</t>
  </si>
  <si>
    <t>00257HAW0093</t>
  </si>
  <si>
    <t>00258BU043660</t>
  </si>
  <si>
    <t>HAW0057</t>
  </si>
  <si>
    <t>00259HAW0057</t>
  </si>
  <si>
    <t>00259HAW0080</t>
  </si>
  <si>
    <t>HAW0031</t>
  </si>
  <si>
    <t>00260HAW0031</t>
  </si>
  <si>
    <t>00260HAW0054</t>
  </si>
  <si>
    <t>00260HAW0057</t>
  </si>
  <si>
    <t>BU043672</t>
  </si>
  <si>
    <t>00261BU043672</t>
  </si>
  <si>
    <t>BU04330</t>
  </si>
  <si>
    <t>00261BU04330</t>
  </si>
  <si>
    <t>00261BU0383</t>
  </si>
  <si>
    <t>BU043607</t>
  </si>
  <si>
    <t>00261BU043607</t>
  </si>
  <si>
    <t>00262HAW0066</t>
  </si>
  <si>
    <t>00262HAW0076</t>
  </si>
  <si>
    <t>HAW0046</t>
  </si>
  <si>
    <t>00262HAW0046</t>
  </si>
  <si>
    <t>00263HAW0024</t>
  </si>
  <si>
    <t>00264HAW0047</t>
  </si>
  <si>
    <t>00265HAW0046</t>
  </si>
  <si>
    <t>00265HAW0066</t>
  </si>
  <si>
    <t>00266BU043619</t>
  </si>
  <si>
    <t>00267HAW0075</t>
  </si>
  <si>
    <t>00268HAW0096</t>
  </si>
  <si>
    <t>00268BU043512</t>
  </si>
  <si>
    <t>00268HAW0066</t>
  </si>
  <si>
    <t>00269HAW0076</t>
  </si>
  <si>
    <t>00270BU043540</t>
  </si>
  <si>
    <t>00271HAW0063</t>
  </si>
  <si>
    <t>00272HAW0080</t>
  </si>
  <si>
    <t>00273HAW0066</t>
  </si>
  <si>
    <t>00274HAW0073</t>
  </si>
  <si>
    <t>00275BU043517</t>
  </si>
  <si>
    <t>HAW0094</t>
  </si>
  <si>
    <t>00276HAW0094</t>
  </si>
  <si>
    <t>00277HAW0073</t>
  </si>
  <si>
    <t>HAW0020</t>
  </si>
  <si>
    <t>00277HAW0020</t>
  </si>
  <si>
    <t>HAW0016</t>
  </si>
  <si>
    <t>00277HAW0016</t>
  </si>
  <si>
    <t>00278HAW0020</t>
  </si>
  <si>
    <t>00279HAW0040</t>
  </si>
  <si>
    <t>00280HAW0016</t>
  </si>
  <si>
    <t>00280HAW0020</t>
  </si>
  <si>
    <t>BU043616</t>
  </si>
  <si>
    <t>00281BU043616</t>
  </si>
  <si>
    <t>BU043599</t>
  </si>
  <si>
    <t>00281BU043599</t>
  </si>
  <si>
    <t>YILHM0001</t>
  </si>
  <si>
    <t>00282YILHM0001</t>
  </si>
  <si>
    <t>YILHM0005</t>
  </si>
  <si>
    <t>00282YILHM0005</t>
  </si>
  <si>
    <t>YILHM0062</t>
  </si>
  <si>
    <t>00283YILHM0062</t>
  </si>
  <si>
    <t>YILHM0061</t>
  </si>
  <si>
    <t>00283YILHM0061</t>
  </si>
  <si>
    <t>00284BU0551</t>
  </si>
  <si>
    <t>00284HAW0021</t>
  </si>
  <si>
    <t>00284HAW0022</t>
  </si>
  <si>
    <t>00285HAW0024</t>
  </si>
  <si>
    <t>BU043602</t>
  </si>
  <si>
    <t>00286BU043602</t>
  </si>
  <si>
    <t>00286BU043571</t>
  </si>
  <si>
    <t>BU043604</t>
  </si>
  <si>
    <t>00286BU043604</t>
  </si>
  <si>
    <t>00287BU043572</t>
  </si>
  <si>
    <t>Se vendió cada disfraz en $17.50</t>
  </si>
  <si>
    <t>HAW0070</t>
  </si>
  <si>
    <t>00288HAW0070</t>
  </si>
  <si>
    <t>HAW0058</t>
  </si>
  <si>
    <t>00288HAW0058</t>
  </si>
  <si>
    <t>HAW0084</t>
  </si>
  <si>
    <t>00289HAW0084</t>
  </si>
  <si>
    <t>00290HAW0058</t>
  </si>
  <si>
    <t>00291HAW0070</t>
  </si>
  <si>
    <t>Ventas ko</t>
  </si>
  <si>
    <t>00292HAW0040</t>
  </si>
  <si>
    <t>00293BU043576</t>
  </si>
  <si>
    <t>Venta KO</t>
  </si>
  <si>
    <t>00294HAW0020</t>
  </si>
  <si>
    <t>00295HAW0047</t>
  </si>
  <si>
    <t>00296HAW0021</t>
  </si>
  <si>
    <t>00297BU043601</t>
  </si>
  <si>
    <t>00298HAW0064</t>
  </si>
  <si>
    <t>HAW0033</t>
  </si>
  <si>
    <t>00299HAW0033</t>
  </si>
  <si>
    <t>00300HAW0049</t>
  </si>
  <si>
    <t>00301HAW0036</t>
  </si>
  <si>
    <t>00302HAW0001</t>
  </si>
  <si>
    <t>00303HAW0066</t>
  </si>
  <si>
    <t>00304HAW0066</t>
  </si>
  <si>
    <t>00305HAW0066</t>
  </si>
  <si>
    <t>00306HAW0076</t>
  </si>
  <si>
    <t>00307HAW0016</t>
  </si>
  <si>
    <t>HAW0010</t>
  </si>
  <si>
    <t>00307HAW0010</t>
  </si>
  <si>
    <t>00308HAW0075</t>
  </si>
  <si>
    <t>00309HAW0031</t>
  </si>
  <si>
    <t>00309HAW0075</t>
  </si>
  <si>
    <t>HAW0071</t>
  </si>
  <si>
    <t>00310HAW0071</t>
  </si>
  <si>
    <t>HAW0059</t>
  </si>
  <si>
    <t>00310HAW0059</t>
  </si>
  <si>
    <t>00311HAW0064</t>
  </si>
  <si>
    <t>00312HAW0064</t>
  </si>
  <si>
    <t>YILHM0004</t>
  </si>
  <si>
    <t>00313YILHM0004</t>
  </si>
  <si>
    <t>HAW0055</t>
  </si>
  <si>
    <t>00314HAW0055</t>
  </si>
  <si>
    <t>Gercy ( se vendió en $21.00)</t>
  </si>
  <si>
    <t>HAW0014</t>
  </si>
  <si>
    <t>00315HAW0014</t>
  </si>
  <si>
    <t>HAW0068</t>
  </si>
  <si>
    <t>00316HAW0068</t>
  </si>
  <si>
    <t>BU06765</t>
  </si>
  <si>
    <t>00317BU06765</t>
  </si>
  <si>
    <t>BU04407</t>
  </si>
  <si>
    <t>00317BU04407</t>
  </si>
  <si>
    <t>00318BU043506</t>
  </si>
  <si>
    <t>BU04380</t>
  </si>
  <si>
    <t>00319BU04380</t>
  </si>
  <si>
    <t>00320YILHM0093</t>
  </si>
  <si>
    <t>BU043655</t>
  </si>
  <si>
    <t>00321BU043655</t>
  </si>
  <si>
    <t>00322BU04407</t>
  </si>
  <si>
    <t>00323BU043499</t>
  </si>
</sst>
</file>

<file path=xl/styles.xml><?xml version="1.0" encoding="utf-8"?>
<styleSheet xmlns="http://schemas.openxmlformats.org/spreadsheetml/2006/main">
  <numFmts count="9">
    <numFmt numFmtId="176" formatCode="0.00_);[Red]\(0.00\)"/>
    <numFmt numFmtId="44" formatCode="_-&quot;£&quot;* #,##0.00_-;\-&quot;£&quot;* #,##0.00_-;_-&quot;£&quot;* &quot;-&quot;??_-;_-@_-"/>
    <numFmt numFmtId="177" formatCode="&quot;$&quot;#,##0.00"/>
    <numFmt numFmtId="42" formatCode="_-&quot;£&quot;* #,##0_-;\-&quot;£&quot;* #,##0_-;_-&quot;£&quot;* &quot;-&quot;_-;_-@_-"/>
    <numFmt numFmtId="178" formatCode="_-&quot;$&quot;* #,##0.00_-;\-&quot;$&quot;* #,##0.00_-;_-&quot;$&quot;* &quot;-&quot;??_-;_-@_-"/>
    <numFmt numFmtId="179" formatCode="dd\-mmm"/>
    <numFmt numFmtId="180" formatCode="&quot;$&quot;#,##0.0"/>
    <numFmt numFmtId="41" formatCode="_-* #,##0_-;\-* #,##0_-;_-* &quot;-&quot;_-;_-@_-"/>
    <numFmt numFmtId="43" formatCode="_-* #,##0.00_-;\-* #,##0.00_-;_-* &quot;-&quot;??_-;_-@_-"/>
  </numFmts>
  <fonts count="47">
    <font>
      <sz val="1"/>
      <color indexed="8"/>
      <name val="Helvetica Neue"/>
      <charset val="134"/>
    </font>
    <font>
      <sz val="10"/>
      <color theme="1"/>
      <name val="Helvetica Neue"/>
      <charset val="134"/>
    </font>
    <font>
      <sz val="10"/>
      <color indexed="8"/>
      <name val="Helvetica Neue"/>
      <charset val="134"/>
    </font>
    <font>
      <sz val="9"/>
      <color indexed="8"/>
      <name val="Helvetica Neue"/>
      <charset val="134"/>
    </font>
    <font>
      <b/>
      <sz val="10"/>
      <color theme="0"/>
      <name val="Helvetica Neue"/>
      <charset val="134"/>
    </font>
    <font>
      <sz val="9"/>
      <color rgb="FF000000"/>
      <name val="Helvetica Neue"/>
      <charset val="134"/>
    </font>
    <font>
      <sz val="9"/>
      <color indexed="8"/>
      <name val="Helvetica Neue"/>
      <charset val="134"/>
      <scheme val="major"/>
    </font>
    <font>
      <sz val="12"/>
      <color indexed="8"/>
      <name val="Helvetica Neue (Body)"/>
      <charset val="134"/>
    </font>
    <font>
      <sz val="10"/>
      <color indexed="8"/>
      <name val="Helvetica Neue"/>
      <charset val="134"/>
      <scheme val="major"/>
    </font>
    <font>
      <b/>
      <sz val="1"/>
      <color rgb="FF002060"/>
      <name val="Helvetica Neue"/>
      <charset val="134"/>
    </font>
    <font>
      <sz val="16"/>
      <color indexed="8"/>
      <name val="Helvetica Neue"/>
      <charset val="134"/>
    </font>
    <font>
      <b/>
      <sz val="16"/>
      <color indexed="8"/>
      <name val="Helvetica Neue"/>
      <charset val="134"/>
      <scheme val="minor"/>
    </font>
    <font>
      <b/>
      <sz val="16"/>
      <color theme="2" tint="-0.899960325937681"/>
      <name val="Helvetica Neue (Body)"/>
      <charset val="134"/>
    </font>
    <font>
      <sz val="16"/>
      <color indexed="8"/>
      <name val="Helvetica Neue"/>
      <charset val="134"/>
      <scheme val="major"/>
    </font>
    <font>
      <sz val="16"/>
      <color theme="1"/>
      <name val="Helvetica Neue"/>
      <charset val="134"/>
      <scheme val="major"/>
    </font>
    <font>
      <b/>
      <sz val="16"/>
      <color rgb="FF000000"/>
      <name val="Helvetica Neue"/>
      <charset val="134"/>
    </font>
    <font>
      <sz val="16"/>
      <color indexed="8"/>
      <name val="Helvetica Neue (Body)"/>
      <charset val="134"/>
    </font>
    <font>
      <sz val="16"/>
      <color theme="1"/>
      <name val="Helvetica Neue"/>
      <charset val="134"/>
      <scheme val="minor"/>
    </font>
    <font>
      <sz val="16"/>
      <color theme="1" tint="0.0499893185216834"/>
      <name val="Helvetica Neue"/>
      <charset val="134"/>
      <scheme val="minor"/>
    </font>
    <font>
      <sz val="16"/>
      <color theme="1"/>
      <name val="Helvetica Neue"/>
      <charset val="134"/>
    </font>
    <font>
      <sz val="16"/>
      <color rgb="FF000000"/>
      <name val="Helvetica Neue"/>
      <charset val="134"/>
    </font>
    <font>
      <sz val="16"/>
      <color theme="9" tint="-0.249977111117893"/>
      <name val="Helvetica Neue"/>
      <charset val="134"/>
    </font>
    <font>
      <b/>
      <sz val="16"/>
      <color rgb="FF002060"/>
      <name val="Helvetica Neue"/>
      <charset val="134"/>
      <scheme val="major"/>
    </font>
    <font>
      <b/>
      <sz val="16"/>
      <color rgb="FF002060"/>
      <name val="Helvetica Neue"/>
      <charset val="134"/>
    </font>
    <font>
      <sz val="11"/>
      <color theme="1"/>
      <name val="Helvetica Neue"/>
      <charset val="134"/>
      <scheme val="minor"/>
    </font>
    <font>
      <sz val="11"/>
      <color theme="0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u/>
      <sz val="11"/>
      <color rgb="FF800080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b/>
      <sz val="11"/>
      <color theme="3"/>
      <name val="Helvetica Neue"/>
      <charset val="134"/>
      <scheme val="minor"/>
    </font>
    <font>
      <b/>
      <sz val="18"/>
      <color theme="3"/>
      <name val="Helvetica Neue"/>
      <charset val="134"/>
      <scheme val="minor"/>
    </font>
    <font>
      <sz val="11"/>
      <color theme="1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u/>
      <sz val="11"/>
      <color rgb="FF0000FF"/>
      <name val="Helvetica Neue"/>
      <charset val="0"/>
      <scheme val="minor"/>
    </font>
    <font>
      <sz val="12"/>
      <color theme="1"/>
      <name val="Helvetica Neue"/>
      <charset val="134"/>
      <scheme val="minor"/>
    </font>
    <font>
      <sz val="11"/>
      <color rgb="FFFA7D00"/>
      <name val="Helvetica Neue"/>
      <charset val="0"/>
      <scheme val="minor"/>
    </font>
    <font>
      <sz val="10"/>
      <color rgb="FF000000"/>
      <name val="Tahoma"/>
      <charset val="134"/>
    </font>
    <font>
      <b/>
      <sz val="10"/>
      <color rgb="FF000000"/>
      <name val="Tahoma"/>
      <charset val="134"/>
    </font>
  </fonts>
  <fills count="50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7" tint="0.39994506668294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450666829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CEFBF5"/>
      </patternFill>
    </fill>
    <fill>
      <patternFill patternType="solid">
        <fgColor theme="7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79995117038483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51170384838"/>
        <bgColor theme="5" tint="0.799951170384838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6" tint="0.599993896298105"/>
        <bgColor theme="4" tint="0.799920651875362"/>
      </patternFill>
    </fill>
    <fill>
      <patternFill patternType="solid">
        <fgColor theme="6" tint="0.599993896298105"/>
        <bgColor theme="4" tint="0.799951170384838"/>
      </patternFill>
    </fill>
    <fill>
      <patternFill patternType="solid">
        <fgColor theme="6" tint="0.6"/>
        <bgColor indexed="64"/>
      </patternFill>
    </fill>
    <fill>
      <patternFill patternType="solid">
        <fgColor theme="6" tint="0.6"/>
        <bgColor theme="4" tint="0.799981688894314"/>
      </patternFill>
    </fill>
    <fill>
      <patternFill patternType="solid">
        <fgColor theme="5" tint="0.799981688894314"/>
        <bgColor theme="5" tint="0.79998168889431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</fills>
  <borders count="20">
    <border>
      <left/>
      <right/>
      <top/>
      <bottom/>
      <diagonal/>
    </border>
    <border>
      <left style="thin">
        <color theme="3" tint="0.799951170384838"/>
      </left>
      <right style="thin">
        <color theme="3" tint="0.799951170384838"/>
      </right>
      <top style="thin">
        <color theme="3" tint="0.799951170384838"/>
      </top>
      <bottom style="thin">
        <color theme="3" tint="0.799951170384838"/>
      </bottom>
      <diagonal/>
    </border>
    <border>
      <left style="thin">
        <color theme="3" tint="0.799920651875362"/>
      </left>
      <right style="thin">
        <color theme="3" tint="0.799920651875362"/>
      </right>
      <top style="thin">
        <color theme="3" tint="0.799920651875362"/>
      </top>
      <bottom style="thin">
        <color theme="3" tint="0.799920651875362"/>
      </bottom>
      <diagonal/>
    </border>
    <border>
      <left style="thin">
        <color theme="3" tint="0.799920651875362"/>
      </left>
      <right style="thin">
        <color theme="3" tint="0.799920651875362"/>
      </right>
      <top style="thin">
        <color theme="3" tint="0.799920651875362"/>
      </top>
      <bottom/>
      <diagonal/>
    </border>
    <border>
      <left/>
      <right style="thin">
        <color theme="3" tint="0.799951170384838"/>
      </right>
      <top style="thin">
        <color theme="3" tint="0.799951170384838"/>
      </top>
      <bottom style="thin">
        <color theme="3" tint="0.799951170384838"/>
      </bottom>
      <diagonal/>
    </border>
    <border>
      <left style="thin">
        <color theme="3" tint="0.799951170384838"/>
      </left>
      <right/>
      <top style="thin">
        <color theme="3" tint="0.799951170384838"/>
      </top>
      <bottom style="thin">
        <color theme="3" tint="0.799951170384838"/>
      </bottom>
      <diagonal/>
    </border>
    <border>
      <left style="thin">
        <color theme="0" tint="-0.0499893185216834"/>
      </left>
      <right style="thin">
        <color theme="0" tint="-0.0499893185216834"/>
      </right>
      <top/>
      <bottom style="thin">
        <color theme="0" tint="-0.0499893185216834"/>
      </bottom>
      <diagonal/>
    </border>
    <border>
      <left style="thin">
        <color theme="0" tint="-0.0499893185216834"/>
      </left>
      <right style="thin">
        <color theme="0" tint="-0.0499893185216834"/>
      </right>
      <top style="thin">
        <color theme="0" tint="-0.0499893185216834"/>
      </top>
      <bottom style="thin">
        <color theme="0" tint="-0.0499893185216834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0499893185216834"/>
      </left>
      <right style="thin">
        <color theme="0" tint="-0.0499893185216834"/>
      </right>
      <top/>
      <bottom/>
      <diagonal/>
    </border>
    <border>
      <left/>
      <right style="thin">
        <color theme="0" tint="-0.0499893185216834"/>
      </right>
      <top/>
      <bottom style="thin">
        <color theme="0" tint="-0.0499893185216834"/>
      </bottom>
      <diagonal/>
    </border>
    <border>
      <left/>
      <right style="thin">
        <color theme="0" tint="-0.0499893185216834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2">
    <xf numFmtId="0" fontId="0" fillId="0" borderId="0" applyNumberFormat="0" applyFill="0" applyBorder="0" applyProtection="0">
      <alignment vertical="top" wrapText="1"/>
    </xf>
    <xf numFmtId="178" fontId="43" fillId="0" borderId="0" applyFont="0" applyFill="0" applyBorder="0" applyAlignment="0" applyProtection="0"/>
    <xf numFmtId="0" fontId="43" fillId="0" borderId="0"/>
    <xf numFmtId="0" fontId="25" fillId="46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35" fillId="47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35" fillId="48" borderId="0" applyNumberFormat="0" applyBorder="0" applyAlignment="0" applyProtection="0">
      <alignment vertical="center"/>
    </xf>
    <xf numFmtId="0" fontId="2" fillId="0" borderId="0" applyNumberFormat="0" applyFill="0" applyBorder="0" applyProtection="0">
      <alignment vertical="top" wrapText="1"/>
    </xf>
    <xf numFmtId="0" fontId="35" fillId="38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5" fillId="30" borderId="0" applyNumberFormat="0" applyBorder="0" applyAlignment="0" applyProtection="0">
      <alignment vertical="center"/>
    </xf>
    <xf numFmtId="0" fontId="37" fillId="0" borderId="18" applyNumberFormat="0" applyFill="0" applyAlignment="0" applyProtection="0">
      <alignment vertical="center"/>
    </xf>
    <xf numFmtId="0" fontId="36" fillId="29" borderId="17" applyNumberFormat="0" applyAlignment="0" applyProtection="0">
      <alignment vertical="center"/>
    </xf>
    <xf numFmtId="44" fontId="24" fillId="0" borderId="0" applyFont="0" applyFill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24" fillId="26" borderId="16" applyNumberFormat="0" applyFont="0" applyAlignment="0" applyProtection="0">
      <alignment vertical="center"/>
    </xf>
    <xf numFmtId="0" fontId="29" fillId="24" borderId="14" applyNumberFormat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41" fillId="29" borderId="14" applyNumberFormat="0" applyAlignment="0" applyProtection="0">
      <alignment vertical="center"/>
    </xf>
    <xf numFmtId="0" fontId="40" fillId="39" borderId="0" applyNumberFormat="0" applyBorder="0" applyAlignment="0" applyProtection="0">
      <alignment vertical="center"/>
    </xf>
    <xf numFmtId="0" fontId="33" fillId="0" borderId="15" applyNumberFormat="0" applyFill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0" fontId="26" fillId="23" borderId="12" applyNumberFormat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</cellStyleXfs>
  <cellXfs count="264">
    <xf numFmtId="0" fontId="0" fillId="0" borderId="0" xfId="0">
      <alignment vertical="top" wrapText="1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>
      <alignment vertical="top" wrapText="1"/>
    </xf>
    <xf numFmtId="0" fontId="0" fillId="4" borderId="1" xfId="0" applyFill="1" applyBorder="1">
      <alignment vertical="top" wrapText="1"/>
    </xf>
    <xf numFmtId="0" fontId="0" fillId="0" borderId="2" xfId="0" applyNumberFormat="1" applyFill="1" applyBorder="1" applyProtection="1">
      <alignment vertical="top" wrapText="1"/>
    </xf>
    <xf numFmtId="0" fontId="0" fillId="0" borderId="1" xfId="0" applyBorder="1">
      <alignment vertical="top" wrapText="1"/>
    </xf>
    <xf numFmtId="0" fontId="0" fillId="0" borderId="1" xfId="0" applyNumberFormat="1" applyBorder="1">
      <alignment vertical="top" wrapText="1"/>
    </xf>
    <xf numFmtId="177" fontId="0" fillId="0" borderId="1" xfId="0" applyNumberFormat="1" applyBorder="1">
      <alignment vertical="top" wrapText="1"/>
    </xf>
    <xf numFmtId="0" fontId="1" fillId="5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vertical="center" wrapText="1"/>
    </xf>
    <xf numFmtId="179" fontId="3" fillId="0" borderId="1" xfId="0" applyNumberFormat="1" applyFont="1" applyBorder="1" applyAlignment="1">
      <alignment vertical="top"/>
    </xf>
    <xf numFmtId="0" fontId="3" fillId="0" borderId="1" xfId="0" applyFont="1" applyBorder="1" applyAlignment="1">
      <alignment vertical="top"/>
    </xf>
    <xf numFmtId="0" fontId="1" fillId="5" borderId="1" xfId="0" applyNumberFormat="1" applyFont="1" applyFill="1" applyBorder="1" applyAlignment="1">
      <alignment horizontal="center" vertical="top" wrapText="1"/>
    </xf>
    <xf numFmtId="0" fontId="2" fillId="2" borderId="1" xfId="0" applyNumberFormat="1" applyFont="1" applyFill="1" applyBorder="1" applyAlignment="1">
      <alignment vertical="center" wrapText="1"/>
    </xf>
    <xf numFmtId="177" fontId="2" fillId="2" borderId="1" xfId="0" applyNumberFormat="1" applyFont="1" applyFill="1" applyBorder="1" applyAlignment="1">
      <alignment vertical="center" wrapText="1"/>
    </xf>
    <xf numFmtId="0" fontId="3" fillId="0" borderId="1" xfId="0" applyNumberFormat="1" applyFont="1" applyBorder="1" applyAlignment="1">
      <alignment vertical="top"/>
    </xf>
    <xf numFmtId="177" fontId="3" fillId="0" borderId="1" xfId="0" applyNumberFormat="1" applyFont="1" applyBorder="1" applyAlignment="1">
      <alignment vertical="top"/>
    </xf>
    <xf numFmtId="0" fontId="4" fillId="6" borderId="1" xfId="0" applyFont="1" applyFill="1" applyBorder="1">
      <alignment vertical="top" wrapText="1"/>
    </xf>
    <xf numFmtId="177" fontId="0" fillId="6" borderId="1" xfId="0" applyNumberFormat="1" applyFill="1" applyBorder="1">
      <alignment vertical="top" wrapText="1"/>
    </xf>
    <xf numFmtId="0" fontId="2" fillId="0" borderId="1" xfId="0" applyFont="1" applyBorder="1">
      <alignment vertical="top" wrapText="1"/>
    </xf>
    <xf numFmtId="1" fontId="0" fillId="0" borderId="1" xfId="0" applyNumberFormat="1" applyBorder="1">
      <alignment vertical="top" wrapText="1"/>
    </xf>
    <xf numFmtId="179" fontId="3" fillId="3" borderId="1" xfId="0" applyNumberFormat="1" applyFont="1" applyFill="1" applyBorder="1" applyAlignment="1">
      <alignment vertical="top"/>
    </xf>
    <xf numFmtId="0" fontId="3" fillId="3" borderId="1" xfId="0" applyFont="1" applyFill="1" applyBorder="1" applyAlignment="1">
      <alignment vertical="top"/>
    </xf>
    <xf numFmtId="179" fontId="5" fillId="0" borderId="1" xfId="0" applyNumberFormat="1" applyFont="1" applyBorder="1" applyAlignment="1">
      <alignment vertical="top"/>
    </xf>
    <xf numFmtId="0" fontId="3" fillId="3" borderId="1" xfId="0" applyNumberFormat="1" applyFont="1" applyFill="1" applyBorder="1" applyAlignment="1">
      <alignment vertical="top"/>
    </xf>
    <xf numFmtId="177" fontId="3" fillId="3" borderId="1" xfId="0" applyNumberFormat="1" applyFont="1" applyFill="1" applyBorder="1" applyAlignment="1">
      <alignment vertical="top"/>
    </xf>
    <xf numFmtId="177" fontId="5" fillId="7" borderId="1" xfId="0" applyNumberFormat="1" applyFont="1" applyFill="1" applyBorder="1" applyAlignment="1">
      <alignment vertical="top"/>
    </xf>
    <xf numFmtId="0" fontId="3" fillId="8" borderId="1" xfId="0" applyFont="1" applyFill="1" applyBorder="1" applyAlignment="1">
      <alignment vertical="top"/>
    </xf>
    <xf numFmtId="177" fontId="5" fillId="0" borderId="1" xfId="0" applyNumberFormat="1" applyFont="1" applyBorder="1" applyAlignment="1">
      <alignment vertical="top"/>
    </xf>
    <xf numFmtId="179" fontId="3" fillId="9" borderId="1" xfId="0" applyNumberFormat="1" applyFont="1" applyFill="1" applyBorder="1" applyAlignment="1">
      <alignment vertical="top"/>
    </xf>
    <xf numFmtId="0" fontId="3" fillId="9" borderId="1" xfId="0" applyFont="1" applyFill="1" applyBorder="1" applyAlignment="1">
      <alignment vertical="top"/>
    </xf>
    <xf numFmtId="0" fontId="3" fillId="9" borderId="1" xfId="0" applyNumberFormat="1" applyFont="1" applyFill="1" applyBorder="1" applyAlignment="1">
      <alignment vertical="top"/>
    </xf>
    <xf numFmtId="177" fontId="3" fillId="9" borderId="1" xfId="0" applyNumberFormat="1" applyFont="1" applyFill="1" applyBorder="1" applyAlignment="1">
      <alignment vertical="top"/>
    </xf>
    <xf numFmtId="179" fontId="3" fillId="0" borderId="1" xfId="0" applyNumberFormat="1" applyFont="1" applyBorder="1" applyAlignment="1">
      <alignment horizontal="right" vertical="top"/>
    </xf>
    <xf numFmtId="179" fontId="3" fillId="3" borderId="1" xfId="0" applyNumberFormat="1" applyFont="1" applyFill="1" applyBorder="1" applyAlignment="1">
      <alignment horizontal="right" vertical="top"/>
    </xf>
    <xf numFmtId="179" fontId="5" fillId="0" borderId="1" xfId="0" applyNumberFormat="1" applyFont="1" applyBorder="1" applyAlignment="1">
      <alignment horizontal="right" vertical="top"/>
    </xf>
    <xf numFmtId="179" fontId="3" fillId="9" borderId="1" xfId="0" applyNumberFormat="1" applyFont="1" applyFill="1" applyBorder="1" applyAlignment="1">
      <alignment horizontal="right" vertical="top"/>
    </xf>
    <xf numFmtId="179" fontId="5" fillId="4" borderId="1" xfId="0" applyNumberFormat="1" applyFont="1" applyFill="1" applyBorder="1" applyAlignment="1">
      <alignment horizontal="right" vertical="top"/>
    </xf>
    <xf numFmtId="0" fontId="3" fillId="4" borderId="1" xfId="0" applyFont="1" applyFill="1" applyBorder="1" applyAlignment="1">
      <alignment vertical="top"/>
    </xf>
    <xf numFmtId="177" fontId="6" fillId="3" borderId="1" xfId="0" applyNumberFormat="1" applyFont="1" applyFill="1" applyBorder="1" applyAlignment="1">
      <alignment vertical="top"/>
    </xf>
    <xf numFmtId="177" fontId="6" fillId="9" borderId="1" xfId="0" applyNumberFormat="1" applyFont="1" applyFill="1" applyBorder="1" applyAlignment="1">
      <alignment vertical="top"/>
    </xf>
    <xf numFmtId="177" fontId="3" fillId="4" borderId="1" xfId="0" applyNumberFormat="1" applyFont="1" applyFill="1" applyBorder="1" applyAlignment="1">
      <alignment vertical="top"/>
    </xf>
    <xf numFmtId="179" fontId="3" fillId="6" borderId="1" xfId="0" applyNumberFormat="1" applyFont="1" applyFill="1" applyBorder="1" applyAlignment="1">
      <alignment vertical="top"/>
    </xf>
    <xf numFmtId="179" fontId="3" fillId="10" borderId="1" xfId="0" applyNumberFormat="1" applyFont="1" applyFill="1" applyBorder="1" applyAlignment="1">
      <alignment vertical="top"/>
    </xf>
    <xf numFmtId="0" fontId="3" fillId="6" borderId="1" xfId="0" applyFont="1" applyFill="1" applyBorder="1" applyAlignment="1">
      <alignment vertical="top"/>
    </xf>
    <xf numFmtId="179" fontId="3" fillId="6" borderId="1" xfId="0" applyNumberFormat="1" applyFont="1" applyFill="1" applyBorder="1" applyAlignment="1">
      <alignment horizontal="right" vertical="top"/>
    </xf>
    <xf numFmtId="179" fontId="3" fillId="10" borderId="1" xfId="0" applyNumberFormat="1" applyFont="1" applyFill="1" applyBorder="1" applyAlignment="1">
      <alignment horizontal="right" vertical="top"/>
    </xf>
    <xf numFmtId="177" fontId="6" fillId="0" borderId="1" xfId="0" applyNumberFormat="1" applyFont="1" applyFill="1" applyBorder="1" applyAlignment="1">
      <alignment vertical="top"/>
    </xf>
    <xf numFmtId="0" fontId="5" fillId="0" borderId="1" xfId="0" applyFont="1" applyBorder="1" applyAlignment="1">
      <alignment vertical="top"/>
    </xf>
    <xf numFmtId="0" fontId="3" fillId="11" borderId="1" xfId="0" applyNumberFormat="1" applyFont="1" applyFill="1" applyBorder="1" applyAlignment="1">
      <alignment vertical="top"/>
    </xf>
    <xf numFmtId="179" fontId="3" fillId="0" borderId="2" xfId="0" applyNumberFormat="1" applyFont="1" applyFill="1" applyBorder="1" applyAlignment="1" applyProtection="1">
      <alignment vertical="top"/>
    </xf>
    <xf numFmtId="0" fontId="3" fillId="0" borderId="2" xfId="0" applyNumberFormat="1" applyFont="1" applyFill="1" applyBorder="1" applyAlignment="1" applyProtection="1">
      <alignment vertical="top"/>
    </xf>
    <xf numFmtId="177" fontId="3" fillId="0" borderId="2" xfId="0" applyNumberFormat="1" applyFont="1" applyFill="1" applyBorder="1" applyAlignment="1" applyProtection="1">
      <alignment vertical="top"/>
    </xf>
    <xf numFmtId="177" fontId="3" fillId="0" borderId="3" xfId="0" applyNumberFormat="1" applyFont="1" applyFill="1" applyBorder="1" applyProtection="1">
      <alignment vertical="top" wrapText="1"/>
    </xf>
    <xf numFmtId="0" fontId="3" fillId="0" borderId="4" xfId="0" applyFont="1" applyBorder="1" applyAlignment="1">
      <alignment vertical="top"/>
    </xf>
    <xf numFmtId="0" fontId="0" fillId="0" borderId="1" xfId="0" applyBorder="1" applyAlignment="1">
      <alignment vertical="top"/>
    </xf>
    <xf numFmtId="177" fontId="3" fillId="0" borderId="5" xfId="0" applyNumberFormat="1" applyFont="1" applyBorder="1" applyAlignment="1">
      <alignment vertical="top"/>
    </xf>
    <xf numFmtId="0" fontId="7" fillId="0" borderId="0" xfId="0" applyNumberFormat="1" applyFont="1" applyAlignment="1">
      <alignment vertical="center"/>
    </xf>
    <xf numFmtId="177" fontId="8" fillId="0" borderId="6" xfId="0" applyNumberFormat="1" applyFont="1" applyBorder="1" applyAlignment="1">
      <alignment vertical="top"/>
    </xf>
    <xf numFmtId="177" fontId="8" fillId="0" borderId="7" xfId="0" applyNumberFormat="1" applyFont="1" applyBorder="1" applyAlignment="1">
      <alignment vertical="top"/>
    </xf>
    <xf numFmtId="177" fontId="8" fillId="0" borderId="0" xfId="0" applyNumberFormat="1" applyFont="1" applyBorder="1" applyAlignment="1">
      <alignment vertical="top"/>
    </xf>
    <xf numFmtId="0" fontId="0" fillId="0" borderId="0" xfId="0" applyNumberFormat="1" applyFill="1" applyAlignment="1">
      <alignment vertical="top"/>
    </xf>
    <xf numFmtId="177" fontId="0" fillId="0" borderId="0" xfId="0" applyNumberFormat="1">
      <alignment vertical="top" wrapText="1"/>
    </xf>
    <xf numFmtId="0" fontId="9" fillId="0" borderId="0" xfId="0" applyNumberFormat="1" applyFont="1" applyAlignment="1">
      <alignment vertical="center"/>
    </xf>
    <xf numFmtId="177" fontId="9" fillId="0" borderId="0" xfId="0" applyNumberFormat="1" applyFont="1" applyAlignment="1">
      <alignment vertical="center"/>
    </xf>
    <xf numFmtId="0" fontId="10" fillId="0" borderId="0" xfId="0" applyNumberFormat="1" applyFont="1" applyAlignment="1">
      <alignment vertical="top"/>
    </xf>
    <xf numFmtId="0" fontId="11" fillId="12" borderId="0" xfId="0" applyNumberFormat="1" applyFont="1" applyFill="1" applyAlignment="1">
      <alignment vertical="top"/>
    </xf>
    <xf numFmtId="0" fontId="10" fillId="12" borderId="0" xfId="0" applyNumberFormat="1" applyFont="1" applyFill="1">
      <alignment vertical="top" wrapText="1"/>
    </xf>
    <xf numFmtId="177" fontId="10" fillId="12" borderId="0" xfId="0" applyNumberFormat="1" applyFont="1" applyFill="1" applyAlignment="1">
      <alignment vertical="top"/>
    </xf>
    <xf numFmtId="0" fontId="10" fillId="12" borderId="0" xfId="0" applyNumberFormat="1" applyFont="1" applyFill="1" applyAlignment="1">
      <alignment vertical="top"/>
    </xf>
    <xf numFmtId="177" fontId="10" fillId="0" borderId="0" xfId="0" applyNumberFormat="1" applyFont="1" applyAlignment="1">
      <alignment vertical="top"/>
    </xf>
    <xf numFmtId="180" fontId="10" fillId="0" borderId="0" xfId="0" applyNumberFormat="1" applyFont="1" applyAlignment="1">
      <alignment vertical="top"/>
    </xf>
    <xf numFmtId="49" fontId="10" fillId="0" borderId="0" xfId="0" applyNumberFormat="1" applyFont="1" applyAlignment="1">
      <alignment vertical="top"/>
    </xf>
    <xf numFmtId="0" fontId="0" fillId="0" borderId="0" xfId="0" applyNumberFormat="1" applyAlignment="1">
      <alignment vertical="top"/>
    </xf>
    <xf numFmtId="177" fontId="12" fillId="12" borderId="8" xfId="0" applyNumberFormat="1" applyFont="1" applyFill="1" applyBorder="1" applyAlignment="1">
      <alignment horizontal="center" vertical="center" wrapText="1"/>
    </xf>
    <xf numFmtId="177" fontId="12" fillId="3" borderId="8" xfId="0" applyNumberFormat="1" applyFont="1" applyFill="1" applyBorder="1" applyAlignment="1">
      <alignment horizontal="center" vertical="center" wrapText="1"/>
    </xf>
    <xf numFmtId="177" fontId="13" fillId="0" borderId="7" xfId="0" applyNumberFormat="1" applyFont="1" applyBorder="1" applyAlignment="1">
      <alignment vertical="top"/>
    </xf>
    <xf numFmtId="49" fontId="12" fillId="12" borderId="8" xfId="0" applyNumberFormat="1" applyFont="1" applyFill="1" applyBorder="1" applyAlignment="1">
      <alignment horizontal="left" vertical="center" wrapText="1"/>
    </xf>
    <xf numFmtId="177" fontId="13" fillId="0" borderId="6" xfId="0" applyNumberFormat="1" applyFont="1" applyBorder="1" applyAlignment="1">
      <alignment vertical="top"/>
    </xf>
    <xf numFmtId="177" fontId="13" fillId="0" borderId="7" xfId="0" applyNumberFormat="1" applyFont="1" applyFill="1" applyBorder="1" applyAlignment="1">
      <alignment horizontal="left" vertical="top"/>
    </xf>
    <xf numFmtId="177" fontId="13" fillId="12" borderId="6" xfId="0" applyNumberFormat="1" applyFont="1" applyFill="1" applyBorder="1" applyAlignment="1">
      <alignment vertical="top"/>
    </xf>
    <xf numFmtId="177" fontId="14" fillId="6" borderId="7" xfId="0" applyNumberFormat="1" applyFont="1" applyFill="1" applyBorder="1" applyAlignment="1" applyProtection="1">
      <alignment vertical="top"/>
    </xf>
    <xf numFmtId="177" fontId="14" fillId="0" borderId="7" xfId="0" applyNumberFormat="1" applyFont="1" applyFill="1" applyBorder="1" applyAlignment="1" applyProtection="1">
      <alignment horizontal="left" vertical="top"/>
    </xf>
    <xf numFmtId="177" fontId="15" fillId="0" borderId="6" xfId="0" applyNumberFormat="1" applyFont="1" applyFill="1" applyBorder="1" applyAlignment="1" applyProtection="1">
      <alignment vertical="top"/>
    </xf>
    <xf numFmtId="177" fontId="14" fillId="12" borderId="7" xfId="0" applyNumberFormat="1" applyFont="1" applyFill="1" applyBorder="1" applyAlignment="1" applyProtection="1">
      <alignment vertical="top"/>
    </xf>
    <xf numFmtId="177" fontId="14" fillId="6" borderId="6" xfId="0" applyNumberFormat="1" applyFont="1" applyFill="1" applyBorder="1" applyAlignment="1" applyProtection="1">
      <alignment vertical="top"/>
    </xf>
    <xf numFmtId="177" fontId="14" fillId="13" borderId="7" xfId="0" applyNumberFormat="1" applyFont="1" applyFill="1" applyBorder="1" applyAlignment="1" applyProtection="1">
      <alignment horizontal="left" vertical="top"/>
    </xf>
    <xf numFmtId="177" fontId="15" fillId="13" borderId="6" xfId="0" applyNumberFormat="1" applyFont="1" applyFill="1" applyBorder="1" applyAlignment="1" applyProtection="1">
      <alignment vertical="top"/>
    </xf>
    <xf numFmtId="177" fontId="14" fillId="12" borderId="6" xfId="0" applyNumberFormat="1" applyFont="1" applyFill="1" applyBorder="1" applyAlignment="1" applyProtection="1">
      <alignment vertical="top"/>
    </xf>
    <xf numFmtId="0" fontId="14" fillId="0" borderId="7" xfId="0" applyNumberFormat="1" applyFont="1" applyFill="1" applyBorder="1" applyAlignment="1" applyProtection="1">
      <alignment horizontal="left" vertical="top"/>
    </xf>
    <xf numFmtId="0" fontId="14" fillId="13" borderId="7" xfId="0" applyNumberFormat="1" applyFont="1" applyFill="1" applyBorder="1" applyAlignment="1" applyProtection="1">
      <alignment horizontal="left" vertical="top"/>
    </xf>
    <xf numFmtId="177" fontId="14" fillId="14" borderId="6" xfId="0" applyNumberFormat="1" applyFont="1" applyFill="1" applyBorder="1" applyAlignment="1" applyProtection="1">
      <alignment vertical="top"/>
    </xf>
    <xf numFmtId="49" fontId="12" fillId="3" borderId="8" xfId="0" applyNumberFormat="1" applyFont="1" applyFill="1" applyBorder="1" applyAlignment="1">
      <alignment horizontal="left" vertical="center" wrapText="1"/>
    </xf>
    <xf numFmtId="177" fontId="12" fillId="12" borderId="8" xfId="0" applyNumberFormat="1" applyFont="1" applyFill="1" applyBorder="1" applyAlignment="1">
      <alignment horizontal="left" vertical="center" wrapText="1"/>
    </xf>
    <xf numFmtId="177" fontId="13" fillId="12" borderId="6" xfId="0" applyNumberFormat="1" applyFont="1" applyFill="1" applyBorder="1">
      <alignment vertical="top" wrapText="1"/>
    </xf>
    <xf numFmtId="177" fontId="14" fillId="12" borderId="7" xfId="0" applyNumberFormat="1" applyFont="1" applyFill="1" applyBorder="1" applyProtection="1">
      <alignment vertical="top" wrapText="1"/>
    </xf>
    <xf numFmtId="177" fontId="14" fillId="0" borderId="7" xfId="0" applyNumberFormat="1" applyFont="1" applyFill="1" applyBorder="1" applyAlignment="1" applyProtection="1">
      <alignment vertical="top"/>
    </xf>
    <xf numFmtId="177" fontId="14" fillId="12" borderId="6" xfId="0" applyNumberFormat="1" applyFont="1" applyFill="1" applyBorder="1" applyProtection="1">
      <alignment vertical="top" wrapText="1"/>
    </xf>
    <xf numFmtId="177" fontId="14" fillId="13" borderId="6" xfId="0" applyNumberFormat="1" applyFont="1" applyFill="1" applyBorder="1" applyAlignment="1" applyProtection="1">
      <alignment vertical="top"/>
    </xf>
    <xf numFmtId="177" fontId="14" fillId="0" borderId="6" xfId="0" applyNumberFormat="1" applyFont="1" applyFill="1" applyBorder="1" applyAlignment="1" applyProtection="1">
      <alignment vertical="top"/>
    </xf>
    <xf numFmtId="177" fontId="14" fillId="13" borderId="7" xfId="0" applyNumberFormat="1" applyFont="1" applyFill="1" applyBorder="1" applyAlignment="1" applyProtection="1">
      <alignment vertical="top"/>
    </xf>
    <xf numFmtId="177" fontId="12" fillId="3" borderId="8" xfId="0" applyNumberFormat="1" applyFont="1" applyFill="1" applyBorder="1" applyAlignment="1">
      <alignment horizontal="left" vertical="center" wrapText="1"/>
    </xf>
    <xf numFmtId="0" fontId="12" fillId="12" borderId="8" xfId="0" applyNumberFormat="1" applyFont="1" applyFill="1" applyBorder="1" applyAlignment="1">
      <alignment horizontal="left" vertical="center" wrapText="1"/>
    </xf>
    <xf numFmtId="0" fontId="12" fillId="3" borderId="8" xfId="0" applyNumberFormat="1" applyFont="1" applyFill="1" applyBorder="1" applyAlignment="1">
      <alignment horizontal="left" vertical="center" wrapText="1"/>
    </xf>
    <xf numFmtId="0" fontId="13" fillId="12" borderId="6" xfId="0" applyNumberFormat="1" applyFont="1" applyFill="1" applyBorder="1" applyAlignment="1">
      <alignment vertical="top"/>
    </xf>
    <xf numFmtId="0" fontId="13" fillId="0" borderId="6" xfId="0" applyNumberFormat="1" applyFont="1" applyBorder="1" applyAlignment="1">
      <alignment vertical="top"/>
    </xf>
    <xf numFmtId="0" fontId="14" fillId="12" borderId="7" xfId="0" applyNumberFormat="1" applyFont="1" applyFill="1" applyBorder="1" applyAlignment="1" applyProtection="1">
      <alignment vertical="top"/>
    </xf>
    <xf numFmtId="0" fontId="14" fillId="12" borderId="6" xfId="0" applyNumberFormat="1" applyFont="1" applyFill="1" applyBorder="1" applyAlignment="1" applyProtection="1">
      <alignment vertical="top"/>
    </xf>
    <xf numFmtId="0" fontId="14" fillId="0" borderId="7" xfId="0" applyNumberFormat="1" applyFont="1" applyFill="1" applyBorder="1" applyAlignment="1" applyProtection="1">
      <alignment vertical="top"/>
    </xf>
    <xf numFmtId="0" fontId="14" fillId="13" borderId="6" xfId="0" applyNumberFormat="1" applyFont="1" applyFill="1" applyBorder="1" applyAlignment="1" applyProtection="1">
      <alignment vertical="top"/>
    </xf>
    <xf numFmtId="0" fontId="14" fillId="0" borderId="6" xfId="0" applyNumberFormat="1" applyFont="1" applyFill="1" applyBorder="1" applyAlignment="1" applyProtection="1">
      <alignment vertical="top"/>
    </xf>
    <xf numFmtId="0" fontId="14" fillId="13" borderId="7" xfId="0" applyNumberFormat="1" applyFont="1" applyFill="1" applyBorder="1" applyAlignment="1" applyProtection="1">
      <alignment vertical="top"/>
    </xf>
    <xf numFmtId="180" fontId="12" fillId="3" borderId="8" xfId="0" applyNumberFormat="1" applyFont="1" applyFill="1" applyBorder="1" applyAlignment="1">
      <alignment horizontal="left" vertical="center" wrapText="1"/>
    </xf>
    <xf numFmtId="0" fontId="16" fillId="0" borderId="0" xfId="0" applyNumberFormat="1" applyFont="1" applyAlignment="1">
      <alignment vertical="center"/>
    </xf>
    <xf numFmtId="177" fontId="14" fillId="14" borderId="7" xfId="0" applyNumberFormat="1" applyFont="1" applyFill="1" applyBorder="1" applyAlignment="1" applyProtection="1">
      <alignment vertical="top"/>
    </xf>
    <xf numFmtId="177" fontId="14" fillId="13" borderId="9" xfId="0" applyNumberFormat="1" applyFont="1" applyFill="1" applyBorder="1" applyAlignment="1" applyProtection="1">
      <alignment vertical="top"/>
    </xf>
    <xf numFmtId="0" fontId="14" fillId="13" borderId="9" xfId="0" applyNumberFormat="1" applyFont="1" applyFill="1" applyBorder="1" applyAlignment="1" applyProtection="1">
      <alignment vertical="top"/>
    </xf>
    <xf numFmtId="177" fontId="14" fillId="0" borderId="9" xfId="0" applyNumberFormat="1" applyFont="1" applyFill="1" applyBorder="1" applyAlignment="1" applyProtection="1">
      <alignment horizontal="left" vertical="top"/>
    </xf>
    <xf numFmtId="177" fontId="14" fillId="12" borderId="9" xfId="0" applyNumberFormat="1" applyFont="1" applyFill="1" applyBorder="1" applyAlignment="1" applyProtection="1">
      <alignment vertical="top"/>
    </xf>
    <xf numFmtId="177" fontId="14" fillId="13" borderId="9" xfId="0" applyNumberFormat="1" applyFont="1" applyFill="1" applyBorder="1" applyAlignment="1" applyProtection="1">
      <alignment horizontal="left" vertical="top"/>
    </xf>
    <xf numFmtId="177" fontId="14" fillId="12" borderId="9" xfId="0" applyNumberFormat="1" applyFont="1" applyFill="1" applyBorder="1" applyProtection="1">
      <alignment vertical="top" wrapText="1"/>
    </xf>
    <xf numFmtId="177" fontId="14" fillId="0" borderId="9" xfId="0" applyNumberFormat="1" applyFont="1" applyFill="1" applyBorder="1" applyAlignment="1" applyProtection="1">
      <alignment vertical="top"/>
    </xf>
    <xf numFmtId="0" fontId="14" fillId="12" borderId="9" xfId="0" applyNumberFormat="1" applyFont="1" applyFill="1" applyBorder="1" applyAlignment="1" applyProtection="1">
      <alignment vertical="top"/>
    </xf>
    <xf numFmtId="0" fontId="14" fillId="0" borderId="9" xfId="0" applyNumberFormat="1" applyFont="1" applyFill="1" applyBorder="1" applyAlignment="1" applyProtection="1">
      <alignment vertical="top"/>
    </xf>
    <xf numFmtId="0" fontId="17" fillId="12" borderId="0" xfId="0" applyNumberFormat="1" applyFont="1" applyFill="1" applyBorder="1" applyAlignment="1" applyProtection="1">
      <alignment vertical="top"/>
    </xf>
    <xf numFmtId="177" fontId="14" fillId="15" borderId="9" xfId="0" applyNumberFormat="1" applyFont="1" applyFill="1" applyBorder="1" applyAlignment="1" applyProtection="1">
      <alignment vertical="top"/>
    </xf>
    <xf numFmtId="0" fontId="17" fillId="6" borderId="0" xfId="0" applyNumberFormat="1" applyFont="1" applyFill="1" applyBorder="1" applyAlignment="1" applyProtection="1">
      <alignment vertical="top"/>
    </xf>
    <xf numFmtId="0" fontId="17" fillId="12" borderId="0" xfId="0" applyNumberFormat="1" applyFont="1" applyFill="1" applyBorder="1" applyProtection="1">
      <alignment vertical="top" wrapText="1"/>
    </xf>
    <xf numFmtId="49" fontId="14" fillId="13" borderId="9" xfId="0" applyNumberFormat="1" applyFont="1" applyFill="1" applyBorder="1" applyAlignment="1" applyProtection="1">
      <alignment vertical="top"/>
    </xf>
    <xf numFmtId="49" fontId="14" fillId="0" borderId="9" xfId="0" applyNumberFormat="1" applyFont="1" applyFill="1" applyBorder="1" applyAlignment="1" applyProtection="1">
      <alignment vertical="top"/>
    </xf>
    <xf numFmtId="0" fontId="17" fillId="14" borderId="0" xfId="0" applyNumberFormat="1" applyFont="1" applyFill="1" applyBorder="1" applyAlignment="1" applyProtection="1">
      <alignment vertical="top"/>
    </xf>
    <xf numFmtId="177" fontId="13" fillId="0" borderId="10" xfId="0" applyNumberFormat="1" applyFont="1" applyBorder="1" applyAlignment="1">
      <alignment vertical="top"/>
    </xf>
    <xf numFmtId="0" fontId="18" fillId="12" borderId="0" xfId="0" applyNumberFormat="1" applyFont="1" applyFill="1" applyBorder="1" applyAlignment="1" applyProtection="1">
      <alignment vertical="top"/>
    </xf>
    <xf numFmtId="177" fontId="14" fillId="15" borderId="7" xfId="0" applyNumberFormat="1" applyFont="1" applyFill="1" applyBorder="1" applyAlignment="1" applyProtection="1">
      <alignment vertical="top"/>
    </xf>
    <xf numFmtId="177" fontId="19" fillId="15" borderId="6" xfId="0" applyNumberFormat="1" applyFont="1" applyFill="1" applyBorder="1" applyAlignment="1" applyProtection="1">
      <alignment vertical="top"/>
    </xf>
    <xf numFmtId="177" fontId="19" fillId="12" borderId="6" xfId="0" applyNumberFormat="1" applyFont="1" applyFill="1" applyBorder="1" applyAlignment="1" applyProtection="1">
      <alignment vertical="top"/>
    </xf>
    <xf numFmtId="177" fontId="19" fillId="0" borderId="6" xfId="0" applyNumberFormat="1" applyFont="1" applyFill="1" applyBorder="1" applyAlignment="1" applyProtection="1">
      <alignment vertical="top"/>
    </xf>
    <xf numFmtId="177" fontId="19" fillId="13" borderId="6" xfId="0" applyNumberFormat="1" applyFont="1" applyFill="1" applyBorder="1" applyAlignment="1" applyProtection="1">
      <alignment vertical="top"/>
    </xf>
    <xf numFmtId="49" fontId="14" fillId="13" borderId="7" xfId="0" applyNumberFormat="1" applyFont="1" applyFill="1" applyBorder="1" applyAlignment="1" applyProtection="1">
      <alignment vertical="top"/>
    </xf>
    <xf numFmtId="49" fontId="19" fillId="0" borderId="6" xfId="0" applyNumberFormat="1" applyFont="1" applyFill="1" applyBorder="1" applyAlignment="1" applyProtection="1">
      <alignment vertical="top"/>
    </xf>
    <xf numFmtId="49" fontId="19" fillId="13" borderId="6" xfId="0" applyNumberFormat="1" applyFont="1" applyFill="1" applyBorder="1" applyAlignment="1" applyProtection="1">
      <alignment vertical="top"/>
    </xf>
    <xf numFmtId="0" fontId="19" fillId="13" borderId="6" xfId="0" applyNumberFormat="1" applyFont="1" applyFill="1" applyBorder="1" applyAlignment="1" applyProtection="1">
      <alignment vertical="top"/>
    </xf>
    <xf numFmtId="0" fontId="19" fillId="0" borderId="6" xfId="0" applyNumberFormat="1" applyFont="1" applyFill="1" applyBorder="1" applyAlignment="1" applyProtection="1">
      <alignment vertical="top"/>
    </xf>
    <xf numFmtId="177" fontId="13" fillId="0" borderId="9" xfId="0" applyNumberFormat="1" applyFont="1" applyBorder="1" applyAlignment="1">
      <alignment vertical="top"/>
    </xf>
    <xf numFmtId="177" fontId="13" fillId="0" borderId="11" xfId="0" applyNumberFormat="1" applyFont="1" applyBorder="1" applyAlignment="1">
      <alignment vertical="top"/>
    </xf>
    <xf numFmtId="177" fontId="17" fillId="6" borderId="0" xfId="0" applyNumberFormat="1" applyFont="1" applyFill="1" applyBorder="1" applyAlignment="1" applyProtection="1">
      <alignment vertical="top"/>
    </xf>
    <xf numFmtId="177" fontId="17" fillId="12" borderId="0" xfId="0" applyNumberFormat="1" applyFont="1" applyFill="1" applyBorder="1" applyProtection="1">
      <alignment vertical="top" wrapText="1"/>
    </xf>
    <xf numFmtId="177" fontId="19" fillId="12" borderId="7" xfId="0" applyNumberFormat="1" applyFont="1" applyFill="1" applyBorder="1" applyAlignment="1" applyProtection="1">
      <alignment vertical="top"/>
    </xf>
    <xf numFmtId="0" fontId="17" fillId="6" borderId="6" xfId="0" applyNumberFormat="1" applyFont="1" applyFill="1" applyBorder="1" applyAlignment="1" applyProtection="1">
      <alignment vertical="top"/>
    </xf>
    <xf numFmtId="0" fontId="17" fillId="6" borderId="7" xfId="0" applyNumberFormat="1" applyFont="1" applyFill="1" applyBorder="1" applyAlignment="1" applyProtection="1">
      <alignment vertical="top"/>
    </xf>
    <xf numFmtId="177" fontId="19" fillId="15" borderId="7" xfId="0" applyNumberFormat="1" applyFont="1" applyFill="1" applyBorder="1" applyAlignment="1" applyProtection="1">
      <alignment vertical="top"/>
    </xf>
    <xf numFmtId="0" fontId="17" fillId="14" borderId="7" xfId="0" applyNumberFormat="1" applyFont="1" applyFill="1" applyBorder="1" applyAlignment="1" applyProtection="1">
      <alignment vertical="top"/>
    </xf>
    <xf numFmtId="177" fontId="19" fillId="6" borderId="6" xfId="0" applyNumberFormat="1" applyFont="1" applyFill="1" applyBorder="1" applyAlignment="1" applyProtection="1">
      <alignment vertical="top"/>
    </xf>
    <xf numFmtId="0" fontId="17" fillId="12" borderId="6" xfId="0" applyNumberFormat="1" applyFont="1" applyFill="1" applyBorder="1" applyProtection="1">
      <alignment vertical="top" wrapText="1"/>
    </xf>
    <xf numFmtId="0" fontId="17" fillId="12" borderId="7" xfId="0" applyNumberFormat="1" applyFont="1" applyFill="1" applyBorder="1" applyProtection="1">
      <alignment vertical="top" wrapText="1"/>
    </xf>
    <xf numFmtId="177" fontId="19" fillId="13" borderId="7" xfId="0" applyNumberFormat="1" applyFont="1" applyFill="1" applyBorder="1" applyAlignment="1" applyProtection="1">
      <alignment vertical="top"/>
    </xf>
    <xf numFmtId="177" fontId="19" fillId="0" borderId="7" xfId="0" applyNumberFormat="1" applyFont="1" applyFill="1" applyBorder="1" applyAlignment="1" applyProtection="1">
      <alignment vertical="top"/>
    </xf>
    <xf numFmtId="177" fontId="20" fillId="16" borderId="6" xfId="0" applyNumberFormat="1" applyFont="1" applyFill="1" applyBorder="1" applyProtection="1">
      <alignment vertical="top" wrapText="1"/>
    </xf>
    <xf numFmtId="0" fontId="17" fillId="12" borderId="6" xfId="0" applyNumberFormat="1" applyFont="1" applyFill="1" applyBorder="1" applyAlignment="1" applyProtection="1">
      <alignment vertical="top"/>
    </xf>
    <xf numFmtId="0" fontId="17" fillId="12" borderId="7" xfId="0" applyNumberFormat="1" applyFont="1" applyFill="1" applyBorder="1" applyAlignment="1" applyProtection="1">
      <alignment vertical="top"/>
    </xf>
    <xf numFmtId="0" fontId="19" fillId="12" borderId="6" xfId="0" applyNumberFormat="1" applyFont="1" applyFill="1" applyBorder="1" applyAlignment="1" applyProtection="1">
      <alignment vertical="top"/>
    </xf>
    <xf numFmtId="49" fontId="19" fillId="13" borderId="7" xfId="0" applyNumberFormat="1" applyFont="1" applyFill="1" applyBorder="1" applyAlignment="1" applyProtection="1">
      <alignment vertical="top"/>
    </xf>
    <xf numFmtId="49" fontId="19" fillId="0" borderId="7" xfId="0" applyNumberFormat="1" applyFont="1" applyFill="1" applyBorder="1" applyAlignment="1" applyProtection="1">
      <alignment vertical="top"/>
    </xf>
    <xf numFmtId="177" fontId="20" fillId="16" borderId="9" xfId="0" applyNumberFormat="1" applyFont="1" applyFill="1" applyBorder="1" applyProtection="1">
      <alignment vertical="top" wrapText="1"/>
    </xf>
    <xf numFmtId="0" fontId="19" fillId="12" borderId="9" xfId="0" applyNumberFormat="1" applyFont="1" applyFill="1" applyBorder="1" applyAlignment="1" applyProtection="1">
      <alignment vertical="top"/>
    </xf>
    <xf numFmtId="177" fontId="19" fillId="15" borderId="9" xfId="0" applyNumberFormat="1" applyFont="1" applyFill="1" applyBorder="1" applyAlignment="1" applyProtection="1">
      <alignment vertical="top"/>
    </xf>
    <xf numFmtId="177" fontId="19" fillId="14" borderId="6" xfId="0" applyNumberFormat="1" applyFont="1" applyFill="1" applyBorder="1" applyAlignment="1" applyProtection="1">
      <alignment vertical="top"/>
    </xf>
    <xf numFmtId="177" fontId="19" fillId="13" borderId="9" xfId="0" applyNumberFormat="1" applyFont="1" applyFill="1" applyBorder="1" applyAlignment="1" applyProtection="1">
      <alignment vertical="top"/>
    </xf>
    <xf numFmtId="177" fontId="19" fillId="12" borderId="9" xfId="0" applyNumberFormat="1" applyFont="1" applyFill="1" applyBorder="1" applyAlignment="1" applyProtection="1">
      <alignment vertical="top"/>
    </xf>
    <xf numFmtId="177" fontId="19" fillId="0" borderId="9" xfId="0" applyNumberFormat="1" applyFont="1" applyFill="1" applyBorder="1" applyAlignment="1" applyProtection="1">
      <alignment vertical="top"/>
    </xf>
    <xf numFmtId="49" fontId="19" fillId="13" borderId="9" xfId="0" applyNumberFormat="1" applyFont="1" applyFill="1" applyBorder="1" applyAlignment="1" applyProtection="1">
      <alignment vertical="top"/>
    </xf>
    <xf numFmtId="49" fontId="19" fillId="0" borderId="9" xfId="0" applyNumberFormat="1" applyFont="1" applyFill="1" applyBorder="1" applyAlignment="1" applyProtection="1">
      <alignment vertical="top"/>
    </xf>
    <xf numFmtId="177" fontId="13" fillId="0" borderId="0" xfId="0" applyNumberFormat="1" applyFont="1" applyBorder="1" applyAlignment="1">
      <alignment vertical="top"/>
    </xf>
    <xf numFmtId="0" fontId="10" fillId="0" borderId="0" xfId="0" applyNumberFormat="1" applyFont="1" applyFill="1" applyAlignment="1">
      <alignment vertical="top"/>
    </xf>
    <xf numFmtId="177" fontId="19" fillId="6" borderId="9" xfId="0" applyNumberFormat="1" applyFont="1" applyFill="1" applyBorder="1" applyAlignment="1" applyProtection="1">
      <alignment vertical="top"/>
    </xf>
    <xf numFmtId="0" fontId="19" fillId="13" borderId="9" xfId="0" applyNumberFormat="1" applyFont="1" applyFill="1" applyBorder="1" applyAlignment="1" applyProtection="1">
      <alignment vertical="top"/>
    </xf>
    <xf numFmtId="0" fontId="19" fillId="0" borderId="9" xfId="0" applyNumberFormat="1" applyFont="1" applyFill="1" applyBorder="1" applyAlignment="1" applyProtection="1">
      <alignment vertical="top"/>
    </xf>
    <xf numFmtId="177" fontId="21" fillId="6" borderId="6" xfId="0" applyNumberFormat="1" applyFont="1" applyFill="1" applyBorder="1" applyAlignment="1" applyProtection="1">
      <alignment vertical="top"/>
    </xf>
    <xf numFmtId="177" fontId="21" fillId="12" borderId="6" xfId="0" applyNumberFormat="1" applyFont="1" applyFill="1" applyBorder="1" applyAlignment="1" applyProtection="1">
      <alignment vertical="top"/>
    </xf>
    <xf numFmtId="0" fontId="19" fillId="6" borderId="6" xfId="0" applyNumberFormat="1" applyFont="1" applyFill="1" applyBorder="1" applyAlignment="1" applyProtection="1">
      <alignment vertical="top"/>
    </xf>
    <xf numFmtId="0" fontId="21" fillId="6" borderId="6" xfId="0" applyNumberFormat="1" applyFont="1" applyFill="1" applyBorder="1" applyAlignment="1" applyProtection="1">
      <alignment vertical="top"/>
    </xf>
    <xf numFmtId="177" fontId="21" fillId="14" borderId="6" xfId="0" applyNumberFormat="1" applyFont="1" applyFill="1" applyBorder="1" applyAlignment="1" applyProtection="1">
      <alignment vertical="top"/>
    </xf>
    <xf numFmtId="0" fontId="20" fillId="16" borderId="6" xfId="0" applyNumberFormat="1" applyFont="1" applyFill="1" applyBorder="1" applyProtection="1">
      <alignment vertical="top" wrapText="1"/>
    </xf>
    <xf numFmtId="176" fontId="19" fillId="12" borderId="6" xfId="0" applyNumberFormat="1" applyFont="1" applyFill="1" applyBorder="1" applyAlignment="1" applyProtection="1">
      <alignment vertical="top"/>
    </xf>
    <xf numFmtId="0" fontId="20" fillId="13" borderId="6" xfId="0" applyNumberFormat="1" applyFont="1" applyFill="1" applyBorder="1" applyAlignment="1" applyProtection="1">
      <alignment vertical="top"/>
    </xf>
    <xf numFmtId="0" fontId="20" fillId="0" borderId="6" xfId="0" applyNumberFormat="1" applyFont="1" applyFill="1" applyBorder="1" applyAlignment="1" applyProtection="1">
      <alignment vertical="top"/>
    </xf>
    <xf numFmtId="177" fontId="10" fillId="15" borderId="7" xfId="0" applyNumberFormat="1" applyFont="1" applyFill="1" applyBorder="1" applyAlignment="1">
      <alignment vertical="top"/>
    </xf>
    <xf numFmtId="177" fontId="19" fillId="12" borderId="7" xfId="0" applyNumberFormat="1" applyFont="1" applyFill="1" applyBorder="1" applyAlignment="1">
      <alignment vertical="top"/>
    </xf>
    <xf numFmtId="177" fontId="20" fillId="17" borderId="7" xfId="0" applyNumberFormat="1" applyFont="1" applyFill="1" applyBorder="1" applyProtection="1">
      <alignment vertical="top" wrapText="1"/>
    </xf>
    <xf numFmtId="177" fontId="10" fillId="0" borderId="7" xfId="0" applyNumberFormat="1" applyFont="1" applyBorder="1" applyAlignment="1">
      <alignment vertical="top"/>
    </xf>
    <xf numFmtId="177" fontId="10" fillId="12" borderId="7" xfId="0" applyNumberFormat="1" applyFont="1" applyFill="1" applyBorder="1" applyAlignment="1">
      <alignment vertical="top"/>
    </xf>
    <xf numFmtId="0" fontId="19" fillId="12" borderId="7" xfId="0" applyNumberFormat="1" applyFont="1" applyFill="1" applyBorder="1" applyAlignment="1" applyProtection="1">
      <alignment vertical="top"/>
    </xf>
    <xf numFmtId="0" fontId="10" fillId="12" borderId="7" xfId="0" applyNumberFormat="1" applyFont="1" applyFill="1" applyBorder="1" applyAlignment="1" applyProtection="1">
      <alignment vertical="top"/>
    </xf>
    <xf numFmtId="0" fontId="13" fillId="0" borderId="7" xfId="0" applyNumberFormat="1" applyFont="1" applyBorder="1" applyAlignment="1">
      <alignment vertical="top"/>
    </xf>
    <xf numFmtId="0" fontId="19" fillId="13" borderId="7" xfId="0" applyNumberFormat="1" applyFont="1" applyFill="1" applyBorder="1" applyAlignment="1" applyProtection="1">
      <alignment vertical="top"/>
    </xf>
    <xf numFmtId="0" fontId="10" fillId="0" borderId="7" xfId="0" applyNumberFormat="1" applyFont="1" applyBorder="1" applyAlignment="1">
      <alignment vertical="top"/>
    </xf>
    <xf numFmtId="49" fontId="10" fillId="0" borderId="7" xfId="0" applyNumberFormat="1" applyFont="1" applyBorder="1" applyAlignment="1">
      <alignment vertical="top"/>
    </xf>
    <xf numFmtId="177" fontId="21" fillId="6" borderId="7" xfId="0" applyNumberFormat="1" applyFont="1" applyFill="1" applyBorder="1" applyAlignment="1" applyProtection="1">
      <alignment vertical="top"/>
    </xf>
    <xf numFmtId="177" fontId="15" fillId="0" borderId="7" xfId="0" applyNumberFormat="1" applyFont="1" applyFill="1" applyBorder="1" applyAlignment="1" applyProtection="1">
      <alignment vertical="top"/>
    </xf>
    <xf numFmtId="177" fontId="10" fillId="12" borderId="6" xfId="0" applyNumberFormat="1" applyFont="1" applyFill="1" applyBorder="1" applyAlignment="1" applyProtection="1">
      <alignment vertical="top"/>
    </xf>
    <xf numFmtId="177" fontId="10" fillId="15" borderId="6" xfId="0" applyNumberFormat="1" applyFont="1" applyFill="1" applyBorder="1" applyAlignment="1" applyProtection="1">
      <alignment vertical="top"/>
    </xf>
    <xf numFmtId="177" fontId="20" fillId="16" borderId="7" xfId="0" applyNumberFormat="1" applyFont="1" applyFill="1" applyBorder="1" applyProtection="1">
      <alignment vertical="top" wrapText="1"/>
    </xf>
    <xf numFmtId="177" fontId="20" fillId="17" borderId="6" xfId="0" applyNumberFormat="1" applyFont="1" applyFill="1" applyBorder="1" applyProtection="1">
      <alignment vertical="top" wrapText="1"/>
    </xf>
    <xf numFmtId="0" fontId="10" fillId="12" borderId="6" xfId="0" applyNumberFormat="1" applyFont="1" applyFill="1" applyBorder="1" applyAlignment="1">
      <alignment vertical="top"/>
    </xf>
    <xf numFmtId="177" fontId="10" fillId="13" borderId="6" xfId="0" applyNumberFormat="1" applyFont="1" applyFill="1" applyBorder="1" applyAlignment="1" applyProtection="1">
      <alignment vertical="top"/>
    </xf>
    <xf numFmtId="177" fontId="10" fillId="0" borderId="6" xfId="0" applyNumberFormat="1" applyFont="1" applyBorder="1" applyAlignment="1">
      <alignment vertical="top"/>
    </xf>
    <xf numFmtId="177" fontId="10" fillId="0" borderId="6" xfId="0" applyNumberFormat="1" applyFont="1" applyFill="1" applyBorder="1" applyAlignment="1" applyProtection="1">
      <alignment vertical="top"/>
    </xf>
    <xf numFmtId="177" fontId="10" fillId="12" borderId="6" xfId="0" applyNumberFormat="1" applyFont="1" applyFill="1" applyBorder="1" applyAlignment="1">
      <alignment vertical="top"/>
    </xf>
    <xf numFmtId="0" fontId="10" fillId="0" borderId="6" xfId="0" applyNumberFormat="1" applyFont="1" applyBorder="1" applyAlignment="1">
      <alignment vertical="top"/>
    </xf>
    <xf numFmtId="177" fontId="10" fillId="6" borderId="6" xfId="0" applyNumberFormat="1" applyFont="1" applyFill="1" applyBorder="1" applyAlignment="1" applyProtection="1">
      <alignment vertical="top"/>
    </xf>
    <xf numFmtId="49" fontId="10" fillId="15" borderId="6" xfId="0" applyNumberFormat="1" applyFont="1" applyFill="1" applyBorder="1" applyAlignment="1">
      <alignment vertical="top"/>
    </xf>
    <xf numFmtId="177" fontId="10" fillId="17" borderId="6" xfId="0" applyNumberFormat="1" applyFont="1" applyFill="1" applyBorder="1" applyProtection="1">
      <alignment vertical="top" wrapText="1"/>
    </xf>
    <xf numFmtId="177" fontId="10" fillId="16" borderId="6" xfId="0" applyNumberFormat="1" applyFont="1" applyFill="1" applyBorder="1" applyProtection="1">
      <alignment vertical="top" wrapText="1"/>
    </xf>
    <xf numFmtId="177" fontId="22" fillId="0" borderId="0" xfId="0" applyNumberFormat="1" applyFont="1" applyAlignment="1">
      <alignment vertical="center"/>
    </xf>
    <xf numFmtId="0" fontId="23" fillId="0" borderId="0" xfId="0" applyNumberFormat="1" applyFont="1" applyAlignment="1">
      <alignment vertical="center"/>
    </xf>
    <xf numFmtId="0" fontId="10" fillId="18" borderId="6" xfId="0" applyNumberFormat="1" applyFont="1" applyFill="1" applyBorder="1" applyAlignment="1" applyProtection="1">
      <alignment vertical="top"/>
    </xf>
    <xf numFmtId="177" fontId="19" fillId="18" borderId="6" xfId="0" applyNumberFormat="1" applyFont="1" applyFill="1" applyBorder="1" applyAlignment="1" applyProtection="1">
      <alignment vertical="top"/>
    </xf>
    <xf numFmtId="0" fontId="20" fillId="19" borderId="6" xfId="0" applyNumberFormat="1" applyFont="1" applyFill="1" applyBorder="1" applyAlignment="1" applyProtection="1">
      <alignment vertical="top" wrapText="1"/>
    </xf>
    <xf numFmtId="177" fontId="10" fillId="18" borderId="6" xfId="0" applyNumberFormat="1" applyFont="1" applyFill="1" applyBorder="1" applyAlignment="1" applyProtection="1">
      <alignment vertical="top"/>
    </xf>
    <xf numFmtId="0" fontId="10" fillId="18" borderId="6" xfId="0" applyNumberFormat="1" applyFont="1" applyFill="1" applyBorder="1" applyAlignment="1">
      <alignment vertical="top"/>
    </xf>
    <xf numFmtId="0" fontId="19" fillId="20" borderId="6" xfId="0" applyNumberFormat="1" applyFont="1" applyFill="1" applyBorder="1" applyAlignment="1" applyProtection="1">
      <alignment vertical="top"/>
    </xf>
    <xf numFmtId="177" fontId="20" fillId="0" borderId="6" xfId="0" applyNumberFormat="1" applyFont="1" applyBorder="1" applyAlignment="1">
      <alignment vertical="top"/>
    </xf>
    <xf numFmtId="177" fontId="10" fillId="20" borderId="6" xfId="0" applyNumberFormat="1" applyFont="1" applyFill="1" applyBorder="1" applyAlignment="1" applyProtection="1">
      <alignment vertical="top"/>
    </xf>
    <xf numFmtId="177" fontId="10" fillId="18" borderId="6" xfId="0" applyNumberFormat="1" applyFont="1" applyFill="1" applyBorder="1" applyAlignment="1">
      <alignment vertical="top"/>
    </xf>
    <xf numFmtId="177" fontId="10" fillId="19" borderId="6" xfId="0" applyNumberFormat="1" applyFont="1" applyFill="1" applyBorder="1" applyAlignment="1" applyProtection="1">
      <alignment vertical="top" wrapText="1"/>
    </xf>
    <xf numFmtId="177" fontId="10" fillId="17" borderId="6" xfId="0" applyNumberFormat="1" applyFont="1" applyFill="1" applyBorder="1" applyAlignment="1" applyProtection="1">
      <alignment vertical="top" wrapText="1"/>
    </xf>
    <xf numFmtId="177" fontId="23" fillId="0" borderId="0" xfId="0" applyNumberFormat="1" applyFont="1" applyAlignment="1">
      <alignment vertical="center"/>
    </xf>
    <xf numFmtId="177" fontId="10" fillId="12" borderId="7" xfId="0" applyNumberFormat="1" applyFont="1" applyFill="1" applyBorder="1" applyAlignment="1" applyProtection="1">
      <alignment vertical="top"/>
    </xf>
    <xf numFmtId="177" fontId="10" fillId="15" borderId="7" xfId="0" applyNumberFormat="1" applyFont="1" applyFill="1" applyBorder="1" applyAlignment="1" applyProtection="1">
      <alignment vertical="top"/>
    </xf>
    <xf numFmtId="177" fontId="10" fillId="15" borderId="6" xfId="0" applyNumberFormat="1" applyFont="1" applyFill="1" applyBorder="1" applyAlignment="1">
      <alignment vertical="top"/>
    </xf>
    <xf numFmtId="177" fontId="15" fillId="0" borderId="6" xfId="0" applyNumberFormat="1" applyFont="1" applyFill="1" applyBorder="1" applyAlignment="1">
      <alignment vertical="top"/>
    </xf>
    <xf numFmtId="177" fontId="19" fillId="12" borderId="6" xfId="0" applyNumberFormat="1" applyFont="1" applyFill="1" applyBorder="1" applyAlignment="1">
      <alignment vertical="top"/>
    </xf>
    <xf numFmtId="177" fontId="23" fillId="12" borderId="6" xfId="0" applyNumberFormat="1" applyFont="1" applyFill="1" applyBorder="1" applyAlignment="1" applyProtection="1">
      <alignment vertical="center"/>
    </xf>
    <xf numFmtId="177" fontId="23" fillId="6" borderId="6" xfId="0" applyNumberFormat="1" applyFont="1" applyFill="1" applyBorder="1" applyAlignment="1" applyProtection="1">
      <alignment vertical="center"/>
    </xf>
    <xf numFmtId="0" fontId="10" fillId="21" borderId="0" xfId="0" applyNumberFormat="1" applyFont="1" applyFill="1" applyAlignment="1">
      <alignment vertical="top"/>
    </xf>
    <xf numFmtId="0" fontId="11" fillId="21" borderId="0" xfId="0" applyNumberFormat="1" applyFont="1" applyFill="1" applyAlignment="1">
      <alignment vertical="top"/>
    </xf>
    <xf numFmtId="177" fontId="20" fillId="17" borderId="6" xfId="0" applyNumberFormat="1" applyFont="1" applyFill="1" applyBorder="1">
      <alignment vertical="top" wrapText="1"/>
    </xf>
    <xf numFmtId="0" fontId="10" fillId="21" borderId="0" xfId="0" applyNumberFormat="1" applyFont="1" applyFill="1">
      <alignment vertical="top" wrapText="1"/>
    </xf>
    <xf numFmtId="177" fontId="10" fillId="21" borderId="0" xfId="0" applyNumberFormat="1" applyFont="1" applyFill="1" applyAlignment="1">
      <alignment vertical="top"/>
    </xf>
    <xf numFmtId="177" fontId="20" fillId="0" borderId="7" xfId="0" applyNumberFormat="1" applyFont="1" applyBorder="1" applyAlignment="1">
      <alignment vertical="top"/>
    </xf>
    <xf numFmtId="0" fontId="10" fillId="12" borderId="7" xfId="0" applyNumberFormat="1" applyFont="1" applyFill="1" applyBorder="1" applyAlignment="1">
      <alignment vertical="top"/>
    </xf>
    <xf numFmtId="177" fontId="23" fillId="0" borderId="7" xfId="0" applyNumberFormat="1" applyFont="1" applyBorder="1" applyAlignment="1">
      <alignment vertical="center"/>
    </xf>
    <xf numFmtId="177" fontId="23" fillId="12" borderId="7" xfId="0" applyNumberFormat="1" applyFont="1" applyFill="1" applyBorder="1" applyAlignment="1">
      <alignment vertical="center"/>
    </xf>
    <xf numFmtId="177" fontId="22" fillId="0" borderId="6" xfId="0" applyNumberFormat="1" applyFont="1" applyBorder="1" applyAlignment="1">
      <alignment vertical="center"/>
    </xf>
    <xf numFmtId="0" fontId="23" fillId="12" borderId="7" xfId="0" applyNumberFormat="1" applyFont="1" applyFill="1" applyBorder="1" applyAlignment="1" applyProtection="1">
      <alignment vertical="center"/>
    </xf>
    <xf numFmtId="177" fontId="10" fillId="13" borderId="7" xfId="0" applyNumberFormat="1" applyFont="1" applyFill="1" applyBorder="1" applyAlignment="1" applyProtection="1">
      <alignment vertical="top"/>
    </xf>
    <xf numFmtId="177" fontId="10" fillId="0" borderId="7" xfId="0" applyNumberFormat="1" applyFont="1" applyFill="1" applyBorder="1" applyAlignment="1" applyProtection="1">
      <alignment vertical="top"/>
    </xf>
    <xf numFmtId="0" fontId="23" fillId="13" borderId="6" xfId="0" applyNumberFormat="1" applyFont="1" applyFill="1" applyBorder="1" applyAlignment="1" applyProtection="1">
      <alignment vertical="center"/>
    </xf>
    <xf numFmtId="0" fontId="22" fillId="0" borderId="6" xfId="0" applyNumberFormat="1" applyFont="1" applyBorder="1" applyAlignment="1">
      <alignment vertical="center"/>
    </xf>
    <xf numFmtId="177" fontId="22" fillId="0" borderId="6" xfId="0" applyNumberFormat="1" applyFont="1" applyFill="1" applyBorder="1" applyAlignment="1" applyProtection="1">
      <alignment vertical="center"/>
    </xf>
    <xf numFmtId="177" fontId="22" fillId="0" borderId="7" xfId="0" applyNumberFormat="1" applyFont="1" applyBorder="1" applyAlignment="1">
      <alignment vertical="center"/>
    </xf>
    <xf numFmtId="0" fontId="23" fillId="0" borderId="7" xfId="0" applyNumberFormat="1" applyFont="1" applyBorder="1" applyAlignment="1">
      <alignment vertical="center"/>
    </xf>
    <xf numFmtId="177" fontId="10" fillId="6" borderId="7" xfId="0" applyNumberFormat="1" applyFont="1" applyFill="1" applyBorder="1" applyAlignment="1" applyProtection="1">
      <alignment vertical="top"/>
    </xf>
    <xf numFmtId="180" fontId="10" fillId="21" borderId="0" xfId="0" applyNumberFormat="1" applyFont="1" applyFill="1" applyAlignment="1">
      <alignment vertical="top"/>
    </xf>
    <xf numFmtId="49" fontId="10" fillId="15" borderId="7" xfId="0" applyNumberFormat="1" applyFont="1" applyFill="1" applyBorder="1" applyAlignment="1">
      <alignment vertical="top"/>
    </xf>
    <xf numFmtId="177" fontId="10" fillId="17" borderId="7" xfId="0" applyNumberFormat="1" applyFont="1" applyFill="1" applyBorder="1" applyProtection="1">
      <alignment vertical="top" wrapText="1"/>
    </xf>
    <xf numFmtId="49" fontId="10" fillId="0" borderId="6" xfId="0" applyNumberFormat="1" applyFont="1" applyBorder="1" applyAlignment="1">
      <alignment vertical="top"/>
    </xf>
    <xf numFmtId="177" fontId="23" fillId="15" borderId="7" xfId="0" applyNumberFormat="1" applyFont="1" applyFill="1" applyBorder="1" applyAlignment="1">
      <alignment vertical="center"/>
    </xf>
    <xf numFmtId="177" fontId="23" fillId="0" borderId="6" xfId="0" applyNumberFormat="1" applyFont="1" applyFill="1" applyBorder="1" applyAlignment="1" applyProtection="1">
      <alignment vertical="center"/>
    </xf>
    <xf numFmtId="177" fontId="23" fillId="17" borderId="7" xfId="0" applyNumberFormat="1" applyFont="1" applyFill="1" applyBorder="1" applyAlignment="1" applyProtection="1">
      <alignment vertical="center" wrapText="1"/>
    </xf>
    <xf numFmtId="49" fontId="10" fillId="21" borderId="0" xfId="0" applyNumberFormat="1" applyFont="1" applyFill="1" applyAlignment="1">
      <alignment vertical="top"/>
    </xf>
    <xf numFmtId="177" fontId="10" fillId="16" borderId="7" xfId="0" applyNumberFormat="1" applyFont="1" applyFill="1" applyBorder="1" applyProtection="1">
      <alignment vertical="top" wrapText="1"/>
    </xf>
    <xf numFmtId="177" fontId="23" fillId="16" borderId="6" xfId="0" applyNumberFormat="1" applyFont="1" applyFill="1" applyBorder="1" applyAlignment="1" applyProtection="1">
      <alignment vertical="center" wrapText="1"/>
    </xf>
    <xf numFmtId="177" fontId="22" fillId="0" borderId="10" xfId="0" applyNumberFormat="1" applyFont="1" applyBorder="1" applyAlignment="1">
      <alignment vertical="center"/>
    </xf>
  </cellXfs>
  <cellStyles count="52">
    <cellStyle name="Normal" xfId="0" builtinId="0"/>
    <cellStyle name="Currency 2" xfId="1"/>
    <cellStyle name="Normal 2" xfId="2"/>
    <cellStyle name="60% - Accent6" xfId="3" builtinId="52"/>
    <cellStyle name="40% - Accent6" xfId="4" builtinId="51"/>
    <cellStyle name="60% - Accent5" xfId="5" builtinId="48"/>
    <cellStyle name="Accent6" xfId="6" builtinId="49"/>
    <cellStyle name="40% - Accent5" xfId="7" builtinId="47"/>
    <cellStyle name="20% - Accent5" xfId="8" builtinId="46"/>
    <cellStyle name="60% - Accent4" xfId="9" builtinId="44"/>
    <cellStyle name="Accent5" xfId="10" builtinId="45"/>
    <cellStyle name="40% - Accent4" xfId="11" builtinId="43"/>
    <cellStyle name="Accent4" xfId="12" builtinId="41"/>
    <cellStyle name="Linked Cell" xfId="13" builtinId="24"/>
    <cellStyle name="40% - Accent3" xfId="14" builtinId="39"/>
    <cellStyle name="60% - Accent2" xfId="15" builtinId="36"/>
    <cellStyle name="Accent3" xfId="16" builtinId="37"/>
    <cellStyle name="40% - Accent2" xfId="17" builtinId="35"/>
    <cellStyle name="20% - Accent2" xfId="18" builtinId="34"/>
    <cellStyle name="Accent2" xfId="19" builtinId="33"/>
    <cellStyle name="40% - Accent1" xfId="20" builtinId="31"/>
    <cellStyle name="Normal 3" xfId="21"/>
    <cellStyle name="20% - Accent1" xfId="22" builtinId="30"/>
    <cellStyle name="Accent1" xfId="23" builtinId="29"/>
    <cellStyle name="Neutral" xfId="24" builtinId="28"/>
    <cellStyle name="60% - Accent1" xfId="25" builtinId="32"/>
    <cellStyle name="Bad" xfId="26" builtinId="27"/>
    <cellStyle name="20% - Accent4" xfId="27" builtinId="42"/>
    <cellStyle name="Total" xfId="28" builtinId="25"/>
    <cellStyle name="Output" xfId="29" builtinId="21"/>
    <cellStyle name="Currency" xfId="30" builtinId="4"/>
    <cellStyle name="20% - Accent3" xfId="31" builtinId="38"/>
    <cellStyle name="Note" xfId="32" builtinId="10"/>
    <cellStyle name="Input" xfId="33" builtinId="20"/>
    <cellStyle name="Heading 4" xfId="34" builtinId="19"/>
    <cellStyle name="Calculation" xfId="35" builtinId="22"/>
    <cellStyle name="Good" xfId="36" builtinId="26"/>
    <cellStyle name="Heading 3" xfId="37" builtinId="18"/>
    <cellStyle name="CExplanatory Text" xfId="38" builtinId="53"/>
    <cellStyle name="Heading 1" xfId="39" builtinId="16"/>
    <cellStyle name="Comma [0]" xfId="40" builtinId="6"/>
    <cellStyle name="20% - Accent6" xfId="41" builtinId="50"/>
    <cellStyle name="Title" xfId="42" builtinId="15"/>
    <cellStyle name="Currency [0]" xfId="43" builtinId="7"/>
    <cellStyle name="Warning Text" xfId="44" builtinId="11"/>
    <cellStyle name="Followed Hyperlink" xfId="45" builtinId="9"/>
    <cellStyle name="Heading 2" xfId="46" builtinId="17"/>
    <cellStyle name="Comma" xfId="47" builtinId="3"/>
    <cellStyle name="Check Cell" xfId="48" builtinId="23"/>
    <cellStyle name="60% - Accent3" xfId="49" builtinId="40"/>
    <cellStyle name="Percent" xfId="50" builtinId="5"/>
    <cellStyle name="Hyperlink" xfId="51" builtinId="8"/>
  </cellStyles>
  <dxfs count="47"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7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7" formatCode="&quot;$&quot;#,##0.00"/>
      <fill>
        <patternFill patternType="solid">
          <fgColor rgb="FF000000"/>
          <bgColor rgb="FFFFFFFF"/>
        </patternFill>
      </fill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1"/>
        <i val="0"/>
        <strike val="0"/>
        <u val="none"/>
        <sz val="16"/>
        <color rgb="FF000000"/>
      </font>
      <numFmt numFmtId="177" formatCode="&quot;$&quot;#,##0.00"/>
      <fill>
        <patternFill patternType="none"/>
      </fill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theme="1"/>
      </font>
      <numFmt numFmtId="177" formatCode="&quot;$&quot;#,##0.00"/>
      <fill>
        <patternFill patternType="solid">
          <bgColor theme="6" tint="0.599993896298105"/>
        </patternFill>
      </fill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rgb="FF000000"/>
      </font>
      <numFmt numFmtId="177" formatCode="&quot;$&quot;#,##0.00"/>
      <fill>
        <patternFill patternType="solid">
          <fgColor theme="4" tint="0.799951170384838"/>
          <bgColor theme="6" tint="0.599993896298105"/>
        </patternFill>
      </fill>
      <alignment vertical="top" wrapText="1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rgb="FF000000"/>
      </font>
      <numFmt numFmtId="177" formatCode="&quot;$&quot;#,##0.00"/>
      <fill>
        <patternFill patternType="solid">
          <fgColor theme="4" tint="0.799951170384838"/>
          <bgColor theme="6" tint="0.599993896298105"/>
        </patternFill>
      </fill>
      <alignment vertical="top" wrapText="1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7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7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rgb="FF000000"/>
      </font>
      <numFmt numFmtId="177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0" formatCode="General"/>
      <fill>
        <patternFill patternType="solid">
          <bgColor theme="6" tint="0.599993896298105"/>
        </patternFill>
      </fill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0" formatCode="General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0" formatCode="General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7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7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7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7" formatCode="&quot;$&quot;#,##0.00"/>
      <fill>
        <patternFill patternType="solid">
          <bgColor theme="6" tint="0.599993896298105"/>
        </patternFill>
      </fill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0" formatCode="General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7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7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7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7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7" formatCode="&quot;$&quot;#,##0.00"/>
      <fill>
        <patternFill patternType="solid">
          <bgColor theme="6" tint="0.599993896298105"/>
        </patternFill>
      </fill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7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7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49" formatCode="@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7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7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7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7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sz val="16"/>
      </font>
    </dxf>
    <dxf>
      <fill>
        <patternFill patternType="solid">
          <bgColor theme="8" tint="0.399914548173467"/>
        </patternFill>
      </fill>
    </dxf>
    <dxf>
      <font>
        <color rgb="FF9C5700"/>
      </font>
      <fill>
        <patternFill patternType="solid">
          <bgColor rgb="FFFFEB9C"/>
        </patternFill>
      </fill>
    </dxf>
    <dxf>
      <font>
        <color rgb="FF9C0006"/>
      </font>
    </dxf>
    <dxf>
      <font>
        <color rgb="FF9C0006"/>
      </font>
      <fill>
        <patternFill patternType="solid">
          <bgColor rgb="FFFFC7CE"/>
        </patternFill>
      </fill>
    </dxf>
    <dxf>
      <font>
        <strike val="0"/>
        <u val="none"/>
        <sz val="9"/>
      </font>
      <border>
        <left/>
        <right style="thin">
          <color theme="3" tint="0.799951170384838"/>
        </right>
        <top style="thin">
          <color theme="3" tint="0.799951170384838"/>
        </top>
        <bottom style="thin">
          <color theme="3" tint="0.799951170384838"/>
        </bottom>
      </border>
    </dxf>
    <dxf>
      <font>
        <strike val="0"/>
        <u val="none"/>
        <sz val="9"/>
      </font>
      <border>
        <left style="thin">
          <color theme="3" tint="0.799951170384838"/>
        </left>
        <right style="thin">
          <color theme="3" tint="0.799951170384838"/>
        </right>
        <top style="thin">
          <color theme="3" tint="0.799951170384838"/>
        </top>
        <bottom style="thin">
          <color theme="3" tint="0.799951170384838"/>
        </bottom>
      </border>
    </dxf>
    <dxf>
      <font>
        <strike val="0"/>
        <u val="none"/>
        <sz val="9"/>
      </font>
      <border>
        <left style="thin">
          <color theme="3" tint="0.799951170384838"/>
        </left>
        <right style="thin">
          <color theme="3" tint="0.799951170384838"/>
        </right>
        <top style="thin">
          <color theme="3" tint="0.799951170384838"/>
        </top>
        <bottom style="thin">
          <color theme="3" tint="0.799951170384838"/>
        </bottom>
      </border>
    </dxf>
    <dxf>
      <font>
        <strike val="0"/>
        <u val="none"/>
        <sz val="9"/>
      </font>
      <border>
        <left style="thin">
          <color theme="3" tint="0.799951170384838"/>
        </left>
        <right style="thin">
          <color theme="3" tint="0.799951170384838"/>
        </right>
        <top style="thin">
          <color theme="3" tint="0.799951170384838"/>
        </top>
        <bottom style="thin">
          <color theme="3" tint="0.799951170384838"/>
        </bottom>
      </border>
    </dxf>
    <dxf>
      <font>
        <strike val="0"/>
        <u val="none"/>
        <sz val="9"/>
      </font>
      <border>
        <left style="thin">
          <color theme="3" tint="0.799951170384838"/>
        </left>
        <right style="thin">
          <color theme="3" tint="0.799951170384838"/>
        </right>
        <top style="thin">
          <color theme="3" tint="0.799951170384838"/>
        </top>
        <bottom style="thin">
          <color theme="3" tint="0.799951170384838"/>
        </bottom>
      </border>
    </dxf>
    <dxf>
      <font>
        <strike val="0"/>
        <u val="none"/>
        <sz val="9"/>
      </font>
      <numFmt numFmtId="0" formatCode="General"/>
      <border>
        <left style="thin">
          <color theme="3" tint="0.799951170384838"/>
        </left>
        <right style="thin">
          <color theme="3" tint="0.799951170384838"/>
        </right>
        <top style="thin">
          <color theme="3" tint="0.799951170384838"/>
        </top>
        <bottom style="thin">
          <color theme="3" tint="0.799951170384838"/>
        </bottom>
      </border>
    </dxf>
    <dxf>
      <font>
        <strike val="0"/>
        <u val="none"/>
        <sz val="9"/>
      </font>
      <numFmt numFmtId="0" formatCode="General"/>
      <border>
        <left style="thin">
          <color theme="3" tint="0.799951170384838"/>
        </left>
        <right style="thin">
          <color theme="3" tint="0.799951170384838"/>
        </right>
        <top style="thin">
          <color theme="3" tint="0.799951170384838"/>
        </top>
        <bottom style="thin">
          <color theme="3" tint="0.799951170384838"/>
        </bottom>
      </border>
    </dxf>
    <dxf>
      <font>
        <strike val="0"/>
        <u val="none"/>
        <sz val="9"/>
      </font>
      <numFmt numFmtId="177" formatCode="&quot;$&quot;#,##0.00"/>
      <border>
        <left style="thin">
          <color theme="3" tint="0.799951170384838"/>
        </left>
        <right style="thin">
          <color theme="3" tint="0.799951170384838"/>
        </right>
        <top style="thin">
          <color theme="3" tint="0.799951170384838"/>
        </top>
        <bottom style="thin">
          <color theme="3" tint="0.799951170384838"/>
        </bottom>
      </border>
    </dxf>
    <dxf>
      <font>
        <strike val="0"/>
        <u val="none"/>
        <sz val="9"/>
      </font>
      <numFmt numFmtId="177" formatCode="&quot;$&quot;#,##0.00"/>
      <border>
        <left style="thin">
          <color theme="3" tint="0.799951170384838"/>
        </left>
        <right style="thin">
          <color theme="3" tint="0.799951170384838"/>
        </right>
        <top style="thin">
          <color theme="3" tint="0.799951170384838"/>
        </top>
        <bottom style="thin">
          <color theme="3" tint="0.799951170384838"/>
        </bottom>
      </border>
    </dxf>
    <dxf>
      <font>
        <strike val="0"/>
        <u val="none"/>
        <sz val="9"/>
      </font>
      <numFmt numFmtId="177" formatCode="&quot;$&quot;#,##0.00"/>
      <border>
        <left style="thin">
          <color theme="3" tint="0.799951170384838"/>
        </left>
        <right style="thin">
          <color theme="3" tint="0.799951170384838"/>
        </right>
        <top style="thin">
          <color theme="3" tint="0.799951170384838"/>
        </top>
        <bottom style="thin">
          <color theme="3" tint="0.799951170384838"/>
        </bottom>
      </border>
    </dxf>
    <dxf>
      <font>
        <strike val="0"/>
        <u val="none"/>
        <sz val="9"/>
      </font>
      <numFmt numFmtId="177" formatCode="&quot;$&quot;#,##0.00"/>
      <border>
        <left style="thin">
          <color theme="3" tint="0.799951170384838"/>
        </left>
        <right style="thin">
          <color theme="3" tint="0.799951170384838"/>
        </right>
        <top style="thin">
          <color theme="3" tint="0.799951170384838"/>
        </top>
        <bottom style="thin">
          <color theme="3" tint="0.799951170384838"/>
        </bottom>
      </border>
    </dxf>
    <dxf>
      <font>
        <strike val="0"/>
        <u val="none"/>
        <sz val="9"/>
      </font>
      <numFmt numFmtId="177" formatCode="&quot;$&quot;#,##0.00"/>
      <border>
        <left style="thin">
          <color theme="3" tint="0.799951170384838"/>
        </left>
        <right style="thin">
          <color theme="3" tint="0.799951170384838"/>
        </right>
        <top style="thin">
          <color theme="3" tint="0.799951170384838"/>
        </top>
        <bottom style="thin">
          <color theme="3" tint="0.799951170384838"/>
        </bottom>
      </border>
    </dxf>
    <dxf>
      <font>
        <strike val="0"/>
        <u val="none"/>
        <sz val="9"/>
      </font>
      <numFmt numFmtId="177" formatCode="&quot;$&quot;#,##0.00"/>
      <border>
        <left style="thin">
          <color theme="3" tint="0.799951170384838"/>
        </left>
        <right/>
        <top style="thin">
          <color theme="3" tint="0.799951170384838"/>
        </top>
        <bottom style="thin">
          <color theme="3" tint="0.799951170384838"/>
        </bottom>
      </border>
    </dxf>
  </dxf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DC0BF"/>
      <rgbColor rgb="00A5A5A5"/>
      <rgbColor rgb="003F3F3F"/>
      <rgbColor rgb="00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00FACDFF"/>
      <color rgb="00DE9FFD"/>
      <color rgb="00F498C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jpeg"/><Relationship Id="rId8" Type="http://schemas.openxmlformats.org/officeDocument/2006/relationships/image" Target="../media/image8.jpeg"/><Relationship Id="rId7" Type="http://schemas.openxmlformats.org/officeDocument/2006/relationships/image" Target="../media/image7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Relationship Id="rId32" Type="http://schemas.openxmlformats.org/officeDocument/2006/relationships/image" Target="../media/image32.jpeg"/><Relationship Id="rId31" Type="http://schemas.openxmlformats.org/officeDocument/2006/relationships/image" Target="../media/image31.jpeg"/><Relationship Id="rId30" Type="http://schemas.openxmlformats.org/officeDocument/2006/relationships/image" Target="../media/image30.jpeg"/><Relationship Id="rId3" Type="http://schemas.openxmlformats.org/officeDocument/2006/relationships/image" Target="../media/image3.jpeg"/><Relationship Id="rId29" Type="http://schemas.openxmlformats.org/officeDocument/2006/relationships/image" Target="../media/image29.jpeg"/><Relationship Id="rId28" Type="http://schemas.openxmlformats.org/officeDocument/2006/relationships/image" Target="../media/image28.jpeg"/><Relationship Id="rId27" Type="http://schemas.openxmlformats.org/officeDocument/2006/relationships/image" Target="../media/image27.jpeg"/><Relationship Id="rId26" Type="http://schemas.openxmlformats.org/officeDocument/2006/relationships/image" Target="../media/image26.jpeg"/><Relationship Id="rId25" Type="http://schemas.openxmlformats.org/officeDocument/2006/relationships/image" Target="../media/image25.jpeg"/><Relationship Id="rId24" Type="http://schemas.openxmlformats.org/officeDocument/2006/relationships/image" Target="../media/image24.jpeg"/><Relationship Id="rId23" Type="http://schemas.openxmlformats.org/officeDocument/2006/relationships/image" Target="../media/image23.jpeg"/><Relationship Id="rId22" Type="http://schemas.openxmlformats.org/officeDocument/2006/relationships/image" Target="../media/image22.jpeg"/><Relationship Id="rId21" Type="http://schemas.openxmlformats.org/officeDocument/2006/relationships/image" Target="../media/image21.jpeg"/><Relationship Id="rId20" Type="http://schemas.openxmlformats.org/officeDocument/2006/relationships/image" Target="../media/image20.jpeg"/><Relationship Id="rId2" Type="http://schemas.openxmlformats.org/officeDocument/2006/relationships/image" Target="../media/image2.jpeg"/><Relationship Id="rId19" Type="http://schemas.openxmlformats.org/officeDocument/2006/relationships/image" Target="../media/image19.jpeg"/><Relationship Id="rId18" Type="http://schemas.openxmlformats.org/officeDocument/2006/relationships/image" Target="../media/image18.jpeg"/><Relationship Id="rId17" Type="http://schemas.openxmlformats.org/officeDocument/2006/relationships/image" Target="../media/image17.jpeg"/><Relationship Id="rId16" Type="http://schemas.openxmlformats.org/officeDocument/2006/relationships/image" Target="../media/image16.jpeg"/><Relationship Id="rId15" Type="http://schemas.openxmlformats.org/officeDocument/2006/relationships/image" Target="../media/image15.jpeg"/><Relationship Id="rId14" Type="http://schemas.openxmlformats.org/officeDocument/2006/relationships/image" Target="../media/image14.jpeg"/><Relationship Id="rId13" Type="http://schemas.openxmlformats.org/officeDocument/2006/relationships/image" Target="../media/image13.jpeg"/><Relationship Id="rId12" Type="http://schemas.openxmlformats.org/officeDocument/2006/relationships/image" Target="../media/image12.jpeg"/><Relationship Id="rId11" Type="http://schemas.openxmlformats.org/officeDocument/2006/relationships/image" Target="../media/image11.jpeg"/><Relationship Id="rId10" Type="http://schemas.openxmlformats.org/officeDocument/2006/relationships/image" Target="../media/image10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835</xdr:row>
      <xdr:rowOff>63500</xdr:rowOff>
    </xdr:from>
    <xdr:to>
      <xdr:col>1</xdr:col>
      <xdr:colOff>144780</xdr:colOff>
      <xdr:row>1616</xdr:row>
      <xdr:rowOff>194945</xdr:rowOff>
    </xdr:to>
    <xdr:sp>
      <xdr:nvSpPr>
        <xdr:cNvPr id="272" name="AutoShape 2485"/>
        <xdr:cNvSpPr>
          <a:spLocks noChangeAspect="1" noChangeArrowheads="1"/>
        </xdr:cNvSpPr>
      </xdr:nvSpPr>
      <xdr:spPr>
        <a:xfrm>
          <a:off x="1473200" y="52184300"/>
          <a:ext cx="144780" cy="215817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127000</xdr:colOff>
      <xdr:row>835</xdr:row>
      <xdr:rowOff>190500</xdr:rowOff>
    </xdr:from>
    <xdr:to>
      <xdr:col>1</xdr:col>
      <xdr:colOff>271780</xdr:colOff>
      <xdr:row>1616</xdr:row>
      <xdr:rowOff>194945</xdr:rowOff>
    </xdr:to>
    <xdr:sp>
      <xdr:nvSpPr>
        <xdr:cNvPr id="273" name="AutoShape 2485"/>
        <xdr:cNvSpPr>
          <a:spLocks noChangeAspect="1" noChangeArrowheads="1"/>
        </xdr:cNvSpPr>
      </xdr:nvSpPr>
      <xdr:spPr>
        <a:xfrm>
          <a:off x="1600200" y="52184300"/>
          <a:ext cx="144780" cy="215817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154940</xdr:colOff>
      <xdr:row>557</xdr:row>
      <xdr:rowOff>83185</xdr:rowOff>
    </xdr:from>
    <xdr:to>
      <xdr:col>1</xdr:col>
      <xdr:colOff>510540</xdr:colOff>
      <xdr:row>558</xdr:row>
      <xdr:rowOff>36195</xdr:rowOff>
    </xdr:to>
    <xdr:pic>
      <xdr:nvPicPr>
        <xdr:cNvPr id="275" name="Picture 274"/>
        <xdr:cNvPicPr>
          <a:picLocks noChangeAspect="1"/>
        </xdr:cNvPicPr>
      </xdr:nvPicPr>
      <xdr:blipFill>
        <a:blip r:embed="rId1" cstate="email"/>
        <a:stretch>
          <a:fillRect/>
        </a:stretch>
      </xdr:blipFill>
      <xdr:spPr>
        <a:xfrm>
          <a:off x="1628140" y="32880300"/>
          <a:ext cx="355600" cy="0"/>
        </a:xfrm>
        <a:prstGeom prst="rect">
          <a:avLst/>
        </a:prstGeom>
      </xdr:spPr>
    </xdr:pic>
    <xdr:clientData/>
  </xdr:twoCellAnchor>
  <xdr:twoCellAnchor>
    <xdr:from>
      <xdr:col>1</xdr:col>
      <xdr:colOff>153035</xdr:colOff>
      <xdr:row>554</xdr:row>
      <xdr:rowOff>104140</xdr:rowOff>
    </xdr:from>
    <xdr:to>
      <xdr:col>1</xdr:col>
      <xdr:colOff>504825</xdr:colOff>
      <xdr:row>554</xdr:row>
      <xdr:rowOff>104140</xdr:rowOff>
    </xdr:to>
    <xdr:pic>
      <xdr:nvPicPr>
        <xdr:cNvPr id="276" name="Picture 275"/>
        <xdr:cNvPicPr>
          <a:picLocks noChangeAspect="1"/>
        </xdr:cNvPicPr>
      </xdr:nvPicPr>
      <xdr:blipFill>
        <a:blip r:embed="rId2" cstate="email"/>
        <a:stretch>
          <a:fillRect/>
        </a:stretch>
      </xdr:blipFill>
      <xdr:spPr>
        <a:xfrm>
          <a:off x="1626235" y="32880300"/>
          <a:ext cx="351790" cy="0"/>
        </a:xfrm>
        <a:prstGeom prst="rect">
          <a:avLst/>
        </a:prstGeom>
      </xdr:spPr>
    </xdr:pic>
    <xdr:clientData/>
  </xdr:twoCellAnchor>
  <xdr:twoCellAnchor>
    <xdr:from>
      <xdr:col>1</xdr:col>
      <xdr:colOff>147955</xdr:colOff>
      <xdr:row>555</xdr:row>
      <xdr:rowOff>104140</xdr:rowOff>
    </xdr:from>
    <xdr:to>
      <xdr:col>1</xdr:col>
      <xdr:colOff>500380</xdr:colOff>
      <xdr:row>555</xdr:row>
      <xdr:rowOff>104140</xdr:rowOff>
    </xdr:to>
    <xdr:pic>
      <xdr:nvPicPr>
        <xdr:cNvPr id="277" name="Picture 276"/>
        <xdr:cNvPicPr>
          <a:picLocks noChangeAspect="1"/>
        </xdr:cNvPicPr>
      </xdr:nvPicPr>
      <xdr:blipFill>
        <a:blip r:embed="rId3" cstate="email"/>
        <a:stretch>
          <a:fillRect/>
        </a:stretch>
      </xdr:blipFill>
      <xdr:spPr>
        <a:xfrm>
          <a:off x="1621155" y="32880300"/>
          <a:ext cx="352425" cy="0"/>
        </a:xfrm>
        <a:prstGeom prst="rect">
          <a:avLst/>
        </a:prstGeom>
      </xdr:spPr>
    </xdr:pic>
    <xdr:clientData/>
  </xdr:twoCellAnchor>
  <xdr:twoCellAnchor>
    <xdr:from>
      <xdr:col>1</xdr:col>
      <xdr:colOff>144780</xdr:colOff>
      <xdr:row>513</xdr:row>
      <xdr:rowOff>63500</xdr:rowOff>
    </xdr:from>
    <xdr:to>
      <xdr:col>1</xdr:col>
      <xdr:colOff>496570</xdr:colOff>
      <xdr:row>513</xdr:row>
      <xdr:rowOff>624840</xdr:rowOff>
    </xdr:to>
    <xdr:pic>
      <xdr:nvPicPr>
        <xdr:cNvPr id="278" name="Picture 277"/>
        <xdr:cNvPicPr>
          <a:picLocks noChangeAspect="1"/>
        </xdr:cNvPicPr>
      </xdr:nvPicPr>
      <xdr:blipFill>
        <a:blip r:embed="rId3" cstate="email"/>
        <a:stretch>
          <a:fillRect/>
        </a:stretch>
      </xdr:blipFill>
      <xdr:spPr>
        <a:xfrm>
          <a:off x="1617980" y="32880300"/>
          <a:ext cx="351790" cy="0"/>
        </a:xfrm>
        <a:prstGeom prst="rect">
          <a:avLst/>
        </a:prstGeom>
      </xdr:spPr>
    </xdr:pic>
    <xdr:clientData/>
  </xdr:twoCellAnchor>
  <xdr:twoCellAnchor>
    <xdr:from>
      <xdr:col>1</xdr:col>
      <xdr:colOff>144780</xdr:colOff>
      <xdr:row>514</xdr:row>
      <xdr:rowOff>63500</xdr:rowOff>
    </xdr:from>
    <xdr:to>
      <xdr:col>1</xdr:col>
      <xdr:colOff>496570</xdr:colOff>
      <xdr:row>514</xdr:row>
      <xdr:rowOff>624840</xdr:rowOff>
    </xdr:to>
    <xdr:pic>
      <xdr:nvPicPr>
        <xdr:cNvPr id="279" name="Picture 278"/>
        <xdr:cNvPicPr>
          <a:picLocks noChangeAspect="1"/>
        </xdr:cNvPicPr>
      </xdr:nvPicPr>
      <xdr:blipFill>
        <a:blip r:embed="rId3" cstate="email"/>
        <a:stretch>
          <a:fillRect/>
        </a:stretch>
      </xdr:blipFill>
      <xdr:spPr>
        <a:xfrm>
          <a:off x="1617980" y="32880300"/>
          <a:ext cx="351790" cy="0"/>
        </a:xfrm>
        <a:prstGeom prst="rect">
          <a:avLst/>
        </a:prstGeom>
      </xdr:spPr>
    </xdr:pic>
    <xdr:clientData/>
  </xdr:twoCellAnchor>
  <xdr:twoCellAnchor>
    <xdr:from>
      <xdr:col>1</xdr:col>
      <xdr:colOff>195580</xdr:colOff>
      <xdr:row>515</xdr:row>
      <xdr:rowOff>83820</xdr:rowOff>
    </xdr:from>
    <xdr:to>
      <xdr:col>1</xdr:col>
      <xdr:colOff>575945</xdr:colOff>
      <xdr:row>516</xdr:row>
      <xdr:rowOff>48260</xdr:rowOff>
    </xdr:to>
    <xdr:pic>
      <xdr:nvPicPr>
        <xdr:cNvPr id="280" name="Picture 279"/>
        <xdr:cNvPicPr>
          <a:picLocks noChangeAspect="1"/>
        </xdr:cNvPicPr>
      </xdr:nvPicPr>
      <xdr:blipFill>
        <a:blip r:embed="rId4" cstate="email"/>
        <a:stretch>
          <a:fillRect/>
        </a:stretch>
      </xdr:blipFill>
      <xdr:spPr>
        <a:xfrm>
          <a:off x="1668780" y="32880300"/>
          <a:ext cx="322580" cy="0"/>
        </a:xfrm>
        <a:prstGeom prst="rect">
          <a:avLst/>
        </a:prstGeom>
      </xdr:spPr>
    </xdr:pic>
    <xdr:clientData/>
  </xdr:twoCellAnchor>
  <xdr:twoCellAnchor>
    <xdr:from>
      <xdr:col>1</xdr:col>
      <xdr:colOff>144780</xdr:colOff>
      <xdr:row>516</xdr:row>
      <xdr:rowOff>63500</xdr:rowOff>
    </xdr:from>
    <xdr:to>
      <xdr:col>1</xdr:col>
      <xdr:colOff>496570</xdr:colOff>
      <xdr:row>516</xdr:row>
      <xdr:rowOff>629920</xdr:rowOff>
    </xdr:to>
    <xdr:pic>
      <xdr:nvPicPr>
        <xdr:cNvPr id="281" name="Picture 280"/>
        <xdr:cNvPicPr>
          <a:picLocks noChangeAspect="1"/>
        </xdr:cNvPicPr>
      </xdr:nvPicPr>
      <xdr:blipFill>
        <a:blip r:embed="rId2" cstate="email"/>
        <a:stretch>
          <a:fillRect/>
        </a:stretch>
      </xdr:blipFill>
      <xdr:spPr>
        <a:xfrm>
          <a:off x="1617980" y="32880300"/>
          <a:ext cx="351790" cy="0"/>
        </a:xfrm>
        <a:prstGeom prst="rect">
          <a:avLst/>
        </a:prstGeom>
      </xdr:spPr>
    </xdr:pic>
    <xdr:clientData/>
  </xdr:twoCellAnchor>
  <xdr:twoCellAnchor>
    <xdr:from>
      <xdr:col>1</xdr:col>
      <xdr:colOff>185420</xdr:colOff>
      <xdr:row>517</xdr:row>
      <xdr:rowOff>83820</xdr:rowOff>
    </xdr:from>
    <xdr:to>
      <xdr:col>1</xdr:col>
      <xdr:colOff>537210</xdr:colOff>
      <xdr:row>518</xdr:row>
      <xdr:rowOff>15240</xdr:rowOff>
    </xdr:to>
    <xdr:pic>
      <xdr:nvPicPr>
        <xdr:cNvPr id="282" name="Picture 281"/>
        <xdr:cNvPicPr>
          <a:picLocks noChangeAspect="1"/>
        </xdr:cNvPicPr>
      </xdr:nvPicPr>
      <xdr:blipFill>
        <a:blip r:embed="rId2" cstate="email"/>
        <a:stretch>
          <a:fillRect/>
        </a:stretch>
      </xdr:blipFill>
      <xdr:spPr>
        <a:xfrm>
          <a:off x="1658620" y="32880300"/>
          <a:ext cx="332740" cy="0"/>
        </a:xfrm>
        <a:prstGeom prst="rect">
          <a:avLst/>
        </a:prstGeom>
      </xdr:spPr>
    </xdr:pic>
    <xdr:clientData/>
  </xdr:twoCellAnchor>
  <xdr:twoCellAnchor>
    <xdr:from>
      <xdr:col>1</xdr:col>
      <xdr:colOff>195580</xdr:colOff>
      <xdr:row>518</xdr:row>
      <xdr:rowOff>100965</xdr:rowOff>
    </xdr:from>
    <xdr:to>
      <xdr:col>1</xdr:col>
      <xdr:colOff>561340</xdr:colOff>
      <xdr:row>519</xdr:row>
      <xdr:rowOff>43180</xdr:rowOff>
    </xdr:to>
    <xdr:pic>
      <xdr:nvPicPr>
        <xdr:cNvPr id="284" name="Picture 283"/>
        <xdr:cNvPicPr>
          <a:picLocks noChangeAspect="1"/>
        </xdr:cNvPicPr>
      </xdr:nvPicPr>
      <xdr:blipFill>
        <a:blip r:embed="rId5" cstate="email"/>
        <a:stretch>
          <a:fillRect/>
        </a:stretch>
      </xdr:blipFill>
      <xdr:spPr>
        <a:xfrm>
          <a:off x="1668780" y="32880300"/>
          <a:ext cx="322580" cy="0"/>
        </a:xfrm>
        <a:prstGeom prst="rect">
          <a:avLst/>
        </a:prstGeom>
      </xdr:spPr>
    </xdr:pic>
    <xdr:clientData/>
  </xdr:twoCellAnchor>
  <xdr:twoCellAnchor>
    <xdr:from>
      <xdr:col>1</xdr:col>
      <xdr:colOff>208915</xdr:colOff>
      <xdr:row>550</xdr:row>
      <xdr:rowOff>93980</xdr:rowOff>
    </xdr:from>
    <xdr:to>
      <xdr:col>1</xdr:col>
      <xdr:colOff>575945</xdr:colOff>
      <xdr:row>551</xdr:row>
      <xdr:rowOff>38100</xdr:rowOff>
    </xdr:to>
    <xdr:pic>
      <xdr:nvPicPr>
        <xdr:cNvPr id="285" name="Picture 284"/>
        <xdr:cNvPicPr>
          <a:picLocks noChangeAspect="1"/>
        </xdr:cNvPicPr>
      </xdr:nvPicPr>
      <xdr:blipFill>
        <a:blip r:embed="rId6" cstate="email"/>
        <a:stretch>
          <a:fillRect/>
        </a:stretch>
      </xdr:blipFill>
      <xdr:spPr>
        <a:xfrm>
          <a:off x="1682115" y="32880300"/>
          <a:ext cx="309245" cy="0"/>
        </a:xfrm>
        <a:prstGeom prst="rect">
          <a:avLst/>
        </a:prstGeom>
      </xdr:spPr>
    </xdr:pic>
    <xdr:clientData/>
  </xdr:twoCellAnchor>
  <xdr:twoCellAnchor>
    <xdr:from>
      <xdr:col>1</xdr:col>
      <xdr:colOff>205740</xdr:colOff>
      <xdr:row>519</xdr:row>
      <xdr:rowOff>100965</xdr:rowOff>
    </xdr:from>
    <xdr:to>
      <xdr:col>1</xdr:col>
      <xdr:colOff>571500</xdr:colOff>
      <xdr:row>520</xdr:row>
      <xdr:rowOff>43180</xdr:rowOff>
    </xdr:to>
    <xdr:pic>
      <xdr:nvPicPr>
        <xdr:cNvPr id="286" name="Picture 285"/>
        <xdr:cNvPicPr>
          <a:picLocks noChangeAspect="1"/>
        </xdr:cNvPicPr>
      </xdr:nvPicPr>
      <xdr:blipFill>
        <a:blip r:embed="rId5" cstate="email"/>
        <a:stretch>
          <a:fillRect/>
        </a:stretch>
      </xdr:blipFill>
      <xdr:spPr>
        <a:xfrm>
          <a:off x="1678940" y="32880300"/>
          <a:ext cx="312420" cy="0"/>
        </a:xfrm>
        <a:prstGeom prst="rect">
          <a:avLst/>
        </a:prstGeom>
      </xdr:spPr>
    </xdr:pic>
    <xdr:clientData/>
  </xdr:twoCellAnchor>
  <xdr:twoCellAnchor>
    <xdr:from>
      <xdr:col>1</xdr:col>
      <xdr:colOff>195580</xdr:colOff>
      <xdr:row>520</xdr:row>
      <xdr:rowOff>90805</xdr:rowOff>
    </xdr:from>
    <xdr:to>
      <xdr:col>1</xdr:col>
      <xdr:colOff>561340</xdr:colOff>
      <xdr:row>521</xdr:row>
      <xdr:rowOff>33020</xdr:rowOff>
    </xdr:to>
    <xdr:pic>
      <xdr:nvPicPr>
        <xdr:cNvPr id="287" name="Picture 286"/>
        <xdr:cNvPicPr>
          <a:picLocks noChangeAspect="1"/>
        </xdr:cNvPicPr>
      </xdr:nvPicPr>
      <xdr:blipFill>
        <a:blip r:embed="rId5" cstate="email"/>
        <a:stretch>
          <a:fillRect/>
        </a:stretch>
      </xdr:blipFill>
      <xdr:spPr>
        <a:xfrm>
          <a:off x="1668780" y="32880300"/>
          <a:ext cx="322580" cy="0"/>
        </a:xfrm>
        <a:prstGeom prst="rect">
          <a:avLst/>
        </a:prstGeom>
      </xdr:spPr>
    </xdr:pic>
    <xdr:clientData/>
  </xdr:twoCellAnchor>
  <xdr:twoCellAnchor>
    <xdr:from>
      <xdr:col>1</xdr:col>
      <xdr:colOff>236855</xdr:colOff>
      <xdr:row>521</xdr:row>
      <xdr:rowOff>175260</xdr:rowOff>
    </xdr:from>
    <xdr:to>
      <xdr:col>1</xdr:col>
      <xdr:colOff>668020</xdr:colOff>
      <xdr:row>521</xdr:row>
      <xdr:rowOff>612140</xdr:rowOff>
    </xdr:to>
    <xdr:pic>
      <xdr:nvPicPr>
        <xdr:cNvPr id="288" name="Picture 287"/>
        <xdr:cNvPicPr>
          <a:picLocks noChangeAspect="1"/>
        </xdr:cNvPicPr>
      </xdr:nvPicPr>
      <xdr:blipFill>
        <a:blip r:embed="rId7" cstate="email"/>
        <a:stretch>
          <a:fillRect/>
        </a:stretch>
      </xdr:blipFill>
      <xdr:spPr>
        <a:xfrm>
          <a:off x="1710055" y="32880300"/>
          <a:ext cx="281305" cy="0"/>
        </a:xfrm>
        <a:prstGeom prst="rect">
          <a:avLst/>
        </a:prstGeom>
      </xdr:spPr>
    </xdr:pic>
    <xdr:clientData/>
  </xdr:twoCellAnchor>
  <xdr:twoCellAnchor>
    <xdr:from>
      <xdr:col>1</xdr:col>
      <xdr:colOff>185420</xdr:colOff>
      <xdr:row>552</xdr:row>
      <xdr:rowOff>100330</xdr:rowOff>
    </xdr:from>
    <xdr:to>
      <xdr:col>1</xdr:col>
      <xdr:colOff>632460</xdr:colOff>
      <xdr:row>552</xdr:row>
      <xdr:rowOff>100330</xdr:rowOff>
    </xdr:to>
    <xdr:pic>
      <xdr:nvPicPr>
        <xdr:cNvPr id="291" name="Picture 290"/>
        <xdr:cNvPicPr>
          <a:picLocks noChangeAspect="1"/>
        </xdr:cNvPicPr>
      </xdr:nvPicPr>
      <xdr:blipFill>
        <a:blip r:embed="rId8" cstate="email"/>
        <a:stretch>
          <a:fillRect/>
        </a:stretch>
      </xdr:blipFill>
      <xdr:spPr>
        <a:xfrm>
          <a:off x="1658620" y="32880300"/>
          <a:ext cx="332740" cy="0"/>
        </a:xfrm>
        <a:prstGeom prst="rect">
          <a:avLst/>
        </a:prstGeom>
      </xdr:spPr>
    </xdr:pic>
    <xdr:clientData/>
  </xdr:twoCellAnchor>
  <xdr:twoCellAnchor>
    <xdr:from>
      <xdr:col>1</xdr:col>
      <xdr:colOff>169545</xdr:colOff>
      <xdr:row>551</xdr:row>
      <xdr:rowOff>95250</xdr:rowOff>
    </xdr:from>
    <xdr:to>
      <xdr:col>1</xdr:col>
      <xdr:colOff>622300</xdr:colOff>
      <xdr:row>552</xdr:row>
      <xdr:rowOff>54610</xdr:rowOff>
    </xdr:to>
    <xdr:pic>
      <xdr:nvPicPr>
        <xdr:cNvPr id="293" name="Picture 292"/>
        <xdr:cNvPicPr>
          <a:picLocks noChangeAspect="1"/>
        </xdr:cNvPicPr>
      </xdr:nvPicPr>
      <xdr:blipFill>
        <a:blip r:embed="rId9" cstate="email"/>
        <a:stretch>
          <a:fillRect/>
        </a:stretch>
      </xdr:blipFill>
      <xdr:spPr>
        <a:xfrm>
          <a:off x="1642745" y="32880300"/>
          <a:ext cx="348615" cy="0"/>
        </a:xfrm>
        <a:prstGeom prst="rect">
          <a:avLst/>
        </a:prstGeom>
      </xdr:spPr>
    </xdr:pic>
    <xdr:clientData/>
  </xdr:twoCellAnchor>
  <xdr:twoCellAnchor>
    <xdr:from>
      <xdr:col>1</xdr:col>
      <xdr:colOff>175260</xdr:colOff>
      <xdr:row>523</xdr:row>
      <xdr:rowOff>81915</xdr:rowOff>
    </xdr:from>
    <xdr:to>
      <xdr:col>1</xdr:col>
      <xdr:colOff>591820</xdr:colOff>
      <xdr:row>523</xdr:row>
      <xdr:rowOff>81915</xdr:rowOff>
    </xdr:to>
    <xdr:pic>
      <xdr:nvPicPr>
        <xdr:cNvPr id="295" name="Picture 294"/>
        <xdr:cNvPicPr>
          <a:picLocks noChangeAspect="1"/>
        </xdr:cNvPicPr>
      </xdr:nvPicPr>
      <xdr:blipFill>
        <a:blip r:embed="rId10" cstate="email"/>
        <a:stretch>
          <a:fillRect/>
        </a:stretch>
      </xdr:blipFill>
      <xdr:spPr>
        <a:xfrm>
          <a:off x="1648460" y="32880300"/>
          <a:ext cx="342900" cy="0"/>
        </a:xfrm>
        <a:prstGeom prst="rect">
          <a:avLst/>
        </a:prstGeom>
      </xdr:spPr>
    </xdr:pic>
    <xdr:clientData/>
  </xdr:twoCellAnchor>
  <xdr:twoCellAnchor>
    <xdr:from>
      <xdr:col>1</xdr:col>
      <xdr:colOff>184150</xdr:colOff>
      <xdr:row>523</xdr:row>
      <xdr:rowOff>104140</xdr:rowOff>
    </xdr:from>
    <xdr:to>
      <xdr:col>1</xdr:col>
      <xdr:colOff>605790</xdr:colOff>
      <xdr:row>523</xdr:row>
      <xdr:rowOff>104140</xdr:rowOff>
    </xdr:to>
    <xdr:pic>
      <xdr:nvPicPr>
        <xdr:cNvPr id="296" name="Picture 295"/>
        <xdr:cNvPicPr>
          <a:picLocks noChangeAspect="1"/>
        </xdr:cNvPicPr>
      </xdr:nvPicPr>
      <xdr:blipFill>
        <a:blip r:embed="rId11" cstate="email"/>
        <a:stretch>
          <a:fillRect/>
        </a:stretch>
      </xdr:blipFill>
      <xdr:spPr>
        <a:xfrm>
          <a:off x="1657350" y="32880300"/>
          <a:ext cx="334010" cy="0"/>
        </a:xfrm>
        <a:prstGeom prst="rect">
          <a:avLst/>
        </a:prstGeom>
      </xdr:spPr>
    </xdr:pic>
    <xdr:clientData/>
  </xdr:twoCellAnchor>
  <xdr:twoCellAnchor>
    <xdr:from>
      <xdr:col>1</xdr:col>
      <xdr:colOff>236220</xdr:colOff>
      <xdr:row>528</xdr:row>
      <xdr:rowOff>82550</xdr:rowOff>
    </xdr:from>
    <xdr:to>
      <xdr:col>2</xdr:col>
      <xdr:colOff>7620</xdr:colOff>
      <xdr:row>528</xdr:row>
      <xdr:rowOff>82550</xdr:rowOff>
    </xdr:to>
    <xdr:pic>
      <xdr:nvPicPr>
        <xdr:cNvPr id="305" name="Picture 304"/>
        <xdr:cNvPicPr>
          <a:picLocks noChangeAspect="1"/>
        </xdr:cNvPicPr>
      </xdr:nvPicPr>
      <xdr:blipFill>
        <a:blip r:embed="rId12" cstate="email"/>
        <a:stretch>
          <a:fillRect/>
        </a:stretch>
      </xdr:blipFill>
      <xdr:spPr>
        <a:xfrm>
          <a:off x="1709420" y="32880300"/>
          <a:ext cx="289560" cy="0"/>
        </a:xfrm>
        <a:prstGeom prst="rect">
          <a:avLst/>
        </a:prstGeom>
      </xdr:spPr>
    </xdr:pic>
    <xdr:clientData/>
  </xdr:twoCellAnchor>
  <xdr:twoCellAnchor>
    <xdr:from>
      <xdr:col>1</xdr:col>
      <xdr:colOff>229235</xdr:colOff>
      <xdr:row>550</xdr:row>
      <xdr:rowOff>83820</xdr:rowOff>
    </xdr:from>
    <xdr:to>
      <xdr:col>2</xdr:col>
      <xdr:colOff>4445</xdr:colOff>
      <xdr:row>550</xdr:row>
      <xdr:rowOff>83820</xdr:rowOff>
    </xdr:to>
    <xdr:pic>
      <xdr:nvPicPr>
        <xdr:cNvPr id="306" name="Picture 305"/>
        <xdr:cNvPicPr>
          <a:picLocks noChangeAspect="1"/>
        </xdr:cNvPicPr>
      </xdr:nvPicPr>
      <xdr:blipFill>
        <a:blip r:embed="rId13" cstate="email"/>
        <a:stretch>
          <a:fillRect/>
        </a:stretch>
      </xdr:blipFill>
      <xdr:spPr>
        <a:xfrm>
          <a:off x="1702435" y="32880300"/>
          <a:ext cx="293370" cy="0"/>
        </a:xfrm>
        <a:prstGeom prst="rect">
          <a:avLst/>
        </a:prstGeom>
      </xdr:spPr>
    </xdr:pic>
    <xdr:clientData/>
  </xdr:twoCellAnchor>
  <xdr:twoCellAnchor>
    <xdr:from>
      <xdr:col>1</xdr:col>
      <xdr:colOff>174625</xdr:colOff>
      <xdr:row>537</xdr:row>
      <xdr:rowOff>83820</xdr:rowOff>
    </xdr:from>
    <xdr:to>
      <xdr:col>1</xdr:col>
      <xdr:colOff>667385</xdr:colOff>
      <xdr:row>537</xdr:row>
      <xdr:rowOff>83820</xdr:rowOff>
    </xdr:to>
    <xdr:pic>
      <xdr:nvPicPr>
        <xdr:cNvPr id="310" name="Picture 309"/>
        <xdr:cNvPicPr>
          <a:picLocks noChangeAspect="1"/>
        </xdr:cNvPicPr>
      </xdr:nvPicPr>
      <xdr:blipFill>
        <a:blip r:embed="rId14" cstate="email"/>
        <a:stretch>
          <a:fillRect/>
        </a:stretch>
      </xdr:blipFill>
      <xdr:spPr>
        <a:xfrm>
          <a:off x="1647825" y="32880300"/>
          <a:ext cx="343535" cy="0"/>
        </a:xfrm>
        <a:prstGeom prst="rect">
          <a:avLst/>
        </a:prstGeom>
      </xdr:spPr>
    </xdr:pic>
    <xdr:clientData/>
  </xdr:twoCellAnchor>
  <xdr:twoCellAnchor>
    <xdr:from>
      <xdr:col>1</xdr:col>
      <xdr:colOff>158750</xdr:colOff>
      <xdr:row>556</xdr:row>
      <xdr:rowOff>63500</xdr:rowOff>
    </xdr:from>
    <xdr:to>
      <xdr:col>1</xdr:col>
      <xdr:colOff>633730</xdr:colOff>
      <xdr:row>557</xdr:row>
      <xdr:rowOff>48260</xdr:rowOff>
    </xdr:to>
    <xdr:pic>
      <xdr:nvPicPr>
        <xdr:cNvPr id="312" name="Picture 311"/>
        <xdr:cNvPicPr>
          <a:picLocks noChangeAspect="1"/>
        </xdr:cNvPicPr>
      </xdr:nvPicPr>
      <xdr:blipFill>
        <a:blip r:embed="rId15" cstate="email"/>
        <a:stretch>
          <a:fillRect/>
        </a:stretch>
      </xdr:blipFill>
      <xdr:spPr>
        <a:xfrm>
          <a:off x="1631950" y="32880300"/>
          <a:ext cx="359410" cy="0"/>
        </a:xfrm>
        <a:prstGeom prst="rect">
          <a:avLst/>
        </a:prstGeom>
      </xdr:spPr>
    </xdr:pic>
    <xdr:clientData/>
  </xdr:twoCellAnchor>
  <xdr:twoCellAnchor>
    <xdr:from>
      <xdr:col>1</xdr:col>
      <xdr:colOff>233680</xdr:colOff>
      <xdr:row>553</xdr:row>
      <xdr:rowOff>127000</xdr:rowOff>
    </xdr:from>
    <xdr:to>
      <xdr:col>2</xdr:col>
      <xdr:colOff>114300</xdr:colOff>
      <xdr:row>553</xdr:row>
      <xdr:rowOff>127000</xdr:rowOff>
    </xdr:to>
    <xdr:pic>
      <xdr:nvPicPr>
        <xdr:cNvPr id="314" name="Picture 313"/>
        <xdr:cNvPicPr>
          <a:picLocks noChangeAspect="1"/>
        </xdr:cNvPicPr>
      </xdr:nvPicPr>
      <xdr:blipFill>
        <a:blip r:embed="rId16" cstate="email"/>
        <a:stretch>
          <a:fillRect/>
        </a:stretch>
      </xdr:blipFill>
      <xdr:spPr>
        <a:xfrm>
          <a:off x="1706880" y="32880300"/>
          <a:ext cx="398780" cy="0"/>
        </a:xfrm>
        <a:prstGeom prst="rect">
          <a:avLst/>
        </a:prstGeom>
      </xdr:spPr>
    </xdr:pic>
    <xdr:clientData/>
  </xdr:twoCellAnchor>
  <xdr:twoCellAnchor>
    <xdr:from>
      <xdr:col>1</xdr:col>
      <xdr:colOff>220345</xdr:colOff>
      <xdr:row>553</xdr:row>
      <xdr:rowOff>88900</xdr:rowOff>
    </xdr:from>
    <xdr:to>
      <xdr:col>2</xdr:col>
      <xdr:colOff>127000</xdr:colOff>
      <xdr:row>554</xdr:row>
      <xdr:rowOff>19685</xdr:rowOff>
    </xdr:to>
    <xdr:pic>
      <xdr:nvPicPr>
        <xdr:cNvPr id="319" name="Picture 318"/>
        <xdr:cNvPicPr>
          <a:picLocks noChangeAspect="1"/>
        </xdr:cNvPicPr>
      </xdr:nvPicPr>
      <xdr:blipFill>
        <a:blip r:embed="rId17" cstate="email"/>
        <a:stretch>
          <a:fillRect/>
        </a:stretch>
      </xdr:blipFill>
      <xdr:spPr>
        <a:xfrm>
          <a:off x="1693545" y="32880300"/>
          <a:ext cx="424815" cy="0"/>
        </a:xfrm>
        <a:prstGeom prst="rect">
          <a:avLst/>
        </a:prstGeom>
      </xdr:spPr>
    </xdr:pic>
    <xdr:clientData/>
  </xdr:twoCellAnchor>
  <xdr:twoCellAnchor>
    <xdr:from>
      <xdr:col>1</xdr:col>
      <xdr:colOff>297180</xdr:colOff>
      <xdr:row>533</xdr:row>
      <xdr:rowOff>85090</xdr:rowOff>
    </xdr:from>
    <xdr:to>
      <xdr:col>2</xdr:col>
      <xdr:colOff>74930</xdr:colOff>
      <xdr:row>533</xdr:row>
      <xdr:rowOff>85090</xdr:rowOff>
    </xdr:to>
    <xdr:pic>
      <xdr:nvPicPr>
        <xdr:cNvPr id="320" name="Picture 319"/>
        <xdr:cNvPicPr>
          <a:picLocks noChangeAspect="1"/>
        </xdr:cNvPicPr>
      </xdr:nvPicPr>
      <xdr:blipFill>
        <a:blip r:embed="rId18" cstate="email"/>
        <a:stretch>
          <a:fillRect/>
        </a:stretch>
      </xdr:blipFill>
      <xdr:spPr>
        <a:xfrm>
          <a:off x="1770380" y="32880300"/>
          <a:ext cx="295910" cy="0"/>
        </a:xfrm>
        <a:prstGeom prst="rect">
          <a:avLst/>
        </a:prstGeom>
      </xdr:spPr>
    </xdr:pic>
    <xdr:clientData/>
  </xdr:twoCellAnchor>
  <xdr:twoCellAnchor>
    <xdr:from>
      <xdr:col>1</xdr:col>
      <xdr:colOff>201930</xdr:colOff>
      <xdr:row>534</xdr:row>
      <xdr:rowOff>114300</xdr:rowOff>
    </xdr:from>
    <xdr:to>
      <xdr:col>2</xdr:col>
      <xdr:colOff>75565</xdr:colOff>
      <xdr:row>534</xdr:row>
      <xdr:rowOff>114300</xdr:rowOff>
    </xdr:to>
    <xdr:pic>
      <xdr:nvPicPr>
        <xdr:cNvPr id="323" name="Picture 322"/>
        <xdr:cNvPicPr>
          <a:picLocks noChangeAspect="1"/>
        </xdr:cNvPicPr>
      </xdr:nvPicPr>
      <xdr:blipFill>
        <a:blip r:embed="rId19" cstate="email"/>
        <a:stretch>
          <a:fillRect/>
        </a:stretch>
      </xdr:blipFill>
      <xdr:spPr>
        <a:xfrm>
          <a:off x="1675130" y="32880300"/>
          <a:ext cx="391795" cy="0"/>
        </a:xfrm>
        <a:prstGeom prst="rect">
          <a:avLst/>
        </a:prstGeom>
      </xdr:spPr>
    </xdr:pic>
    <xdr:clientData/>
  </xdr:twoCellAnchor>
  <xdr:twoCellAnchor>
    <xdr:from>
      <xdr:col>1</xdr:col>
      <xdr:colOff>220980</xdr:colOff>
      <xdr:row>535</xdr:row>
      <xdr:rowOff>107950</xdr:rowOff>
    </xdr:from>
    <xdr:to>
      <xdr:col>1</xdr:col>
      <xdr:colOff>652780</xdr:colOff>
      <xdr:row>535</xdr:row>
      <xdr:rowOff>107950</xdr:rowOff>
    </xdr:to>
    <xdr:pic>
      <xdr:nvPicPr>
        <xdr:cNvPr id="325" name="Picture 324"/>
        <xdr:cNvPicPr>
          <a:picLocks noChangeAspect="1"/>
        </xdr:cNvPicPr>
      </xdr:nvPicPr>
      <xdr:blipFill>
        <a:blip r:embed="rId20" cstate="email"/>
        <a:stretch>
          <a:fillRect/>
        </a:stretch>
      </xdr:blipFill>
      <xdr:spPr>
        <a:xfrm>
          <a:off x="1694180" y="32880300"/>
          <a:ext cx="297180" cy="0"/>
        </a:xfrm>
        <a:prstGeom prst="rect">
          <a:avLst/>
        </a:prstGeom>
      </xdr:spPr>
    </xdr:pic>
    <xdr:clientData/>
  </xdr:twoCellAnchor>
  <xdr:twoCellAnchor>
    <xdr:from>
      <xdr:col>1</xdr:col>
      <xdr:colOff>182880</xdr:colOff>
      <xdr:row>555</xdr:row>
      <xdr:rowOff>103505</xdr:rowOff>
    </xdr:from>
    <xdr:to>
      <xdr:col>1</xdr:col>
      <xdr:colOff>538480</xdr:colOff>
      <xdr:row>555</xdr:row>
      <xdr:rowOff>103505</xdr:rowOff>
    </xdr:to>
    <xdr:pic>
      <xdr:nvPicPr>
        <xdr:cNvPr id="326" name="Picture 325"/>
        <xdr:cNvPicPr>
          <a:picLocks noChangeAspect="1"/>
        </xdr:cNvPicPr>
      </xdr:nvPicPr>
      <xdr:blipFill>
        <a:blip r:embed="rId21" cstate="email"/>
        <a:stretch>
          <a:fillRect/>
        </a:stretch>
      </xdr:blipFill>
      <xdr:spPr>
        <a:xfrm>
          <a:off x="1656080" y="32880300"/>
          <a:ext cx="335280" cy="0"/>
        </a:xfrm>
        <a:prstGeom prst="rect">
          <a:avLst/>
        </a:prstGeom>
      </xdr:spPr>
    </xdr:pic>
    <xdr:clientData/>
  </xdr:twoCellAnchor>
  <xdr:twoCellAnchor>
    <xdr:from>
      <xdr:col>1</xdr:col>
      <xdr:colOff>195580</xdr:colOff>
      <xdr:row>558</xdr:row>
      <xdr:rowOff>127000</xdr:rowOff>
    </xdr:from>
    <xdr:to>
      <xdr:col>1</xdr:col>
      <xdr:colOff>541655</xdr:colOff>
      <xdr:row>558</xdr:row>
      <xdr:rowOff>127000</xdr:rowOff>
    </xdr:to>
    <xdr:pic>
      <xdr:nvPicPr>
        <xdr:cNvPr id="327" name="Picture 326"/>
        <xdr:cNvPicPr>
          <a:picLocks noChangeAspect="1"/>
        </xdr:cNvPicPr>
      </xdr:nvPicPr>
      <xdr:blipFill>
        <a:blip r:embed="rId22" cstate="email"/>
        <a:stretch>
          <a:fillRect/>
        </a:stretch>
      </xdr:blipFill>
      <xdr:spPr>
        <a:xfrm>
          <a:off x="1668780" y="32880300"/>
          <a:ext cx="322580" cy="0"/>
        </a:xfrm>
        <a:prstGeom prst="rect">
          <a:avLst/>
        </a:prstGeom>
      </xdr:spPr>
    </xdr:pic>
    <xdr:clientData/>
  </xdr:twoCellAnchor>
  <xdr:twoCellAnchor>
    <xdr:from>
      <xdr:col>1</xdr:col>
      <xdr:colOff>208280</xdr:colOff>
      <xdr:row>522</xdr:row>
      <xdr:rowOff>177800</xdr:rowOff>
    </xdr:from>
    <xdr:to>
      <xdr:col>2</xdr:col>
      <xdr:colOff>0</xdr:colOff>
      <xdr:row>522</xdr:row>
      <xdr:rowOff>177800</xdr:rowOff>
    </xdr:to>
    <xdr:pic>
      <xdr:nvPicPr>
        <xdr:cNvPr id="328" name="Picture 327"/>
        <xdr:cNvPicPr>
          <a:picLocks noChangeAspect="1"/>
        </xdr:cNvPicPr>
      </xdr:nvPicPr>
      <xdr:blipFill>
        <a:blip r:embed="rId23" cstate="email"/>
        <a:stretch>
          <a:fillRect/>
        </a:stretch>
      </xdr:blipFill>
      <xdr:spPr>
        <a:xfrm>
          <a:off x="1681480" y="32880300"/>
          <a:ext cx="309880" cy="0"/>
        </a:xfrm>
        <a:prstGeom prst="rect">
          <a:avLst/>
        </a:prstGeom>
      </xdr:spPr>
    </xdr:pic>
    <xdr:clientData/>
  </xdr:twoCellAnchor>
  <xdr:twoCellAnchor>
    <xdr:from>
      <xdr:col>1</xdr:col>
      <xdr:colOff>208280</xdr:colOff>
      <xdr:row>536</xdr:row>
      <xdr:rowOff>104140</xdr:rowOff>
    </xdr:from>
    <xdr:to>
      <xdr:col>2</xdr:col>
      <xdr:colOff>127000</xdr:colOff>
      <xdr:row>536</xdr:row>
      <xdr:rowOff>104140</xdr:rowOff>
    </xdr:to>
    <xdr:pic>
      <xdr:nvPicPr>
        <xdr:cNvPr id="329" name="Picture 328"/>
        <xdr:cNvPicPr>
          <a:picLocks noChangeAspect="1"/>
        </xdr:cNvPicPr>
      </xdr:nvPicPr>
      <xdr:blipFill>
        <a:blip r:embed="rId24" cstate="email"/>
        <a:stretch>
          <a:fillRect/>
        </a:stretch>
      </xdr:blipFill>
      <xdr:spPr>
        <a:xfrm>
          <a:off x="1681480" y="32880300"/>
          <a:ext cx="436880" cy="0"/>
        </a:xfrm>
        <a:prstGeom prst="rect">
          <a:avLst/>
        </a:prstGeom>
      </xdr:spPr>
    </xdr:pic>
    <xdr:clientData/>
  </xdr:twoCellAnchor>
  <xdr:twoCellAnchor>
    <xdr:from>
      <xdr:col>1</xdr:col>
      <xdr:colOff>195580</xdr:colOff>
      <xdr:row>536</xdr:row>
      <xdr:rowOff>122555</xdr:rowOff>
    </xdr:from>
    <xdr:to>
      <xdr:col>1</xdr:col>
      <xdr:colOff>614680</xdr:colOff>
      <xdr:row>537</xdr:row>
      <xdr:rowOff>41910</xdr:rowOff>
    </xdr:to>
    <xdr:pic>
      <xdr:nvPicPr>
        <xdr:cNvPr id="330" name="Picture 329"/>
        <xdr:cNvPicPr>
          <a:picLocks noChangeAspect="1"/>
        </xdr:cNvPicPr>
      </xdr:nvPicPr>
      <xdr:blipFill>
        <a:blip r:embed="rId25" cstate="email"/>
        <a:stretch>
          <a:fillRect/>
        </a:stretch>
      </xdr:blipFill>
      <xdr:spPr>
        <a:xfrm>
          <a:off x="1668780" y="32880300"/>
          <a:ext cx="322580" cy="0"/>
        </a:xfrm>
        <a:prstGeom prst="rect">
          <a:avLst/>
        </a:prstGeom>
      </xdr:spPr>
    </xdr:pic>
    <xdr:clientData/>
  </xdr:twoCellAnchor>
  <xdr:twoCellAnchor>
    <xdr:from>
      <xdr:col>1</xdr:col>
      <xdr:colOff>172085</xdr:colOff>
      <xdr:row>556</xdr:row>
      <xdr:rowOff>93980</xdr:rowOff>
    </xdr:from>
    <xdr:to>
      <xdr:col>1</xdr:col>
      <xdr:colOff>608965</xdr:colOff>
      <xdr:row>556</xdr:row>
      <xdr:rowOff>93980</xdr:rowOff>
    </xdr:to>
    <xdr:pic>
      <xdr:nvPicPr>
        <xdr:cNvPr id="337" name="Picture 336"/>
        <xdr:cNvPicPr>
          <a:picLocks noChangeAspect="1"/>
        </xdr:cNvPicPr>
      </xdr:nvPicPr>
      <xdr:blipFill>
        <a:blip r:embed="rId26" cstate="email"/>
        <a:stretch>
          <a:fillRect/>
        </a:stretch>
      </xdr:blipFill>
      <xdr:spPr>
        <a:xfrm>
          <a:off x="1645285" y="32880300"/>
          <a:ext cx="346075" cy="0"/>
        </a:xfrm>
        <a:prstGeom prst="rect">
          <a:avLst/>
        </a:prstGeom>
      </xdr:spPr>
    </xdr:pic>
    <xdr:clientData/>
  </xdr:twoCellAnchor>
  <xdr:twoCellAnchor>
    <xdr:from>
      <xdr:col>1</xdr:col>
      <xdr:colOff>188595</xdr:colOff>
      <xdr:row>530</xdr:row>
      <xdr:rowOff>107315</xdr:rowOff>
    </xdr:from>
    <xdr:to>
      <xdr:col>2</xdr:col>
      <xdr:colOff>144780</xdr:colOff>
      <xdr:row>530</xdr:row>
      <xdr:rowOff>107315</xdr:rowOff>
    </xdr:to>
    <xdr:pic>
      <xdr:nvPicPr>
        <xdr:cNvPr id="339" name="Picture 338"/>
        <xdr:cNvPicPr>
          <a:picLocks noChangeAspect="1"/>
        </xdr:cNvPicPr>
      </xdr:nvPicPr>
      <xdr:blipFill>
        <a:blip r:embed="rId27" cstate="email"/>
        <a:stretch>
          <a:fillRect/>
        </a:stretch>
      </xdr:blipFill>
      <xdr:spPr>
        <a:xfrm>
          <a:off x="1661795" y="32880300"/>
          <a:ext cx="474345" cy="0"/>
        </a:xfrm>
        <a:prstGeom prst="rect">
          <a:avLst/>
        </a:prstGeom>
      </xdr:spPr>
    </xdr:pic>
    <xdr:clientData/>
  </xdr:twoCellAnchor>
  <xdr:twoCellAnchor>
    <xdr:from>
      <xdr:col>1</xdr:col>
      <xdr:colOff>201295</xdr:colOff>
      <xdr:row>531</xdr:row>
      <xdr:rowOff>112395</xdr:rowOff>
    </xdr:from>
    <xdr:to>
      <xdr:col>2</xdr:col>
      <xdr:colOff>144780</xdr:colOff>
      <xdr:row>531</xdr:row>
      <xdr:rowOff>112395</xdr:rowOff>
    </xdr:to>
    <xdr:pic>
      <xdr:nvPicPr>
        <xdr:cNvPr id="343" name="Picture 342"/>
        <xdr:cNvPicPr>
          <a:picLocks noChangeAspect="1"/>
        </xdr:cNvPicPr>
      </xdr:nvPicPr>
      <xdr:blipFill>
        <a:blip r:embed="rId28" cstate="email"/>
        <a:stretch>
          <a:fillRect/>
        </a:stretch>
      </xdr:blipFill>
      <xdr:spPr>
        <a:xfrm>
          <a:off x="1674495" y="32880300"/>
          <a:ext cx="461645" cy="0"/>
        </a:xfrm>
        <a:prstGeom prst="rect">
          <a:avLst/>
        </a:prstGeom>
      </xdr:spPr>
    </xdr:pic>
    <xdr:clientData/>
  </xdr:twoCellAnchor>
  <xdr:twoCellAnchor>
    <xdr:from>
      <xdr:col>1</xdr:col>
      <xdr:colOff>186055</xdr:colOff>
      <xdr:row>532</xdr:row>
      <xdr:rowOff>120015</xdr:rowOff>
    </xdr:from>
    <xdr:to>
      <xdr:col>2</xdr:col>
      <xdr:colOff>144780</xdr:colOff>
      <xdr:row>532</xdr:row>
      <xdr:rowOff>120015</xdr:rowOff>
    </xdr:to>
    <xdr:pic>
      <xdr:nvPicPr>
        <xdr:cNvPr id="346" name="Picture 345"/>
        <xdr:cNvPicPr>
          <a:picLocks noChangeAspect="1"/>
        </xdr:cNvPicPr>
      </xdr:nvPicPr>
      <xdr:blipFill>
        <a:blip r:embed="rId29" cstate="email"/>
        <a:stretch>
          <a:fillRect/>
        </a:stretch>
      </xdr:blipFill>
      <xdr:spPr>
        <a:xfrm>
          <a:off x="1659255" y="32880300"/>
          <a:ext cx="476885" cy="0"/>
        </a:xfrm>
        <a:prstGeom prst="rect">
          <a:avLst/>
        </a:prstGeom>
      </xdr:spPr>
    </xdr:pic>
    <xdr:clientData/>
  </xdr:twoCellAnchor>
  <xdr:twoCellAnchor>
    <xdr:from>
      <xdr:col>1</xdr:col>
      <xdr:colOff>201930</xdr:colOff>
      <xdr:row>559</xdr:row>
      <xdr:rowOff>125095</xdr:rowOff>
    </xdr:from>
    <xdr:to>
      <xdr:col>2</xdr:col>
      <xdr:colOff>57785</xdr:colOff>
      <xdr:row>559</xdr:row>
      <xdr:rowOff>125095</xdr:rowOff>
    </xdr:to>
    <xdr:pic>
      <xdr:nvPicPr>
        <xdr:cNvPr id="348" name="Picture 347"/>
        <xdr:cNvPicPr>
          <a:picLocks noChangeAspect="1"/>
        </xdr:cNvPicPr>
      </xdr:nvPicPr>
      <xdr:blipFill>
        <a:blip r:embed="rId30" cstate="email"/>
        <a:stretch>
          <a:fillRect/>
        </a:stretch>
      </xdr:blipFill>
      <xdr:spPr>
        <a:xfrm>
          <a:off x="1675130" y="32880300"/>
          <a:ext cx="374015" cy="0"/>
        </a:xfrm>
        <a:prstGeom prst="rect">
          <a:avLst/>
        </a:prstGeom>
      </xdr:spPr>
    </xdr:pic>
    <xdr:clientData/>
  </xdr:twoCellAnchor>
  <xdr:twoCellAnchor>
    <xdr:from>
      <xdr:col>1</xdr:col>
      <xdr:colOff>191135</xdr:colOff>
      <xdr:row>559</xdr:row>
      <xdr:rowOff>128270</xdr:rowOff>
    </xdr:from>
    <xdr:to>
      <xdr:col>2</xdr:col>
      <xdr:colOff>73025</xdr:colOff>
      <xdr:row>559</xdr:row>
      <xdr:rowOff>128270</xdr:rowOff>
    </xdr:to>
    <xdr:pic>
      <xdr:nvPicPr>
        <xdr:cNvPr id="349" name="Picture 348"/>
        <xdr:cNvPicPr>
          <a:picLocks noChangeAspect="1"/>
        </xdr:cNvPicPr>
      </xdr:nvPicPr>
      <xdr:blipFill>
        <a:blip r:embed="rId31" cstate="email"/>
        <a:stretch>
          <a:fillRect/>
        </a:stretch>
      </xdr:blipFill>
      <xdr:spPr>
        <a:xfrm>
          <a:off x="1664335" y="32880300"/>
          <a:ext cx="400050" cy="0"/>
        </a:xfrm>
        <a:prstGeom prst="rect">
          <a:avLst/>
        </a:prstGeom>
      </xdr:spPr>
    </xdr:pic>
    <xdr:clientData/>
  </xdr:twoCellAnchor>
  <xdr:twoCellAnchor>
    <xdr:from>
      <xdr:col>1</xdr:col>
      <xdr:colOff>175260</xdr:colOff>
      <xdr:row>532</xdr:row>
      <xdr:rowOff>109855</xdr:rowOff>
    </xdr:from>
    <xdr:to>
      <xdr:col>1</xdr:col>
      <xdr:colOff>640080</xdr:colOff>
      <xdr:row>532</xdr:row>
      <xdr:rowOff>109855</xdr:rowOff>
    </xdr:to>
    <xdr:pic>
      <xdr:nvPicPr>
        <xdr:cNvPr id="350" name="Picture 349"/>
        <xdr:cNvPicPr>
          <a:picLocks noChangeAspect="1"/>
        </xdr:cNvPicPr>
      </xdr:nvPicPr>
      <xdr:blipFill>
        <a:blip r:embed="rId32" cstate="email"/>
        <a:stretch>
          <a:fillRect/>
        </a:stretch>
      </xdr:blipFill>
      <xdr:spPr>
        <a:xfrm>
          <a:off x="1648460" y="32880300"/>
          <a:ext cx="34290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484</xdr:row>
      <xdr:rowOff>0</xdr:rowOff>
    </xdr:from>
    <xdr:to>
      <xdr:col>1</xdr:col>
      <xdr:colOff>114300</xdr:colOff>
      <xdr:row>1544</xdr:row>
      <xdr:rowOff>245745</xdr:rowOff>
    </xdr:to>
    <xdr:sp>
      <xdr:nvSpPr>
        <xdr:cNvPr id="2" name="AutoShape 2485"/>
        <xdr:cNvSpPr>
          <a:spLocks noChangeAspect="1" noChangeArrowheads="1"/>
        </xdr:cNvSpPr>
      </xdr:nvSpPr>
      <xdr:spPr>
        <a:xfrm>
          <a:off x="1473200" y="32880300"/>
          <a:ext cx="114300" cy="215817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978</xdr:row>
      <xdr:rowOff>0</xdr:rowOff>
    </xdr:from>
    <xdr:to>
      <xdr:col>1</xdr:col>
      <xdr:colOff>114300</xdr:colOff>
      <xdr:row>1616</xdr:row>
      <xdr:rowOff>194945</xdr:rowOff>
    </xdr:to>
    <xdr:sp>
      <xdr:nvSpPr>
        <xdr:cNvPr id="3" name="AutoShape 2485"/>
        <xdr:cNvSpPr>
          <a:spLocks noChangeAspect="1" noChangeArrowheads="1"/>
        </xdr:cNvSpPr>
      </xdr:nvSpPr>
      <xdr:spPr>
        <a:xfrm>
          <a:off x="1473200" y="52184300"/>
          <a:ext cx="114300" cy="215817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eticiaaragon/Downloads/VentasLETTAShop%20este%20es%20el%20otiginal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eticiaaragon/Downloads/C:/Users/leticiaaragon/Documents/LETTA/ss/VentasLETTAShop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TOCK"/>
      <sheetName val="VENTAS"/>
      <sheetName val="VentasLETTAShop este es el otig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TOCK"/>
      <sheetName val="VENTAS"/>
      <sheetName val="VentasLETTAShop"/>
    </sheetNames>
    <sheetDataSet>
      <sheetData sheetId="0" refreshError="1"/>
      <sheetData sheetId="1" refreshError="1"/>
      <sheetData sheetId="2" refreshError="1"/>
    </sheetDataSet>
  </externalBook>
</externalLink>
</file>

<file path=xl/tables/table1.xml><?xml version="1.0" encoding="utf-8"?>
<table xmlns="http://schemas.openxmlformats.org/spreadsheetml/2006/main" id="1" name="STOCK" displayName="STOCK" ref="1:1544" totalsRowShown="0">
  <autoFilter ref="A1:XFD1544">
    <filterColumn colId="3">
      <filters>
        <filter val="Calzado /hm /ofertas"/>
        <filter val="Calzado /ofertas"/>
        <filter val="Calzado /nuevo"/>
        <filter val="Calzado"/>
      </filters>
    </filterColumn>
  </autoFilter>
  <tableColumns count="16384">
    <tableColumn id="28" name="Code" dataDxfId="0"/>
    <tableColumn id="1" name="Foto" dataDxfId="1"/>
    <tableColumn id="3" name="PRODUCT" dataDxfId="2"/>
    <tableColumn id="4" name="Category" dataDxfId="3"/>
    <tableColumn id="5" name="Nombre del artículo" dataDxfId="4"/>
    <tableColumn id="6" name="Talla" dataDxfId="5"/>
    <tableColumn id="7" name="Brand" dataDxfId="6"/>
    <tableColumn id="12" name="Precio" dataDxfId="7"/>
    <tableColumn id="13" name="Pricing 1" dataDxfId="8"/>
    <tableColumn id="15" name="Entradas" dataDxfId="9"/>
    <tableColumn id="16" name="Salidas" dataDxfId="10"/>
    <tableColumn id="17" name="Stock Actual" dataDxfId="11"/>
    <tableColumn id="8" name="Comisión 10%" dataDxfId="12"/>
    <tableColumn id="18" name="Costo Unitario (MXN)" dataDxfId="13"/>
    <tableColumn id="19" name="USD -&gt; MXN" dataDxfId="14"/>
    <tableColumn id="20" name="Costo Unitario (USD)" dataDxfId="15"/>
    <tableColumn id="21" name="Peso (g)" dataDxfId="16"/>
    <tableColumn id="22" name="Precio Envío Kilogramo (USD)" dataDxfId="17"/>
    <tableColumn id="23" name="Costo Envío (USD)" dataDxfId="18"/>
    <tableColumn id="25" name="Costo total" dataDxfId="19"/>
    <tableColumn id="26" name="Precio Venta Ideal (x1.5)" dataDxfId="20"/>
    <tableColumn id="14" name="Precio Final" dataDxfId="21"/>
    <tableColumn id="27" name="Ganancia Unitaria" dataDxfId="22"/>
    <tableColumn id="9" name="Ganancia x Cant Ventas" dataDxfId="23"/>
    <tableColumn id="2" name="Detalles de la Compra" dataDxfId="24"/>
    <tableColumn id="11" name="Comisión Bazar 25%" dataDxfId="25"/>
    <tableColumn id="10" name="Gastos totales" dataDxfId="26"/>
    <tableColumn id="24" name="Valor Stock Actual" dataDxfId="27"/>
    <tableColumn id="29" name="Precio Promocion" dataDxfId="28"/>
    <tableColumn id="30" name="Column1" dataDxfId="29"/>
    <tableColumn id="31" name="Column2"/>
    <tableColumn id="32" name="Column3"/>
    <tableColumn id="33" name="Column4"/>
    <tableColumn id="34" name="Column5"/>
    <tableColumn id="35" name="Column6"/>
    <tableColumn id="36" name="Column7"/>
    <tableColumn id="37" name="Column8"/>
    <tableColumn id="38" name="Column9"/>
    <tableColumn id="39" name="Column10"/>
    <tableColumn id="40" name="Column11"/>
    <tableColumn id="41" name="Column12"/>
    <tableColumn id="42" name="Column13"/>
    <tableColumn id="43" name="Column14"/>
    <tableColumn id="44" name="Column15"/>
    <tableColumn id="45" name="Column16"/>
    <tableColumn id="46" name="Column17"/>
    <tableColumn id="47" name="Column18"/>
    <tableColumn id="48" name="Column19"/>
    <tableColumn id="49" name="Column20"/>
    <tableColumn id="50" name="Column21"/>
    <tableColumn id="51" name="Column22"/>
    <tableColumn id="52" name="Column23"/>
    <tableColumn id="53" name="Column24"/>
    <tableColumn id="54" name="Column25"/>
    <tableColumn id="55" name="Column26"/>
    <tableColumn id="56" name="Column27"/>
    <tableColumn id="57" name="Column28"/>
    <tableColumn id="58" name="Column29"/>
    <tableColumn id="59" name="Column30"/>
    <tableColumn id="60" name="Column31"/>
    <tableColumn id="61" name="Column32"/>
    <tableColumn id="62" name="Column33"/>
    <tableColumn id="63" name="Column34"/>
    <tableColumn id="64" name="Column35"/>
    <tableColumn id="65" name="Column36"/>
    <tableColumn id="66" name="Column37"/>
    <tableColumn id="67" name="Column38"/>
    <tableColumn id="68" name="Column39"/>
    <tableColumn id="69" name="Column40"/>
    <tableColumn id="70" name="Column41"/>
    <tableColumn id="71" name="Column42"/>
    <tableColumn id="72" name="Column43"/>
    <tableColumn id="73" name="Column44"/>
    <tableColumn id="74" name="Column45"/>
    <tableColumn id="75" name="Column46"/>
    <tableColumn id="76" name="Column47"/>
    <tableColumn id="77" name="Column48"/>
    <tableColumn id="78" name="Column49"/>
    <tableColumn id="79" name="Column50"/>
    <tableColumn id="80" name="Column51"/>
    <tableColumn id="81" name="Column52"/>
    <tableColumn id="82" name="Column53"/>
    <tableColumn id="83" name="Column54"/>
    <tableColumn id="84" name="Column55"/>
    <tableColumn id="85" name="Column56"/>
    <tableColumn id="86" name="Column57"/>
    <tableColumn id="87" name="Column58"/>
    <tableColumn id="88" name="Column59"/>
    <tableColumn id="89" name="Column60"/>
    <tableColumn id="90" name="Column61"/>
    <tableColumn id="91" name="Column62"/>
    <tableColumn id="92" name="Column63"/>
    <tableColumn id="93" name="Column64"/>
    <tableColumn id="94" name="Column65"/>
    <tableColumn id="95" name="Column66"/>
    <tableColumn id="96" name="Column67"/>
    <tableColumn id="97" name="Column68"/>
    <tableColumn id="98" name="Column69"/>
    <tableColumn id="99" name="Column70"/>
    <tableColumn id="100" name="Column71"/>
    <tableColumn id="101" name="Column72"/>
    <tableColumn id="102" name="Column73"/>
    <tableColumn id="103" name="Column74"/>
    <tableColumn id="104" name="Column75"/>
    <tableColumn id="105" name="Column76"/>
    <tableColumn id="106" name="Column77"/>
    <tableColumn id="107" name="Column78"/>
    <tableColumn id="108" name="Column79"/>
    <tableColumn id="109" name="Column80"/>
    <tableColumn id="110" name="Column81"/>
    <tableColumn id="111" name="Column82"/>
    <tableColumn id="112" name="Column83"/>
    <tableColumn id="113" name="Column84"/>
    <tableColumn id="114" name="Column85"/>
    <tableColumn id="115" name="Column86"/>
    <tableColumn id="116" name="Column87"/>
    <tableColumn id="117" name="Column88"/>
    <tableColumn id="118" name="Column89"/>
    <tableColumn id="119" name="Column90"/>
    <tableColumn id="120" name="Column91"/>
    <tableColumn id="121" name="Column92"/>
    <tableColumn id="122" name="Column93"/>
    <tableColumn id="123" name="Column94"/>
    <tableColumn id="124" name="Column95"/>
    <tableColumn id="125" name="Column96"/>
    <tableColumn id="126" name="Column97"/>
    <tableColumn id="127" name="Column98"/>
    <tableColumn id="128" name="Column99"/>
    <tableColumn id="129" name="Column100"/>
    <tableColumn id="130" name="Column101"/>
    <tableColumn id="131" name="Column102"/>
    <tableColumn id="132" name="Column103"/>
    <tableColumn id="133" name="Column104"/>
    <tableColumn id="134" name="Column105"/>
    <tableColumn id="135" name="Column106"/>
    <tableColumn id="136" name="Column107"/>
    <tableColumn id="137" name="Column108"/>
    <tableColumn id="138" name="Column109"/>
    <tableColumn id="139" name="Column110"/>
    <tableColumn id="140" name="Column111"/>
    <tableColumn id="141" name="Column112"/>
    <tableColumn id="142" name="Column113"/>
    <tableColumn id="143" name="Column114"/>
    <tableColumn id="144" name="Column115"/>
    <tableColumn id="145" name="Column116"/>
    <tableColumn id="146" name="Column117"/>
    <tableColumn id="147" name="Column118"/>
    <tableColumn id="148" name="Column119"/>
    <tableColumn id="149" name="Column120"/>
    <tableColumn id="150" name="Column121"/>
    <tableColumn id="151" name="Column122"/>
    <tableColumn id="152" name="Column123"/>
    <tableColumn id="153" name="Column124"/>
    <tableColumn id="154" name="Column125"/>
    <tableColumn id="155" name="Column126"/>
    <tableColumn id="156" name="Column127"/>
    <tableColumn id="157" name="Column128"/>
    <tableColumn id="158" name="Column129"/>
    <tableColumn id="159" name="Column130"/>
    <tableColumn id="160" name="Column131"/>
    <tableColumn id="161" name="Column132"/>
    <tableColumn id="162" name="Column133"/>
    <tableColumn id="163" name="Column134"/>
    <tableColumn id="164" name="Column135"/>
    <tableColumn id="165" name="Column136"/>
    <tableColumn id="166" name="Column137"/>
    <tableColumn id="167" name="Column138"/>
    <tableColumn id="168" name="Column139"/>
    <tableColumn id="169" name="Column140"/>
    <tableColumn id="170" name="Column141"/>
    <tableColumn id="171" name="Column142"/>
    <tableColumn id="172" name="Column143"/>
    <tableColumn id="173" name="Column144"/>
    <tableColumn id="174" name="Column145"/>
    <tableColumn id="175" name="Column146"/>
    <tableColumn id="176" name="Column147"/>
    <tableColumn id="177" name="Column148"/>
    <tableColumn id="178" name="Column149"/>
    <tableColumn id="179" name="Column150"/>
    <tableColumn id="180" name="Column151"/>
    <tableColumn id="181" name="Column152"/>
    <tableColumn id="182" name="Column153"/>
    <tableColumn id="183" name="Column154"/>
    <tableColumn id="184" name="Column155"/>
    <tableColumn id="185" name="Column156"/>
    <tableColumn id="186" name="Column157"/>
    <tableColumn id="187" name="Column158"/>
    <tableColumn id="188" name="Column159"/>
    <tableColumn id="189" name="Column160"/>
    <tableColumn id="190" name="Column161"/>
    <tableColumn id="191" name="Column162"/>
    <tableColumn id="192" name="Column163"/>
    <tableColumn id="193" name="Column164"/>
    <tableColumn id="194" name="Column165"/>
    <tableColumn id="195" name="Column166"/>
    <tableColumn id="196" name="Column167"/>
    <tableColumn id="197" name="Column168"/>
    <tableColumn id="198" name="Column169"/>
    <tableColumn id="199" name="Column170"/>
    <tableColumn id="200" name="Column171"/>
    <tableColumn id="201" name="Column172"/>
    <tableColumn id="202" name="Column173"/>
    <tableColumn id="203" name="Column174"/>
    <tableColumn id="204" name="Column175"/>
    <tableColumn id="205" name="Column176"/>
    <tableColumn id="206" name="Column177"/>
    <tableColumn id="207" name="Column178"/>
    <tableColumn id="208" name="Column179"/>
    <tableColumn id="209" name="Column180"/>
    <tableColumn id="210" name="Column181"/>
    <tableColumn id="211" name="Column182"/>
    <tableColumn id="212" name="Column183"/>
    <tableColumn id="213" name="Column184"/>
    <tableColumn id="214" name="Column185"/>
    <tableColumn id="215" name="Column186"/>
    <tableColumn id="216" name="Column187"/>
    <tableColumn id="217" name="Column188"/>
    <tableColumn id="218" name="Column189"/>
    <tableColumn id="219" name="Column190"/>
    <tableColumn id="220" name="Column191"/>
    <tableColumn id="221" name="Column192"/>
    <tableColumn id="222" name="Column193"/>
    <tableColumn id="223" name="Column194"/>
    <tableColumn id="224" name="Column195"/>
    <tableColumn id="225" name="Column196"/>
    <tableColumn id="226" name="Column197"/>
    <tableColumn id="227" name="Column198"/>
    <tableColumn id="228" name="Column199"/>
    <tableColumn id="229" name="Column200"/>
    <tableColumn id="230" name="Column201"/>
    <tableColumn id="231" name="Column202"/>
    <tableColumn id="232" name="Column203"/>
    <tableColumn id="233" name="Column204"/>
    <tableColumn id="234" name="Column205"/>
    <tableColumn id="235" name="Column206"/>
    <tableColumn id="236" name="Column207"/>
    <tableColumn id="237" name="Column208"/>
    <tableColumn id="238" name="Column209"/>
    <tableColumn id="239" name="Column210"/>
    <tableColumn id="240" name="Column211"/>
    <tableColumn id="241" name="Column212"/>
    <tableColumn id="242" name="Column213"/>
    <tableColumn id="243" name="Column214"/>
    <tableColumn id="244" name="Column215"/>
    <tableColumn id="245" name="Column216"/>
    <tableColumn id="246" name="Column217"/>
    <tableColumn id="247" name="Column218"/>
    <tableColumn id="248" name="Column219"/>
    <tableColumn id="249" name="Column220"/>
    <tableColumn id="250" name="Column221"/>
    <tableColumn id="251" name="Column222"/>
    <tableColumn id="252" name="Column223"/>
    <tableColumn id="253" name="Column224"/>
    <tableColumn id="254" name="Column225"/>
    <tableColumn id="255" name="Column226"/>
    <tableColumn id="256" name="Column227"/>
    <tableColumn id="257" name="Column228"/>
    <tableColumn id="258" name="Column229"/>
    <tableColumn id="259" name="Column230"/>
    <tableColumn id="260" name="Column231"/>
    <tableColumn id="261" name="Column232"/>
    <tableColumn id="262" name="Column233"/>
    <tableColumn id="263" name="Column234"/>
    <tableColumn id="264" name="Column235"/>
    <tableColumn id="265" name="Column236"/>
    <tableColumn id="266" name="Column237"/>
    <tableColumn id="267" name="Column238"/>
    <tableColumn id="268" name="Column239"/>
    <tableColumn id="269" name="Column240"/>
    <tableColumn id="270" name="Column241"/>
    <tableColumn id="271" name="Column242"/>
    <tableColumn id="272" name="Column243"/>
    <tableColumn id="273" name="Column244"/>
    <tableColumn id="274" name="Column245"/>
    <tableColumn id="275" name="Column246"/>
    <tableColumn id="276" name="Column247"/>
    <tableColumn id="277" name="Column248"/>
    <tableColumn id="278" name="Column249"/>
    <tableColumn id="279" name="Column250"/>
    <tableColumn id="280" name="Column251"/>
    <tableColumn id="281" name="Column252"/>
    <tableColumn id="282" name="Column253"/>
    <tableColumn id="283" name="Column254"/>
    <tableColumn id="284" name="Column255"/>
    <tableColumn id="285" name="Column256"/>
    <tableColumn id="286" name="Column257"/>
    <tableColumn id="287" name="Column258"/>
    <tableColumn id="288" name="Column259"/>
    <tableColumn id="289" name="Column260"/>
    <tableColumn id="290" name="Column261"/>
    <tableColumn id="291" name="Column262"/>
    <tableColumn id="292" name="Column263"/>
    <tableColumn id="293" name="Column264"/>
    <tableColumn id="294" name="Column265"/>
    <tableColumn id="295" name="Column266"/>
    <tableColumn id="296" name="Column267"/>
    <tableColumn id="297" name="Column268"/>
    <tableColumn id="298" name="Column269"/>
    <tableColumn id="299" name="Column270"/>
    <tableColumn id="300" name="Column271"/>
    <tableColumn id="301" name="Column272"/>
    <tableColumn id="302" name="Column273"/>
    <tableColumn id="303" name="Column274"/>
    <tableColumn id="304" name="Column275"/>
    <tableColumn id="305" name="Column276"/>
    <tableColumn id="306" name="Column277"/>
    <tableColumn id="307" name="Column278"/>
    <tableColumn id="308" name="Column279"/>
    <tableColumn id="309" name="Column280"/>
    <tableColumn id="310" name="Column281"/>
    <tableColumn id="311" name="Column282"/>
    <tableColumn id="312" name="Column283"/>
    <tableColumn id="313" name="Column284"/>
    <tableColumn id="314" name="Column285"/>
    <tableColumn id="315" name="Column286"/>
    <tableColumn id="316" name="Column287"/>
    <tableColumn id="317" name="Column288"/>
    <tableColumn id="318" name="Column289"/>
    <tableColumn id="319" name="Column290"/>
    <tableColumn id="320" name="Column291"/>
    <tableColumn id="321" name="Column292"/>
    <tableColumn id="322" name="Column293"/>
    <tableColumn id="323" name="Column294"/>
    <tableColumn id="324" name="Column295"/>
    <tableColumn id="325" name="Column296"/>
    <tableColumn id="326" name="Column297"/>
    <tableColumn id="327" name="Column298"/>
    <tableColumn id="328" name="Column299"/>
    <tableColumn id="329" name="Column300"/>
    <tableColumn id="330" name="Column301"/>
    <tableColumn id="331" name="Column302"/>
    <tableColumn id="332" name="Column303"/>
    <tableColumn id="333" name="Column304"/>
    <tableColumn id="334" name="Column305"/>
    <tableColumn id="335" name="Column306"/>
    <tableColumn id="336" name="Column307"/>
    <tableColumn id="337" name="Column308"/>
    <tableColumn id="338" name="Column309"/>
    <tableColumn id="339" name="Column310"/>
    <tableColumn id="340" name="Column311"/>
    <tableColumn id="341" name="Column312"/>
    <tableColumn id="342" name="Column313"/>
    <tableColumn id="343" name="Column314"/>
    <tableColumn id="344" name="Column315"/>
    <tableColumn id="345" name="Column316"/>
    <tableColumn id="346" name="Column317"/>
    <tableColumn id="347" name="Column318"/>
    <tableColumn id="348" name="Column319"/>
    <tableColumn id="349" name="Column320"/>
    <tableColumn id="350" name="Column321"/>
    <tableColumn id="351" name="Column322"/>
    <tableColumn id="352" name="Column323"/>
    <tableColumn id="353" name="Column324"/>
    <tableColumn id="354" name="Column325"/>
    <tableColumn id="355" name="Column326"/>
    <tableColumn id="356" name="Column327"/>
    <tableColumn id="357" name="Column328"/>
    <tableColumn id="358" name="Column329"/>
    <tableColumn id="359" name="Column330"/>
    <tableColumn id="360" name="Column331"/>
    <tableColumn id="361" name="Column332"/>
    <tableColumn id="362" name="Column333"/>
    <tableColumn id="363" name="Column334"/>
    <tableColumn id="364" name="Column335"/>
    <tableColumn id="365" name="Column336"/>
    <tableColumn id="366" name="Column337"/>
    <tableColumn id="367" name="Column338"/>
    <tableColumn id="368" name="Column339"/>
    <tableColumn id="369" name="Column340"/>
    <tableColumn id="370" name="Column341"/>
    <tableColumn id="371" name="Column342"/>
    <tableColumn id="372" name="Column343"/>
    <tableColumn id="373" name="Column344"/>
    <tableColumn id="374" name="Column345"/>
    <tableColumn id="375" name="Column346"/>
    <tableColumn id="376" name="Column347"/>
    <tableColumn id="377" name="Column348"/>
    <tableColumn id="378" name="Column349"/>
    <tableColumn id="379" name="Column350"/>
    <tableColumn id="380" name="Column351"/>
    <tableColumn id="381" name="Column352"/>
    <tableColumn id="382" name="Column353"/>
    <tableColumn id="383" name="Column354"/>
    <tableColumn id="384" name="Column355"/>
    <tableColumn id="385" name="Column356"/>
    <tableColumn id="386" name="Column357"/>
    <tableColumn id="387" name="Column358"/>
    <tableColumn id="388" name="Column359"/>
    <tableColumn id="389" name="Column360"/>
    <tableColumn id="390" name="Column361"/>
    <tableColumn id="391" name="Column362"/>
    <tableColumn id="392" name="Column363"/>
    <tableColumn id="393" name="Column364"/>
    <tableColumn id="394" name="Column365"/>
    <tableColumn id="395" name="Column366"/>
    <tableColumn id="396" name="Column367"/>
    <tableColumn id="397" name="Column368"/>
    <tableColumn id="398" name="Column369"/>
    <tableColumn id="399" name="Column370"/>
    <tableColumn id="400" name="Column371"/>
    <tableColumn id="401" name="Column372"/>
    <tableColumn id="402" name="Column373"/>
    <tableColumn id="403" name="Column374"/>
    <tableColumn id="404" name="Column375"/>
    <tableColumn id="405" name="Column376"/>
    <tableColumn id="406" name="Column377"/>
    <tableColumn id="407" name="Column378"/>
    <tableColumn id="408" name="Column379"/>
    <tableColumn id="409" name="Column380"/>
    <tableColumn id="410" name="Column381"/>
    <tableColumn id="411" name="Column382"/>
    <tableColumn id="412" name="Column383"/>
    <tableColumn id="413" name="Column384"/>
    <tableColumn id="414" name="Column385"/>
    <tableColumn id="415" name="Column386"/>
    <tableColumn id="416" name="Column387"/>
    <tableColumn id="417" name="Column388"/>
    <tableColumn id="418" name="Column389"/>
    <tableColumn id="419" name="Column390"/>
    <tableColumn id="420" name="Column391"/>
    <tableColumn id="421" name="Column392"/>
    <tableColumn id="422" name="Column393"/>
    <tableColumn id="423" name="Column394"/>
    <tableColumn id="424" name="Column395"/>
    <tableColumn id="425" name="Column396"/>
    <tableColumn id="426" name="Column397"/>
    <tableColumn id="427" name="Column398"/>
    <tableColumn id="428" name="Column399"/>
    <tableColumn id="429" name="Column400"/>
    <tableColumn id="430" name="Column401"/>
    <tableColumn id="431" name="Column402"/>
    <tableColumn id="432" name="Column403"/>
    <tableColumn id="433" name="Column404"/>
    <tableColumn id="434" name="Column405"/>
    <tableColumn id="435" name="Column406"/>
    <tableColumn id="436" name="Column407"/>
    <tableColumn id="437" name="Column408"/>
    <tableColumn id="438" name="Column409"/>
    <tableColumn id="439" name="Column410"/>
    <tableColumn id="440" name="Column411"/>
    <tableColumn id="441" name="Column412"/>
    <tableColumn id="442" name="Column413"/>
    <tableColumn id="443" name="Column414"/>
    <tableColumn id="444" name="Column415"/>
    <tableColumn id="445" name="Column416"/>
    <tableColumn id="446" name="Column417"/>
    <tableColumn id="447" name="Column418"/>
    <tableColumn id="448" name="Column419"/>
    <tableColumn id="449" name="Column420"/>
    <tableColumn id="450" name="Column421"/>
    <tableColumn id="451" name="Column422"/>
    <tableColumn id="452" name="Column423"/>
    <tableColumn id="453" name="Column424"/>
    <tableColumn id="454" name="Column425"/>
    <tableColumn id="455" name="Column426"/>
    <tableColumn id="456" name="Column427"/>
    <tableColumn id="457" name="Column428"/>
    <tableColumn id="458" name="Column429"/>
    <tableColumn id="459" name="Column430"/>
    <tableColumn id="460" name="Column431"/>
    <tableColumn id="461" name="Column432"/>
    <tableColumn id="462" name="Column433"/>
    <tableColumn id="463" name="Column434"/>
    <tableColumn id="464" name="Column435"/>
    <tableColumn id="465" name="Column436"/>
    <tableColumn id="466" name="Column437"/>
    <tableColumn id="467" name="Column438"/>
    <tableColumn id="468" name="Column439"/>
    <tableColumn id="469" name="Column440"/>
    <tableColumn id="470" name="Column441"/>
    <tableColumn id="471" name="Column442"/>
    <tableColumn id="472" name="Column443"/>
    <tableColumn id="473" name="Column444"/>
    <tableColumn id="474" name="Column445"/>
    <tableColumn id="475" name="Column446"/>
    <tableColumn id="476" name="Column447"/>
    <tableColumn id="477" name="Column448"/>
    <tableColumn id="478" name="Column449"/>
    <tableColumn id="479" name="Column450"/>
    <tableColumn id="480" name="Column451"/>
    <tableColumn id="481" name="Column452"/>
    <tableColumn id="482" name="Column453"/>
    <tableColumn id="483" name="Column454"/>
    <tableColumn id="484" name="Column455"/>
    <tableColumn id="485" name="Column456"/>
    <tableColumn id="486" name="Column457"/>
    <tableColumn id="487" name="Column458"/>
    <tableColumn id="488" name="Column459"/>
    <tableColumn id="489" name="Column460"/>
    <tableColumn id="490" name="Column461"/>
    <tableColumn id="491" name="Column462"/>
    <tableColumn id="492" name="Column463"/>
    <tableColumn id="493" name="Column464"/>
    <tableColumn id="494" name="Column465"/>
    <tableColumn id="495" name="Column466"/>
    <tableColumn id="496" name="Column467"/>
    <tableColumn id="497" name="Column468"/>
    <tableColumn id="498" name="Column469"/>
    <tableColumn id="499" name="Column470"/>
    <tableColumn id="500" name="Column471"/>
    <tableColumn id="501" name="Column472"/>
    <tableColumn id="502" name="Column473"/>
    <tableColumn id="503" name="Column474"/>
    <tableColumn id="504" name="Column475"/>
    <tableColumn id="505" name="Column476"/>
    <tableColumn id="506" name="Column477"/>
    <tableColumn id="507" name="Column478"/>
    <tableColumn id="508" name="Column479"/>
    <tableColumn id="509" name="Column480"/>
    <tableColumn id="510" name="Column481"/>
    <tableColumn id="511" name="Column482"/>
    <tableColumn id="512" name="Column483"/>
    <tableColumn id="513" name="Column484"/>
    <tableColumn id="514" name="Column485"/>
    <tableColumn id="515" name="Column486"/>
    <tableColumn id="516" name="Column487"/>
    <tableColumn id="517" name="Column488"/>
    <tableColumn id="518" name="Column489"/>
    <tableColumn id="519" name="Column490"/>
    <tableColumn id="520" name="Column491"/>
    <tableColumn id="521" name="Column492"/>
    <tableColumn id="522" name="Column493"/>
    <tableColumn id="523" name="Column494"/>
    <tableColumn id="524" name="Column495"/>
    <tableColumn id="525" name="Column496"/>
    <tableColumn id="526" name="Column497"/>
    <tableColumn id="527" name="Column498"/>
    <tableColumn id="528" name="Column499"/>
    <tableColumn id="529" name="Column500"/>
    <tableColumn id="530" name="Column501"/>
    <tableColumn id="531" name="Column502"/>
    <tableColumn id="532" name="Column503"/>
    <tableColumn id="533" name="Column504"/>
    <tableColumn id="534" name="Column505"/>
    <tableColumn id="535" name="Column506"/>
    <tableColumn id="536" name="Column507"/>
    <tableColumn id="537" name="Column508"/>
    <tableColumn id="538" name="Column509"/>
    <tableColumn id="539" name="Column510"/>
    <tableColumn id="540" name="Column511"/>
    <tableColumn id="541" name="Column512"/>
    <tableColumn id="542" name="Column513"/>
    <tableColumn id="543" name="Column514"/>
    <tableColumn id="544" name="Column515"/>
    <tableColumn id="545" name="Column516"/>
    <tableColumn id="546" name="Column517"/>
    <tableColumn id="547" name="Column518"/>
    <tableColumn id="548" name="Column519"/>
    <tableColumn id="549" name="Column520"/>
    <tableColumn id="550" name="Column521"/>
    <tableColumn id="551" name="Column522"/>
    <tableColumn id="552" name="Column523"/>
    <tableColumn id="553" name="Column524"/>
    <tableColumn id="554" name="Column525"/>
    <tableColumn id="555" name="Column526"/>
    <tableColumn id="556" name="Column527"/>
    <tableColumn id="557" name="Column528"/>
    <tableColumn id="558" name="Column529"/>
    <tableColumn id="559" name="Column530"/>
    <tableColumn id="560" name="Column531"/>
    <tableColumn id="561" name="Column532"/>
    <tableColumn id="562" name="Column533"/>
    <tableColumn id="563" name="Column534"/>
    <tableColumn id="564" name="Column535"/>
    <tableColumn id="565" name="Column536"/>
    <tableColumn id="566" name="Column537"/>
    <tableColumn id="567" name="Column538"/>
    <tableColumn id="568" name="Column539"/>
    <tableColumn id="569" name="Column540"/>
    <tableColumn id="570" name="Column541"/>
    <tableColumn id="571" name="Column542"/>
    <tableColumn id="572" name="Column543"/>
    <tableColumn id="573" name="Column544"/>
    <tableColumn id="574" name="Column545"/>
    <tableColumn id="575" name="Column546"/>
    <tableColumn id="576" name="Column547"/>
    <tableColumn id="577" name="Column548"/>
    <tableColumn id="578" name="Column549"/>
    <tableColumn id="579" name="Column550"/>
    <tableColumn id="580" name="Column551"/>
    <tableColumn id="581" name="Column552"/>
    <tableColumn id="582" name="Column553"/>
    <tableColumn id="583" name="Column554"/>
    <tableColumn id="584" name="Column555"/>
    <tableColumn id="585" name="Column556"/>
    <tableColumn id="586" name="Column557"/>
    <tableColumn id="587" name="Column558"/>
    <tableColumn id="588" name="Column559"/>
    <tableColumn id="589" name="Column560"/>
    <tableColumn id="590" name="Column561"/>
    <tableColumn id="591" name="Column562"/>
    <tableColumn id="592" name="Column563"/>
    <tableColumn id="593" name="Column564"/>
    <tableColumn id="594" name="Column565"/>
    <tableColumn id="595" name="Column566"/>
    <tableColumn id="596" name="Column567"/>
    <tableColumn id="597" name="Column568"/>
    <tableColumn id="598" name="Column569"/>
    <tableColumn id="599" name="Column570"/>
    <tableColumn id="600" name="Column571"/>
    <tableColumn id="601" name="Column572"/>
    <tableColumn id="602" name="Column573"/>
    <tableColumn id="603" name="Column574"/>
    <tableColumn id="604" name="Column575"/>
    <tableColumn id="605" name="Column576"/>
    <tableColumn id="606" name="Column577"/>
    <tableColumn id="607" name="Column578"/>
    <tableColumn id="608" name="Column579"/>
    <tableColumn id="609" name="Column580"/>
    <tableColumn id="610" name="Column581"/>
    <tableColumn id="611" name="Column582"/>
    <tableColumn id="612" name="Column583"/>
    <tableColumn id="613" name="Column584"/>
    <tableColumn id="614" name="Column585"/>
    <tableColumn id="615" name="Column586"/>
    <tableColumn id="616" name="Column587"/>
    <tableColumn id="617" name="Column588"/>
    <tableColumn id="618" name="Column589"/>
    <tableColumn id="619" name="Column590"/>
    <tableColumn id="620" name="Column591"/>
    <tableColumn id="621" name="Column592"/>
    <tableColumn id="622" name="Column593"/>
    <tableColumn id="623" name="Column594"/>
    <tableColumn id="624" name="Column595"/>
    <tableColumn id="625" name="Column596"/>
    <tableColumn id="626" name="Column597"/>
    <tableColumn id="627" name="Column598"/>
    <tableColumn id="628" name="Column599"/>
    <tableColumn id="629" name="Column600"/>
    <tableColumn id="630" name="Column601"/>
    <tableColumn id="631" name="Column602"/>
    <tableColumn id="632" name="Column603"/>
    <tableColumn id="633" name="Column604"/>
    <tableColumn id="634" name="Column605"/>
    <tableColumn id="635" name="Column606"/>
    <tableColumn id="636" name="Column607"/>
    <tableColumn id="637" name="Column608"/>
    <tableColumn id="638" name="Column609"/>
    <tableColumn id="639" name="Column610"/>
    <tableColumn id="640" name="Column611"/>
    <tableColumn id="641" name="Column612"/>
    <tableColumn id="642" name="Column613"/>
    <tableColumn id="643" name="Column614"/>
    <tableColumn id="644" name="Column615"/>
    <tableColumn id="645" name="Column616"/>
    <tableColumn id="646" name="Column617"/>
    <tableColumn id="647" name="Column618"/>
    <tableColumn id="648" name="Column619"/>
    <tableColumn id="649" name="Column620"/>
    <tableColumn id="650" name="Column621"/>
    <tableColumn id="651" name="Column622"/>
    <tableColumn id="652" name="Column623"/>
    <tableColumn id="653" name="Column624"/>
    <tableColumn id="654" name="Column625"/>
    <tableColumn id="655" name="Column626"/>
    <tableColumn id="656" name="Column627"/>
    <tableColumn id="657" name="Column628"/>
    <tableColumn id="658" name="Column629"/>
    <tableColumn id="659" name="Column630"/>
    <tableColumn id="660" name="Column631"/>
    <tableColumn id="661" name="Column632"/>
    <tableColumn id="662" name="Column633"/>
    <tableColumn id="663" name="Column634"/>
    <tableColumn id="664" name="Column635"/>
    <tableColumn id="665" name="Column636"/>
    <tableColumn id="666" name="Column637"/>
    <tableColumn id="667" name="Column638"/>
    <tableColumn id="668" name="Column639"/>
    <tableColumn id="669" name="Column640"/>
    <tableColumn id="670" name="Column641"/>
    <tableColumn id="671" name="Column642"/>
    <tableColumn id="672" name="Column643"/>
    <tableColumn id="673" name="Column644"/>
    <tableColumn id="674" name="Column645"/>
    <tableColumn id="675" name="Column646"/>
    <tableColumn id="676" name="Column647"/>
    <tableColumn id="677" name="Column648"/>
    <tableColumn id="678" name="Column649"/>
    <tableColumn id="679" name="Column650"/>
    <tableColumn id="680" name="Column651"/>
    <tableColumn id="681" name="Column652"/>
    <tableColumn id="682" name="Column653"/>
    <tableColumn id="683" name="Column654"/>
    <tableColumn id="684" name="Column655"/>
    <tableColumn id="685" name="Column656"/>
    <tableColumn id="686" name="Column657"/>
    <tableColumn id="687" name="Column658"/>
    <tableColumn id="688" name="Column659"/>
    <tableColumn id="689" name="Column660"/>
    <tableColumn id="690" name="Column661"/>
    <tableColumn id="691" name="Column662"/>
    <tableColumn id="692" name="Column663"/>
    <tableColumn id="693" name="Column664"/>
    <tableColumn id="694" name="Column665"/>
    <tableColumn id="695" name="Column666"/>
    <tableColumn id="696" name="Column667"/>
    <tableColumn id="697" name="Column668"/>
    <tableColumn id="698" name="Column669"/>
    <tableColumn id="699" name="Column670"/>
    <tableColumn id="700" name="Column671"/>
    <tableColumn id="701" name="Column672"/>
    <tableColumn id="702" name="Column673"/>
    <tableColumn id="703" name="Column674"/>
    <tableColumn id="704" name="Column675"/>
    <tableColumn id="705" name="Column676"/>
    <tableColumn id="706" name="Column677"/>
    <tableColumn id="707" name="Column678"/>
    <tableColumn id="708" name="Column679"/>
    <tableColumn id="709" name="Column680"/>
    <tableColumn id="710" name="Column681"/>
    <tableColumn id="711" name="Column682"/>
    <tableColumn id="712" name="Column683"/>
    <tableColumn id="713" name="Column684"/>
    <tableColumn id="714" name="Column685"/>
    <tableColumn id="715" name="Column686"/>
    <tableColumn id="716" name="Column687"/>
    <tableColumn id="717" name="Column688"/>
    <tableColumn id="718" name="Column689"/>
    <tableColumn id="719" name="Column690"/>
    <tableColumn id="720" name="Column691"/>
    <tableColumn id="721" name="Column692"/>
    <tableColumn id="722" name="Column693"/>
    <tableColumn id="723" name="Column694"/>
    <tableColumn id="724" name="Column695"/>
    <tableColumn id="725" name="Column696"/>
    <tableColumn id="726" name="Column697"/>
    <tableColumn id="727" name="Column698"/>
    <tableColumn id="728" name="Column699"/>
    <tableColumn id="729" name="Column700"/>
    <tableColumn id="730" name="Column701"/>
    <tableColumn id="731" name="Column702"/>
    <tableColumn id="732" name="Column703"/>
    <tableColumn id="733" name="Column704"/>
    <tableColumn id="734" name="Column705"/>
    <tableColumn id="735" name="Column706"/>
    <tableColumn id="736" name="Column707"/>
    <tableColumn id="737" name="Column708"/>
    <tableColumn id="738" name="Column709"/>
    <tableColumn id="739" name="Column710"/>
    <tableColumn id="740" name="Column711"/>
    <tableColumn id="741" name="Column712"/>
    <tableColumn id="742" name="Column713"/>
    <tableColumn id="743" name="Column714"/>
    <tableColumn id="744" name="Column715"/>
    <tableColumn id="745" name="Column716"/>
    <tableColumn id="746" name="Column717"/>
    <tableColumn id="747" name="Column718"/>
    <tableColumn id="748" name="Column719"/>
    <tableColumn id="749" name="Column720"/>
    <tableColumn id="750" name="Column721"/>
    <tableColumn id="751" name="Column722"/>
    <tableColumn id="752" name="Column723"/>
    <tableColumn id="753" name="Column724"/>
    <tableColumn id="754" name="Column725"/>
    <tableColumn id="755" name="Column726"/>
    <tableColumn id="756" name="Column727"/>
    <tableColumn id="757" name="Column728"/>
    <tableColumn id="758" name="Column729"/>
    <tableColumn id="759" name="Column730"/>
    <tableColumn id="760" name="Column731"/>
    <tableColumn id="761" name="Column732"/>
    <tableColumn id="762" name="Column733"/>
    <tableColumn id="763" name="Column734"/>
    <tableColumn id="764" name="Column735"/>
    <tableColumn id="765" name="Column736"/>
    <tableColumn id="766" name="Column737"/>
    <tableColumn id="767" name="Column738"/>
    <tableColumn id="768" name="Column739"/>
    <tableColumn id="769" name="Column740"/>
    <tableColumn id="770" name="Column741"/>
    <tableColumn id="771" name="Column742"/>
    <tableColumn id="772" name="Column743"/>
    <tableColumn id="773" name="Column744"/>
    <tableColumn id="774" name="Column745"/>
    <tableColumn id="775" name="Column746"/>
    <tableColumn id="776" name="Column747"/>
    <tableColumn id="777" name="Column748"/>
    <tableColumn id="778" name="Column749"/>
    <tableColumn id="779" name="Column750"/>
    <tableColumn id="780" name="Column751"/>
    <tableColumn id="781" name="Column752"/>
    <tableColumn id="782" name="Column753"/>
    <tableColumn id="783" name="Column754"/>
    <tableColumn id="784" name="Column755"/>
    <tableColumn id="785" name="Column756"/>
    <tableColumn id="786" name="Column757"/>
    <tableColumn id="787" name="Column758"/>
    <tableColumn id="788" name="Column759"/>
    <tableColumn id="789" name="Column760"/>
    <tableColumn id="790" name="Column761"/>
    <tableColumn id="791" name="Column762"/>
    <tableColumn id="792" name="Column763"/>
    <tableColumn id="793" name="Column764"/>
    <tableColumn id="794" name="Column765"/>
    <tableColumn id="795" name="Column766"/>
    <tableColumn id="796" name="Column767"/>
    <tableColumn id="797" name="Column768"/>
    <tableColumn id="798" name="Column769"/>
    <tableColumn id="799" name="Column770"/>
    <tableColumn id="800" name="Column771"/>
    <tableColumn id="801" name="Column772"/>
    <tableColumn id="802" name="Column773"/>
    <tableColumn id="803" name="Column774"/>
    <tableColumn id="804" name="Column775"/>
    <tableColumn id="805" name="Column776"/>
    <tableColumn id="806" name="Column777"/>
    <tableColumn id="807" name="Column778"/>
    <tableColumn id="808" name="Column779"/>
    <tableColumn id="809" name="Column780"/>
    <tableColumn id="810" name="Column781"/>
    <tableColumn id="811" name="Column782"/>
    <tableColumn id="812" name="Column783"/>
    <tableColumn id="813" name="Column784"/>
    <tableColumn id="814" name="Column785"/>
    <tableColumn id="815" name="Column786"/>
    <tableColumn id="816" name="Column787"/>
    <tableColumn id="817" name="Column788"/>
    <tableColumn id="818" name="Column789"/>
    <tableColumn id="819" name="Column790"/>
    <tableColumn id="820" name="Column791"/>
    <tableColumn id="821" name="Column792"/>
    <tableColumn id="822" name="Column793"/>
    <tableColumn id="823" name="Column794"/>
    <tableColumn id="824" name="Column795"/>
    <tableColumn id="825" name="Column796"/>
    <tableColumn id="826" name="Column797"/>
    <tableColumn id="827" name="Column798"/>
    <tableColumn id="828" name="Column799"/>
    <tableColumn id="829" name="Column800"/>
    <tableColumn id="830" name="Column801"/>
    <tableColumn id="831" name="Column802"/>
    <tableColumn id="832" name="Column803"/>
    <tableColumn id="833" name="Column804"/>
    <tableColumn id="834" name="Column805"/>
    <tableColumn id="835" name="Column806"/>
    <tableColumn id="836" name="Column807"/>
    <tableColumn id="837" name="Column808"/>
    <tableColumn id="838" name="Column809"/>
    <tableColumn id="839" name="Column810"/>
    <tableColumn id="840" name="Column811"/>
    <tableColumn id="841" name="Column812"/>
    <tableColumn id="842" name="Column813"/>
    <tableColumn id="843" name="Column814"/>
    <tableColumn id="844" name="Column815"/>
    <tableColumn id="845" name="Column816"/>
    <tableColumn id="846" name="Column817"/>
    <tableColumn id="847" name="Column818"/>
    <tableColumn id="848" name="Column819"/>
    <tableColumn id="849" name="Column820"/>
    <tableColumn id="850" name="Column821"/>
    <tableColumn id="851" name="Column822"/>
    <tableColumn id="852" name="Column823"/>
    <tableColumn id="853" name="Column824"/>
    <tableColumn id="854" name="Column825"/>
    <tableColumn id="855" name="Column826"/>
    <tableColumn id="856" name="Column827"/>
    <tableColumn id="857" name="Column828"/>
    <tableColumn id="858" name="Column829"/>
    <tableColumn id="859" name="Column830"/>
    <tableColumn id="860" name="Column831"/>
    <tableColumn id="861" name="Column832"/>
    <tableColumn id="862" name="Column833"/>
    <tableColumn id="863" name="Column834"/>
    <tableColumn id="864" name="Column835"/>
    <tableColumn id="865" name="Column836"/>
    <tableColumn id="866" name="Column837"/>
    <tableColumn id="867" name="Column838"/>
    <tableColumn id="868" name="Column839"/>
    <tableColumn id="869" name="Column840"/>
    <tableColumn id="870" name="Column841"/>
    <tableColumn id="871" name="Column842"/>
    <tableColumn id="872" name="Column843"/>
    <tableColumn id="873" name="Column844"/>
    <tableColumn id="874" name="Column845"/>
    <tableColumn id="875" name="Column846"/>
    <tableColumn id="876" name="Column847"/>
    <tableColumn id="877" name="Column848"/>
    <tableColumn id="878" name="Column849"/>
    <tableColumn id="879" name="Column850"/>
    <tableColumn id="880" name="Column851"/>
    <tableColumn id="881" name="Column852"/>
    <tableColumn id="882" name="Column853"/>
    <tableColumn id="883" name="Column854"/>
    <tableColumn id="884" name="Column855"/>
    <tableColumn id="885" name="Column856"/>
    <tableColumn id="886" name="Column857"/>
    <tableColumn id="887" name="Column858"/>
    <tableColumn id="888" name="Column859"/>
    <tableColumn id="889" name="Column860"/>
    <tableColumn id="890" name="Column861"/>
    <tableColumn id="891" name="Column862"/>
    <tableColumn id="892" name="Column863"/>
    <tableColumn id="893" name="Column864"/>
    <tableColumn id="894" name="Column865"/>
    <tableColumn id="895" name="Column866"/>
    <tableColumn id="896" name="Column867"/>
    <tableColumn id="897" name="Column868"/>
    <tableColumn id="898" name="Column869"/>
    <tableColumn id="899" name="Column870"/>
    <tableColumn id="900" name="Column871"/>
    <tableColumn id="901" name="Column872"/>
    <tableColumn id="902" name="Column873"/>
    <tableColumn id="903" name="Column874"/>
    <tableColumn id="904" name="Column875"/>
    <tableColumn id="905" name="Column876"/>
    <tableColumn id="906" name="Column877"/>
    <tableColumn id="907" name="Column878"/>
    <tableColumn id="908" name="Column879"/>
    <tableColumn id="909" name="Column880"/>
    <tableColumn id="910" name="Column881"/>
    <tableColumn id="911" name="Column882"/>
    <tableColumn id="912" name="Column883"/>
    <tableColumn id="913" name="Column884"/>
    <tableColumn id="914" name="Column885"/>
    <tableColumn id="915" name="Column886"/>
    <tableColumn id="916" name="Column887"/>
    <tableColumn id="917" name="Column888"/>
    <tableColumn id="918" name="Column889"/>
    <tableColumn id="919" name="Column890"/>
    <tableColumn id="920" name="Column891"/>
    <tableColumn id="921" name="Column892"/>
    <tableColumn id="922" name="Column893"/>
    <tableColumn id="923" name="Column894"/>
    <tableColumn id="924" name="Column895"/>
    <tableColumn id="925" name="Column896"/>
    <tableColumn id="926" name="Column897"/>
    <tableColumn id="927" name="Column898"/>
    <tableColumn id="928" name="Column899"/>
    <tableColumn id="929" name="Column900"/>
    <tableColumn id="930" name="Column901"/>
    <tableColumn id="931" name="Column902"/>
    <tableColumn id="932" name="Column903"/>
    <tableColumn id="933" name="Column904"/>
    <tableColumn id="934" name="Column905"/>
    <tableColumn id="935" name="Column906"/>
    <tableColumn id="936" name="Column907"/>
    <tableColumn id="937" name="Column908"/>
    <tableColumn id="938" name="Column909"/>
    <tableColumn id="939" name="Column910"/>
    <tableColumn id="940" name="Column911"/>
    <tableColumn id="941" name="Column912"/>
    <tableColumn id="942" name="Column913"/>
    <tableColumn id="943" name="Column914"/>
    <tableColumn id="944" name="Column915"/>
    <tableColumn id="945" name="Column916"/>
    <tableColumn id="946" name="Column917"/>
    <tableColumn id="947" name="Column918"/>
    <tableColumn id="948" name="Column919"/>
    <tableColumn id="949" name="Column920"/>
    <tableColumn id="950" name="Column921"/>
    <tableColumn id="951" name="Column922"/>
    <tableColumn id="952" name="Column923"/>
    <tableColumn id="953" name="Column924"/>
    <tableColumn id="954" name="Column925"/>
    <tableColumn id="955" name="Column926"/>
    <tableColumn id="956" name="Column927"/>
    <tableColumn id="957" name="Column928"/>
    <tableColumn id="958" name="Column929"/>
    <tableColumn id="959" name="Column930"/>
    <tableColumn id="960" name="Column931"/>
    <tableColumn id="961" name="Column932"/>
    <tableColumn id="962" name="Column933"/>
    <tableColumn id="963" name="Column934"/>
    <tableColumn id="964" name="Column935"/>
    <tableColumn id="965" name="Column936"/>
    <tableColumn id="966" name="Column937"/>
    <tableColumn id="967" name="Column938"/>
    <tableColumn id="968" name="Column939"/>
    <tableColumn id="969" name="Column940"/>
    <tableColumn id="970" name="Column941"/>
    <tableColumn id="971" name="Column942"/>
    <tableColumn id="972" name="Column943"/>
    <tableColumn id="973" name="Column944"/>
    <tableColumn id="974" name="Column945"/>
    <tableColumn id="975" name="Column946"/>
    <tableColumn id="976" name="Column947"/>
    <tableColumn id="977" name="Column948"/>
    <tableColumn id="978" name="Column949"/>
    <tableColumn id="979" name="Column950"/>
    <tableColumn id="980" name="Column951"/>
    <tableColumn id="981" name="Column952"/>
    <tableColumn id="982" name="Column953"/>
    <tableColumn id="983" name="Column954"/>
    <tableColumn id="984" name="Column955"/>
    <tableColumn id="985" name="Column956"/>
    <tableColumn id="986" name="Column957"/>
    <tableColumn id="987" name="Column958"/>
    <tableColumn id="988" name="Column959"/>
    <tableColumn id="989" name="Column960"/>
    <tableColumn id="990" name="Column961"/>
    <tableColumn id="991" name="Column962"/>
    <tableColumn id="992" name="Column963"/>
    <tableColumn id="993" name="Column964"/>
    <tableColumn id="994" name="Column965"/>
    <tableColumn id="995" name="Column966"/>
    <tableColumn id="996" name="Column967"/>
    <tableColumn id="997" name="Column968"/>
    <tableColumn id="998" name="Column969"/>
    <tableColumn id="999" name="Column970"/>
    <tableColumn id="1000" name="Column971"/>
    <tableColumn id="1001" name="Column972"/>
    <tableColumn id="1002" name="Column973"/>
    <tableColumn id="1003" name="Column974"/>
    <tableColumn id="1004" name="Column975"/>
    <tableColumn id="1005" name="Column976"/>
    <tableColumn id="1006" name="Column977"/>
    <tableColumn id="1007" name="Column978"/>
    <tableColumn id="1008" name="Column979"/>
    <tableColumn id="1009" name="Column980"/>
    <tableColumn id="1010" name="Column981"/>
    <tableColumn id="1011" name="Column982"/>
    <tableColumn id="1012" name="Column983"/>
    <tableColumn id="1013" name="Column984"/>
    <tableColumn id="1014" name="Column985"/>
    <tableColumn id="1015" name="Column986"/>
    <tableColumn id="1016" name="Column987"/>
    <tableColumn id="1017" name="Column988"/>
    <tableColumn id="1018" name="Column989"/>
    <tableColumn id="1019" name="Column990"/>
    <tableColumn id="1020" name="Column991"/>
    <tableColumn id="1021" name="Column992"/>
    <tableColumn id="1022" name="Column993"/>
    <tableColumn id="1023" name="Column994"/>
    <tableColumn id="1024" name="Column995"/>
    <tableColumn id="1025" name="Column996"/>
    <tableColumn id="1026" name="Column997"/>
    <tableColumn id="1027" name="Column998"/>
    <tableColumn id="1028" name="Column999"/>
    <tableColumn id="1029" name="Column1000"/>
    <tableColumn id="1030" name="Column1001"/>
    <tableColumn id="1031" name="Column1002"/>
    <tableColumn id="1032" name="Column1003"/>
    <tableColumn id="1033" name="Column1004"/>
    <tableColumn id="1034" name="Column1005"/>
    <tableColumn id="1035" name="Column1006"/>
    <tableColumn id="1036" name="Column1007"/>
    <tableColumn id="1037" name="Column1008"/>
    <tableColumn id="1038" name="Column1009"/>
    <tableColumn id="1039" name="Column1010"/>
    <tableColumn id="1040" name="Column1011"/>
    <tableColumn id="1041" name="Column1012"/>
    <tableColumn id="1042" name="Column1013"/>
    <tableColumn id="1043" name="Column1014"/>
    <tableColumn id="1044" name="Column1015"/>
    <tableColumn id="1045" name="Column1016"/>
    <tableColumn id="1046" name="Column1017"/>
    <tableColumn id="1047" name="Column1018"/>
    <tableColumn id="1048" name="Column1019"/>
    <tableColumn id="1049" name="Column1020"/>
    <tableColumn id="1050" name="Column1021"/>
    <tableColumn id="1051" name="Column1022"/>
    <tableColumn id="1052" name="Column1023"/>
    <tableColumn id="1053" name="Column1024"/>
    <tableColumn id="1054" name="Column1025"/>
    <tableColumn id="1055" name="Column1026"/>
    <tableColumn id="1056" name="Column1027"/>
    <tableColumn id="1057" name="Column1028"/>
    <tableColumn id="1058" name="Column1029"/>
    <tableColumn id="1059" name="Column1030"/>
    <tableColumn id="1060" name="Column1031"/>
    <tableColumn id="1061" name="Column1032"/>
    <tableColumn id="1062" name="Column1033"/>
    <tableColumn id="1063" name="Column1034"/>
    <tableColumn id="1064" name="Column1035"/>
    <tableColumn id="1065" name="Column1036"/>
    <tableColumn id="1066" name="Column1037"/>
    <tableColumn id="1067" name="Column1038"/>
    <tableColumn id="1068" name="Column1039"/>
    <tableColumn id="1069" name="Column1040"/>
    <tableColumn id="1070" name="Column1041"/>
    <tableColumn id="1071" name="Column1042"/>
    <tableColumn id="1072" name="Column1043"/>
    <tableColumn id="1073" name="Column1044"/>
    <tableColumn id="1074" name="Column1045"/>
    <tableColumn id="1075" name="Column1046"/>
    <tableColumn id="1076" name="Column1047"/>
    <tableColumn id="1077" name="Column1048"/>
    <tableColumn id="1078" name="Column1049"/>
    <tableColumn id="1079" name="Column1050"/>
    <tableColumn id="1080" name="Column1051"/>
    <tableColumn id="1081" name="Column1052"/>
    <tableColumn id="1082" name="Column1053"/>
    <tableColumn id="1083" name="Column1054"/>
    <tableColumn id="1084" name="Column1055"/>
    <tableColumn id="1085" name="Column1056"/>
    <tableColumn id="1086" name="Column1057"/>
    <tableColumn id="1087" name="Column1058"/>
    <tableColumn id="1088" name="Column1059"/>
    <tableColumn id="1089" name="Column1060"/>
    <tableColumn id="1090" name="Column1061"/>
    <tableColumn id="1091" name="Column1062"/>
    <tableColumn id="1092" name="Column1063"/>
    <tableColumn id="1093" name="Column1064"/>
    <tableColumn id="1094" name="Column1065"/>
    <tableColumn id="1095" name="Column1066"/>
    <tableColumn id="1096" name="Column1067"/>
    <tableColumn id="1097" name="Column1068"/>
    <tableColumn id="1098" name="Column1069"/>
    <tableColumn id="1099" name="Column1070"/>
    <tableColumn id="1100" name="Column1071"/>
    <tableColumn id="1101" name="Column1072"/>
    <tableColumn id="1102" name="Column1073"/>
    <tableColumn id="1103" name="Column1074"/>
    <tableColumn id="1104" name="Column1075"/>
    <tableColumn id="1105" name="Column1076"/>
    <tableColumn id="1106" name="Column1077"/>
    <tableColumn id="1107" name="Column1078"/>
    <tableColumn id="1108" name="Column1079"/>
    <tableColumn id="1109" name="Column1080"/>
    <tableColumn id="1110" name="Column1081"/>
    <tableColumn id="1111" name="Column1082"/>
    <tableColumn id="1112" name="Column1083"/>
    <tableColumn id="1113" name="Column1084"/>
    <tableColumn id="1114" name="Column1085"/>
    <tableColumn id="1115" name="Column1086"/>
    <tableColumn id="1116" name="Column1087"/>
    <tableColumn id="1117" name="Column1088"/>
    <tableColumn id="1118" name="Column1089"/>
    <tableColumn id="1119" name="Column1090"/>
    <tableColumn id="1120" name="Column1091"/>
    <tableColumn id="1121" name="Column1092"/>
    <tableColumn id="1122" name="Column1093"/>
    <tableColumn id="1123" name="Column1094"/>
    <tableColumn id="1124" name="Column1095"/>
    <tableColumn id="1125" name="Column1096"/>
    <tableColumn id="1126" name="Column1097"/>
    <tableColumn id="1127" name="Column1098"/>
    <tableColumn id="1128" name="Column1099"/>
    <tableColumn id="1129" name="Column1100"/>
    <tableColumn id="1130" name="Column1101"/>
    <tableColumn id="1131" name="Column1102"/>
    <tableColumn id="1132" name="Column1103"/>
    <tableColumn id="1133" name="Column1104"/>
    <tableColumn id="1134" name="Column1105"/>
    <tableColumn id="1135" name="Column1106"/>
    <tableColumn id="1136" name="Column1107"/>
    <tableColumn id="1137" name="Column1108"/>
    <tableColumn id="1138" name="Column1109"/>
    <tableColumn id="1139" name="Column1110"/>
    <tableColumn id="1140" name="Column1111"/>
    <tableColumn id="1141" name="Column1112"/>
    <tableColumn id="1142" name="Column1113"/>
    <tableColumn id="1143" name="Column1114"/>
    <tableColumn id="1144" name="Column1115"/>
    <tableColumn id="1145" name="Column1116"/>
    <tableColumn id="1146" name="Column1117"/>
    <tableColumn id="1147" name="Column1118"/>
    <tableColumn id="1148" name="Column1119"/>
    <tableColumn id="1149" name="Column1120"/>
    <tableColumn id="1150" name="Column1121"/>
    <tableColumn id="1151" name="Column1122"/>
    <tableColumn id="1152" name="Column1123"/>
    <tableColumn id="1153" name="Column1124"/>
    <tableColumn id="1154" name="Column1125"/>
    <tableColumn id="1155" name="Column1126"/>
    <tableColumn id="1156" name="Column1127"/>
    <tableColumn id="1157" name="Column1128"/>
    <tableColumn id="1158" name="Column1129"/>
    <tableColumn id="1159" name="Column1130"/>
    <tableColumn id="1160" name="Column1131"/>
    <tableColumn id="1161" name="Column1132"/>
    <tableColumn id="1162" name="Column1133"/>
    <tableColumn id="1163" name="Column1134"/>
    <tableColumn id="1164" name="Column1135"/>
    <tableColumn id="1165" name="Column1136"/>
    <tableColumn id="1166" name="Column1137"/>
    <tableColumn id="1167" name="Column1138"/>
    <tableColumn id="1168" name="Column1139"/>
    <tableColumn id="1169" name="Column1140"/>
    <tableColumn id="1170" name="Column1141"/>
    <tableColumn id="1171" name="Column1142"/>
    <tableColumn id="1172" name="Column1143"/>
    <tableColumn id="1173" name="Column1144"/>
    <tableColumn id="1174" name="Column1145"/>
    <tableColumn id="1175" name="Column1146"/>
    <tableColumn id="1176" name="Column1147"/>
    <tableColumn id="1177" name="Column1148"/>
    <tableColumn id="1178" name="Column1149"/>
    <tableColumn id="1179" name="Column1150"/>
    <tableColumn id="1180" name="Column1151"/>
    <tableColumn id="1181" name="Column1152"/>
    <tableColumn id="1182" name="Column1153"/>
    <tableColumn id="1183" name="Column1154"/>
    <tableColumn id="1184" name="Column1155"/>
    <tableColumn id="1185" name="Column1156"/>
    <tableColumn id="1186" name="Column1157"/>
    <tableColumn id="1187" name="Column1158"/>
    <tableColumn id="1188" name="Column1159"/>
    <tableColumn id="1189" name="Column1160"/>
    <tableColumn id="1190" name="Column1161"/>
    <tableColumn id="1191" name="Column1162"/>
    <tableColumn id="1192" name="Column1163"/>
    <tableColumn id="1193" name="Column1164"/>
    <tableColumn id="1194" name="Column1165"/>
    <tableColumn id="1195" name="Column1166"/>
    <tableColumn id="1196" name="Column1167"/>
    <tableColumn id="1197" name="Column1168"/>
    <tableColumn id="1198" name="Column1169"/>
    <tableColumn id="1199" name="Column1170"/>
    <tableColumn id="1200" name="Column1171"/>
    <tableColumn id="1201" name="Column1172"/>
    <tableColumn id="1202" name="Column1173"/>
    <tableColumn id="1203" name="Column1174"/>
    <tableColumn id="1204" name="Column1175"/>
    <tableColumn id="1205" name="Column1176"/>
    <tableColumn id="1206" name="Column1177"/>
    <tableColumn id="1207" name="Column1178"/>
    <tableColumn id="1208" name="Column1179"/>
    <tableColumn id="1209" name="Column1180"/>
    <tableColumn id="1210" name="Column1181"/>
    <tableColumn id="1211" name="Column1182"/>
    <tableColumn id="1212" name="Column1183"/>
    <tableColumn id="1213" name="Column1184"/>
    <tableColumn id="1214" name="Column1185"/>
    <tableColumn id="1215" name="Column1186"/>
    <tableColumn id="1216" name="Column1187"/>
    <tableColumn id="1217" name="Column1188"/>
    <tableColumn id="1218" name="Column1189"/>
    <tableColumn id="1219" name="Column1190"/>
    <tableColumn id="1220" name="Column1191"/>
    <tableColumn id="1221" name="Column1192"/>
    <tableColumn id="1222" name="Column1193"/>
    <tableColumn id="1223" name="Column1194"/>
    <tableColumn id="1224" name="Column1195"/>
    <tableColumn id="1225" name="Column1196"/>
    <tableColumn id="1226" name="Column1197"/>
    <tableColumn id="1227" name="Column1198"/>
    <tableColumn id="1228" name="Column1199"/>
    <tableColumn id="1229" name="Column1200"/>
    <tableColumn id="1230" name="Column1201"/>
    <tableColumn id="1231" name="Column1202"/>
    <tableColumn id="1232" name="Column1203"/>
    <tableColumn id="1233" name="Column1204"/>
    <tableColumn id="1234" name="Column1205"/>
    <tableColumn id="1235" name="Column1206"/>
    <tableColumn id="1236" name="Column1207"/>
    <tableColumn id="1237" name="Column1208"/>
    <tableColumn id="1238" name="Column1209"/>
    <tableColumn id="1239" name="Column1210"/>
    <tableColumn id="1240" name="Column1211"/>
    <tableColumn id="1241" name="Column1212"/>
    <tableColumn id="1242" name="Column1213"/>
    <tableColumn id="1243" name="Column1214"/>
    <tableColumn id="1244" name="Column1215"/>
    <tableColumn id="1245" name="Column1216"/>
    <tableColumn id="1246" name="Column1217"/>
    <tableColumn id="1247" name="Column1218"/>
    <tableColumn id="1248" name="Column1219"/>
    <tableColumn id="1249" name="Column1220"/>
    <tableColumn id="1250" name="Column1221"/>
    <tableColumn id="1251" name="Column1222"/>
    <tableColumn id="1252" name="Column1223"/>
    <tableColumn id="1253" name="Column1224"/>
    <tableColumn id="1254" name="Column1225"/>
    <tableColumn id="1255" name="Column1226"/>
    <tableColumn id="1256" name="Column1227"/>
    <tableColumn id="1257" name="Column1228"/>
    <tableColumn id="1258" name="Column1229"/>
    <tableColumn id="1259" name="Column1230"/>
    <tableColumn id="1260" name="Column1231"/>
    <tableColumn id="1261" name="Column1232"/>
    <tableColumn id="1262" name="Column1233"/>
    <tableColumn id="1263" name="Column1234"/>
    <tableColumn id="1264" name="Column1235"/>
    <tableColumn id="1265" name="Column1236"/>
    <tableColumn id="1266" name="Column1237"/>
    <tableColumn id="1267" name="Column1238"/>
    <tableColumn id="1268" name="Column1239"/>
    <tableColumn id="1269" name="Column1240"/>
    <tableColumn id="1270" name="Column1241"/>
    <tableColumn id="1271" name="Column1242"/>
    <tableColumn id="1272" name="Column1243"/>
    <tableColumn id="1273" name="Column1244"/>
    <tableColumn id="1274" name="Column1245"/>
    <tableColumn id="1275" name="Column1246"/>
    <tableColumn id="1276" name="Column1247"/>
    <tableColumn id="1277" name="Column1248"/>
    <tableColumn id="1278" name="Column1249"/>
    <tableColumn id="1279" name="Column1250"/>
    <tableColumn id="1280" name="Column1251"/>
    <tableColumn id="1281" name="Column1252"/>
    <tableColumn id="1282" name="Column1253"/>
    <tableColumn id="1283" name="Column1254"/>
    <tableColumn id="1284" name="Column1255"/>
    <tableColumn id="1285" name="Column1256"/>
    <tableColumn id="1286" name="Column1257"/>
    <tableColumn id="1287" name="Column1258"/>
    <tableColumn id="1288" name="Column1259"/>
    <tableColumn id="1289" name="Column1260"/>
    <tableColumn id="1290" name="Column1261"/>
    <tableColumn id="1291" name="Column1262"/>
    <tableColumn id="1292" name="Column1263"/>
    <tableColumn id="1293" name="Column1264"/>
    <tableColumn id="1294" name="Column1265"/>
    <tableColumn id="1295" name="Column1266"/>
    <tableColumn id="1296" name="Column1267"/>
    <tableColumn id="1297" name="Column1268"/>
    <tableColumn id="1298" name="Column1269"/>
    <tableColumn id="1299" name="Column1270"/>
    <tableColumn id="1300" name="Column1271"/>
    <tableColumn id="1301" name="Column1272"/>
    <tableColumn id="1302" name="Column1273"/>
    <tableColumn id="1303" name="Column1274"/>
    <tableColumn id="1304" name="Column1275"/>
    <tableColumn id="1305" name="Column1276"/>
    <tableColumn id="1306" name="Column1277"/>
    <tableColumn id="1307" name="Column1278"/>
    <tableColumn id="1308" name="Column1279"/>
    <tableColumn id="1309" name="Column1280"/>
    <tableColumn id="1310" name="Column1281"/>
    <tableColumn id="1311" name="Column1282"/>
    <tableColumn id="1312" name="Column1283"/>
    <tableColumn id="1313" name="Column1284"/>
    <tableColumn id="1314" name="Column1285"/>
    <tableColumn id="1315" name="Column1286"/>
    <tableColumn id="1316" name="Column1287"/>
    <tableColumn id="1317" name="Column1288"/>
    <tableColumn id="1318" name="Column1289"/>
    <tableColumn id="1319" name="Column1290"/>
    <tableColumn id="1320" name="Column1291"/>
    <tableColumn id="1321" name="Column1292"/>
    <tableColumn id="1322" name="Column1293"/>
    <tableColumn id="1323" name="Column1294"/>
    <tableColumn id="1324" name="Column1295"/>
    <tableColumn id="1325" name="Column1296"/>
    <tableColumn id="1326" name="Column1297"/>
    <tableColumn id="1327" name="Column1298"/>
    <tableColumn id="1328" name="Column1299"/>
    <tableColumn id="1329" name="Column1300"/>
    <tableColumn id="1330" name="Column1301"/>
    <tableColumn id="1331" name="Column1302"/>
    <tableColumn id="1332" name="Column1303"/>
    <tableColumn id="1333" name="Column1304"/>
    <tableColumn id="1334" name="Column1305"/>
    <tableColumn id="1335" name="Column1306"/>
    <tableColumn id="1336" name="Column1307"/>
    <tableColumn id="1337" name="Column1308"/>
    <tableColumn id="1338" name="Column1309"/>
    <tableColumn id="1339" name="Column1310"/>
    <tableColumn id="1340" name="Column1311"/>
    <tableColumn id="1341" name="Column1312"/>
    <tableColumn id="1342" name="Column1313"/>
    <tableColumn id="1343" name="Column1314"/>
    <tableColumn id="1344" name="Column1315"/>
    <tableColumn id="1345" name="Column1316"/>
    <tableColumn id="1346" name="Column1317"/>
    <tableColumn id="1347" name="Column1318"/>
    <tableColumn id="1348" name="Column1319"/>
    <tableColumn id="1349" name="Column1320"/>
    <tableColumn id="1350" name="Column1321"/>
    <tableColumn id="1351" name="Column1322"/>
    <tableColumn id="1352" name="Column1323"/>
    <tableColumn id="1353" name="Column1324"/>
    <tableColumn id="1354" name="Column1325"/>
    <tableColumn id="1355" name="Column1326"/>
    <tableColumn id="1356" name="Column1327"/>
    <tableColumn id="1357" name="Column1328"/>
    <tableColumn id="1358" name="Column1329"/>
    <tableColumn id="1359" name="Column1330"/>
    <tableColumn id="1360" name="Column1331"/>
    <tableColumn id="1361" name="Column1332"/>
    <tableColumn id="1362" name="Column1333"/>
    <tableColumn id="1363" name="Column1334"/>
    <tableColumn id="1364" name="Column1335"/>
    <tableColumn id="1365" name="Column1336"/>
    <tableColumn id="1366" name="Column1337"/>
    <tableColumn id="1367" name="Column1338"/>
    <tableColumn id="1368" name="Column1339"/>
    <tableColumn id="1369" name="Column1340"/>
    <tableColumn id="1370" name="Column1341"/>
    <tableColumn id="1371" name="Column1342"/>
    <tableColumn id="1372" name="Column1343"/>
    <tableColumn id="1373" name="Column1344"/>
    <tableColumn id="1374" name="Column1345"/>
    <tableColumn id="1375" name="Column1346"/>
    <tableColumn id="1376" name="Column1347"/>
    <tableColumn id="1377" name="Column1348"/>
    <tableColumn id="1378" name="Column1349"/>
    <tableColumn id="1379" name="Column1350"/>
    <tableColumn id="1380" name="Column1351"/>
    <tableColumn id="1381" name="Column1352"/>
    <tableColumn id="1382" name="Column1353"/>
    <tableColumn id="1383" name="Column1354"/>
    <tableColumn id="1384" name="Column1355"/>
    <tableColumn id="1385" name="Column1356"/>
    <tableColumn id="1386" name="Column1357"/>
    <tableColumn id="1387" name="Column1358"/>
    <tableColumn id="1388" name="Column1359"/>
    <tableColumn id="1389" name="Column1360"/>
    <tableColumn id="1390" name="Column1361"/>
    <tableColumn id="1391" name="Column1362"/>
    <tableColumn id="1392" name="Column1363"/>
    <tableColumn id="1393" name="Column1364"/>
    <tableColumn id="1394" name="Column1365"/>
    <tableColumn id="1395" name="Column1366"/>
    <tableColumn id="1396" name="Column1367"/>
    <tableColumn id="1397" name="Column1368"/>
    <tableColumn id="1398" name="Column1369"/>
    <tableColumn id="1399" name="Column1370"/>
    <tableColumn id="1400" name="Column1371"/>
    <tableColumn id="1401" name="Column1372"/>
    <tableColumn id="1402" name="Column1373"/>
    <tableColumn id="1403" name="Column1374"/>
    <tableColumn id="1404" name="Column1375"/>
    <tableColumn id="1405" name="Column1376"/>
    <tableColumn id="1406" name="Column1377"/>
    <tableColumn id="1407" name="Column1378"/>
    <tableColumn id="1408" name="Column1379"/>
    <tableColumn id="1409" name="Column1380"/>
    <tableColumn id="1410" name="Column1381"/>
    <tableColumn id="1411" name="Column1382"/>
    <tableColumn id="1412" name="Column1383"/>
    <tableColumn id="1413" name="Column1384"/>
    <tableColumn id="1414" name="Column1385"/>
    <tableColumn id="1415" name="Column1386"/>
    <tableColumn id="1416" name="Column1387"/>
    <tableColumn id="1417" name="Column1388"/>
    <tableColumn id="1418" name="Column1389"/>
    <tableColumn id="1419" name="Column1390"/>
    <tableColumn id="1420" name="Column1391"/>
    <tableColumn id="1421" name="Column1392"/>
    <tableColumn id="1422" name="Column1393"/>
    <tableColumn id="1423" name="Column1394"/>
    <tableColumn id="1424" name="Column1395"/>
    <tableColumn id="1425" name="Column1396"/>
    <tableColumn id="1426" name="Column1397"/>
    <tableColumn id="1427" name="Column1398"/>
    <tableColumn id="1428" name="Column1399"/>
    <tableColumn id="1429" name="Column1400"/>
    <tableColumn id="1430" name="Column1401"/>
    <tableColumn id="1431" name="Column1402"/>
    <tableColumn id="1432" name="Column1403"/>
    <tableColumn id="1433" name="Column1404"/>
    <tableColumn id="1434" name="Column1405"/>
    <tableColumn id="1435" name="Column1406"/>
    <tableColumn id="1436" name="Column1407"/>
    <tableColumn id="1437" name="Column1408"/>
    <tableColumn id="1438" name="Column1409"/>
    <tableColumn id="1439" name="Column1410"/>
    <tableColumn id="1440" name="Column1411"/>
    <tableColumn id="1441" name="Column1412"/>
    <tableColumn id="1442" name="Column1413"/>
    <tableColumn id="1443" name="Column1414"/>
    <tableColumn id="1444" name="Column1415"/>
    <tableColumn id="1445" name="Column1416"/>
    <tableColumn id="1446" name="Column1417"/>
    <tableColumn id="1447" name="Column1418"/>
    <tableColumn id="1448" name="Column1419"/>
    <tableColumn id="1449" name="Column1420"/>
    <tableColumn id="1450" name="Column1421"/>
    <tableColumn id="1451" name="Column1422"/>
    <tableColumn id="1452" name="Column1423"/>
    <tableColumn id="1453" name="Column1424"/>
    <tableColumn id="1454" name="Column1425"/>
    <tableColumn id="1455" name="Column1426"/>
    <tableColumn id="1456" name="Column1427"/>
    <tableColumn id="1457" name="Column1428"/>
    <tableColumn id="1458" name="Column1429"/>
    <tableColumn id="1459" name="Column1430"/>
    <tableColumn id="1460" name="Column1431"/>
    <tableColumn id="1461" name="Column1432"/>
    <tableColumn id="1462" name="Column1433"/>
    <tableColumn id="1463" name="Column1434"/>
    <tableColumn id="1464" name="Column1435"/>
    <tableColumn id="1465" name="Column1436"/>
    <tableColumn id="1466" name="Column1437"/>
    <tableColumn id="1467" name="Column1438"/>
    <tableColumn id="1468" name="Column1439"/>
    <tableColumn id="1469" name="Column1440"/>
    <tableColumn id="1470" name="Column1441"/>
    <tableColumn id="1471" name="Column1442"/>
    <tableColumn id="1472" name="Column1443"/>
    <tableColumn id="1473" name="Column1444"/>
    <tableColumn id="1474" name="Column1445"/>
    <tableColumn id="1475" name="Column1446"/>
    <tableColumn id="1476" name="Column1447"/>
    <tableColumn id="1477" name="Column1448"/>
    <tableColumn id="1478" name="Column1449"/>
    <tableColumn id="1479" name="Column1450"/>
    <tableColumn id="1480" name="Column1451"/>
    <tableColumn id="1481" name="Column1452"/>
    <tableColumn id="1482" name="Column1453"/>
    <tableColumn id="1483" name="Column1454"/>
    <tableColumn id="1484" name="Column1455"/>
    <tableColumn id="1485" name="Column1456"/>
    <tableColumn id="1486" name="Column1457"/>
    <tableColumn id="1487" name="Column1458"/>
    <tableColumn id="1488" name="Column1459"/>
    <tableColumn id="1489" name="Column1460"/>
    <tableColumn id="1490" name="Column1461"/>
    <tableColumn id="1491" name="Column1462"/>
    <tableColumn id="1492" name="Column1463"/>
    <tableColumn id="1493" name="Column1464"/>
    <tableColumn id="1494" name="Column1465"/>
    <tableColumn id="1495" name="Column1466"/>
    <tableColumn id="1496" name="Column1467"/>
    <tableColumn id="1497" name="Column1468"/>
    <tableColumn id="1498" name="Column1469"/>
    <tableColumn id="1499" name="Column1470"/>
    <tableColumn id="1500" name="Column1471"/>
    <tableColumn id="1501" name="Column1472"/>
    <tableColumn id="1502" name="Column1473"/>
    <tableColumn id="1503" name="Column1474"/>
    <tableColumn id="1504" name="Column1475"/>
    <tableColumn id="1505" name="Column1476"/>
    <tableColumn id="1506" name="Column1477"/>
    <tableColumn id="1507" name="Column1478"/>
    <tableColumn id="1508" name="Column1479"/>
    <tableColumn id="1509" name="Column1480"/>
    <tableColumn id="1510" name="Column1481"/>
    <tableColumn id="1511" name="Column1482"/>
    <tableColumn id="1512" name="Column1483"/>
    <tableColumn id="1513" name="Column1484"/>
    <tableColumn id="1514" name="Column1485"/>
    <tableColumn id="1515" name="Column1486"/>
    <tableColumn id="1516" name="Column1487"/>
    <tableColumn id="1517" name="Column1488"/>
    <tableColumn id="1518" name="Column1489"/>
    <tableColumn id="1519" name="Column1490"/>
    <tableColumn id="1520" name="Column1491"/>
    <tableColumn id="1521" name="Column1492"/>
    <tableColumn id="1522" name="Column1493"/>
    <tableColumn id="1523" name="Column1494"/>
    <tableColumn id="1524" name="Column1495"/>
    <tableColumn id="1525" name="Column1496"/>
    <tableColumn id="1526" name="Column1497"/>
    <tableColumn id="1527" name="Column1498"/>
    <tableColumn id="1528" name="Column1499"/>
    <tableColumn id="1529" name="Column1500"/>
    <tableColumn id="1530" name="Column1501"/>
    <tableColumn id="1531" name="Column1502"/>
    <tableColumn id="1532" name="Column1503"/>
    <tableColumn id="1533" name="Column1504"/>
    <tableColumn id="1534" name="Column1505"/>
    <tableColumn id="1535" name="Column1506"/>
    <tableColumn id="1536" name="Column1507"/>
    <tableColumn id="1537" name="Column1508"/>
    <tableColumn id="1538" name="Column1509"/>
    <tableColumn id="1539" name="Column1510"/>
    <tableColumn id="1540" name="Column1511"/>
    <tableColumn id="1541" name="Column1512"/>
    <tableColumn id="1542" name="Column1513"/>
    <tableColumn id="1543" name="Column1514"/>
    <tableColumn id="1544" name="Column1515"/>
    <tableColumn id="1545" name="Column1516"/>
    <tableColumn id="1546" name="Column1517"/>
    <tableColumn id="1547" name="Column1518"/>
    <tableColumn id="1548" name="Column1519"/>
    <tableColumn id="1549" name="Column1520"/>
    <tableColumn id="1550" name="Column1521"/>
    <tableColumn id="1551" name="Column1522"/>
    <tableColumn id="1552" name="Column1523"/>
    <tableColumn id="1553" name="Column1524"/>
    <tableColumn id="1554" name="Column1525"/>
    <tableColumn id="1555" name="Column1526"/>
    <tableColumn id="1556" name="Column1527"/>
    <tableColumn id="1557" name="Column1528"/>
    <tableColumn id="1558" name="Column1529"/>
    <tableColumn id="1559" name="Column1530"/>
    <tableColumn id="1560" name="Column1531"/>
    <tableColumn id="1561" name="Column1532"/>
    <tableColumn id="1562" name="Column1533"/>
    <tableColumn id="1563" name="Column1534"/>
    <tableColumn id="1564" name="Column1535"/>
    <tableColumn id="1565" name="Column1536"/>
    <tableColumn id="1566" name="Column1537"/>
    <tableColumn id="1567" name="Column1538"/>
    <tableColumn id="1568" name="Column1539"/>
    <tableColumn id="1569" name="Column1540"/>
    <tableColumn id="1570" name="Column1541"/>
    <tableColumn id="1571" name="Column1542"/>
    <tableColumn id="1572" name="Column1543"/>
    <tableColumn id="1573" name="Column1544"/>
    <tableColumn id="1574" name="Column1545"/>
    <tableColumn id="1575" name="Column1546"/>
    <tableColumn id="1576" name="Column1547"/>
    <tableColumn id="1577" name="Column1548"/>
    <tableColumn id="1578" name="Column1549"/>
    <tableColumn id="1579" name="Column1550"/>
    <tableColumn id="1580" name="Column1551"/>
    <tableColumn id="1581" name="Column1552"/>
    <tableColumn id="1582" name="Column1553"/>
    <tableColumn id="1583" name="Column1554"/>
    <tableColumn id="1584" name="Column1555"/>
    <tableColumn id="1585" name="Column1556"/>
    <tableColumn id="1586" name="Column1557"/>
    <tableColumn id="1587" name="Column1558"/>
    <tableColumn id="1588" name="Column1559"/>
    <tableColumn id="1589" name="Column1560"/>
    <tableColumn id="1590" name="Column1561"/>
    <tableColumn id="1591" name="Column1562"/>
    <tableColumn id="1592" name="Column1563"/>
    <tableColumn id="1593" name="Column1564"/>
    <tableColumn id="1594" name="Column1565"/>
    <tableColumn id="1595" name="Column1566"/>
    <tableColumn id="1596" name="Column1567"/>
    <tableColumn id="1597" name="Column1568"/>
    <tableColumn id="1598" name="Column1569"/>
    <tableColumn id="1599" name="Column1570"/>
    <tableColumn id="1600" name="Column1571"/>
    <tableColumn id="1601" name="Column1572"/>
    <tableColumn id="1602" name="Column1573"/>
    <tableColumn id="1603" name="Column1574"/>
    <tableColumn id="1604" name="Column1575"/>
    <tableColumn id="1605" name="Column1576"/>
    <tableColumn id="1606" name="Column1577"/>
    <tableColumn id="1607" name="Column1578"/>
    <tableColumn id="1608" name="Column1579"/>
    <tableColumn id="1609" name="Column1580"/>
    <tableColumn id="1610" name="Column1581"/>
    <tableColumn id="1611" name="Column1582"/>
    <tableColumn id="1612" name="Column1583"/>
    <tableColumn id="1613" name="Column1584"/>
    <tableColumn id="1614" name="Column1585"/>
    <tableColumn id="1615" name="Column1586"/>
    <tableColumn id="1616" name="Column1587"/>
    <tableColumn id="1617" name="Column1588"/>
    <tableColumn id="1618" name="Column1589"/>
    <tableColumn id="1619" name="Column1590"/>
    <tableColumn id="1620" name="Column1591"/>
    <tableColumn id="1621" name="Column1592"/>
    <tableColumn id="1622" name="Column1593"/>
    <tableColumn id="1623" name="Column1594"/>
    <tableColumn id="1624" name="Column1595"/>
    <tableColumn id="1625" name="Column1596"/>
    <tableColumn id="1626" name="Column1597"/>
    <tableColumn id="1627" name="Column1598"/>
    <tableColumn id="1628" name="Column1599"/>
    <tableColumn id="1629" name="Column1600"/>
    <tableColumn id="1630" name="Column1601"/>
    <tableColumn id="1631" name="Column1602"/>
    <tableColumn id="1632" name="Column1603"/>
    <tableColumn id="1633" name="Column1604"/>
    <tableColumn id="1634" name="Column1605"/>
    <tableColumn id="1635" name="Column1606"/>
    <tableColumn id="1636" name="Column1607"/>
    <tableColumn id="1637" name="Column1608"/>
    <tableColumn id="1638" name="Column1609"/>
    <tableColumn id="1639" name="Column1610"/>
    <tableColumn id="1640" name="Column1611"/>
    <tableColumn id="1641" name="Column1612"/>
    <tableColumn id="1642" name="Column1613"/>
    <tableColumn id="1643" name="Column1614"/>
    <tableColumn id="1644" name="Column1615"/>
    <tableColumn id="1645" name="Column1616"/>
    <tableColumn id="1646" name="Column1617"/>
    <tableColumn id="1647" name="Column1618"/>
    <tableColumn id="1648" name="Column1619"/>
    <tableColumn id="1649" name="Column1620"/>
    <tableColumn id="1650" name="Column1621"/>
    <tableColumn id="1651" name="Column1622"/>
    <tableColumn id="1652" name="Column1623"/>
    <tableColumn id="1653" name="Column1624"/>
    <tableColumn id="1654" name="Column1625"/>
    <tableColumn id="1655" name="Column1626"/>
    <tableColumn id="1656" name="Column1627"/>
    <tableColumn id="1657" name="Column1628"/>
    <tableColumn id="1658" name="Column1629"/>
    <tableColumn id="1659" name="Column1630"/>
    <tableColumn id="1660" name="Column1631"/>
    <tableColumn id="1661" name="Column1632"/>
    <tableColumn id="1662" name="Column1633"/>
    <tableColumn id="1663" name="Column1634"/>
    <tableColumn id="1664" name="Column1635"/>
    <tableColumn id="1665" name="Column1636"/>
    <tableColumn id="1666" name="Column1637"/>
    <tableColumn id="1667" name="Column1638"/>
    <tableColumn id="1668" name="Column1639"/>
    <tableColumn id="1669" name="Column1640"/>
    <tableColumn id="1670" name="Column1641"/>
    <tableColumn id="1671" name="Column1642"/>
    <tableColumn id="1672" name="Column1643"/>
    <tableColumn id="1673" name="Column1644"/>
    <tableColumn id="1674" name="Column1645"/>
    <tableColumn id="1675" name="Column1646"/>
    <tableColumn id="1676" name="Column1647"/>
    <tableColumn id="1677" name="Column1648"/>
    <tableColumn id="1678" name="Column1649"/>
    <tableColumn id="1679" name="Column1650"/>
    <tableColumn id="1680" name="Column1651"/>
    <tableColumn id="1681" name="Column1652"/>
    <tableColumn id="1682" name="Column1653"/>
    <tableColumn id="1683" name="Column1654"/>
    <tableColumn id="1684" name="Column1655"/>
    <tableColumn id="1685" name="Column1656"/>
    <tableColumn id="1686" name="Column1657"/>
    <tableColumn id="1687" name="Column1658"/>
    <tableColumn id="1688" name="Column1659"/>
    <tableColumn id="1689" name="Column1660"/>
    <tableColumn id="1690" name="Column1661"/>
    <tableColumn id="1691" name="Column1662"/>
    <tableColumn id="1692" name="Column1663"/>
    <tableColumn id="1693" name="Column1664"/>
    <tableColumn id="1694" name="Column1665"/>
    <tableColumn id="1695" name="Column1666"/>
    <tableColumn id="1696" name="Column1667"/>
    <tableColumn id="1697" name="Column1668"/>
    <tableColumn id="1698" name="Column1669"/>
    <tableColumn id="1699" name="Column1670"/>
    <tableColumn id="1700" name="Column1671"/>
    <tableColumn id="1701" name="Column1672"/>
    <tableColumn id="1702" name="Column1673"/>
    <tableColumn id="1703" name="Column1674"/>
    <tableColumn id="1704" name="Column1675"/>
    <tableColumn id="1705" name="Column1676"/>
    <tableColumn id="1706" name="Column1677"/>
    <tableColumn id="1707" name="Column1678"/>
    <tableColumn id="1708" name="Column1679"/>
    <tableColumn id="1709" name="Column1680"/>
    <tableColumn id="1710" name="Column1681"/>
    <tableColumn id="1711" name="Column1682"/>
    <tableColumn id="1712" name="Column1683"/>
    <tableColumn id="1713" name="Column1684"/>
    <tableColumn id="1714" name="Column1685"/>
    <tableColumn id="1715" name="Column1686"/>
    <tableColumn id="1716" name="Column1687"/>
    <tableColumn id="1717" name="Column1688"/>
    <tableColumn id="1718" name="Column1689"/>
    <tableColumn id="1719" name="Column1690"/>
    <tableColumn id="1720" name="Column1691"/>
    <tableColumn id="1721" name="Column1692"/>
    <tableColumn id="1722" name="Column1693"/>
    <tableColumn id="1723" name="Column1694"/>
    <tableColumn id="1724" name="Column1695"/>
    <tableColumn id="1725" name="Column1696"/>
    <tableColumn id="1726" name="Column1697"/>
    <tableColumn id="1727" name="Column1698"/>
    <tableColumn id="1728" name="Column1699"/>
    <tableColumn id="1729" name="Column1700"/>
    <tableColumn id="1730" name="Column1701"/>
    <tableColumn id="1731" name="Column1702"/>
    <tableColumn id="1732" name="Column1703"/>
    <tableColumn id="1733" name="Column1704"/>
    <tableColumn id="1734" name="Column1705"/>
    <tableColumn id="1735" name="Column1706"/>
    <tableColumn id="1736" name="Column1707"/>
    <tableColumn id="1737" name="Column1708"/>
    <tableColumn id="1738" name="Column1709"/>
    <tableColumn id="1739" name="Column1710"/>
    <tableColumn id="1740" name="Column1711"/>
    <tableColumn id="1741" name="Column1712"/>
    <tableColumn id="1742" name="Column1713"/>
    <tableColumn id="1743" name="Column1714"/>
    <tableColumn id="1744" name="Column1715"/>
    <tableColumn id="1745" name="Column1716"/>
    <tableColumn id="1746" name="Column1717"/>
    <tableColumn id="1747" name="Column1718"/>
    <tableColumn id="1748" name="Column1719"/>
    <tableColumn id="1749" name="Column1720"/>
    <tableColumn id="1750" name="Column1721"/>
    <tableColumn id="1751" name="Column1722"/>
    <tableColumn id="1752" name="Column1723"/>
    <tableColumn id="1753" name="Column1724"/>
    <tableColumn id="1754" name="Column1725"/>
    <tableColumn id="1755" name="Column1726"/>
    <tableColumn id="1756" name="Column1727"/>
    <tableColumn id="1757" name="Column1728"/>
    <tableColumn id="1758" name="Column1729"/>
    <tableColumn id="1759" name="Column1730"/>
    <tableColumn id="1760" name="Column1731"/>
    <tableColumn id="1761" name="Column1732"/>
    <tableColumn id="1762" name="Column1733"/>
    <tableColumn id="1763" name="Column1734"/>
    <tableColumn id="1764" name="Column1735"/>
    <tableColumn id="1765" name="Column1736"/>
    <tableColumn id="1766" name="Column1737"/>
    <tableColumn id="1767" name="Column1738"/>
    <tableColumn id="1768" name="Column1739"/>
    <tableColumn id="1769" name="Column1740"/>
    <tableColumn id="1770" name="Column1741"/>
    <tableColumn id="1771" name="Column1742"/>
    <tableColumn id="1772" name="Column1743"/>
    <tableColumn id="1773" name="Column1744"/>
    <tableColumn id="1774" name="Column1745"/>
    <tableColumn id="1775" name="Column1746"/>
    <tableColumn id="1776" name="Column1747"/>
    <tableColumn id="1777" name="Column1748"/>
    <tableColumn id="1778" name="Column1749"/>
    <tableColumn id="1779" name="Column1750"/>
    <tableColumn id="1780" name="Column1751"/>
    <tableColumn id="1781" name="Column1752"/>
    <tableColumn id="1782" name="Column1753"/>
    <tableColumn id="1783" name="Column1754"/>
    <tableColumn id="1784" name="Column1755"/>
    <tableColumn id="1785" name="Column1756"/>
    <tableColumn id="1786" name="Column1757"/>
    <tableColumn id="1787" name="Column1758"/>
    <tableColumn id="1788" name="Column1759"/>
    <tableColumn id="1789" name="Column1760"/>
    <tableColumn id="1790" name="Column1761"/>
    <tableColumn id="1791" name="Column1762"/>
    <tableColumn id="1792" name="Column1763"/>
    <tableColumn id="1793" name="Column1764"/>
    <tableColumn id="1794" name="Column1765"/>
    <tableColumn id="1795" name="Column1766"/>
    <tableColumn id="1796" name="Column1767"/>
    <tableColumn id="1797" name="Column1768"/>
    <tableColumn id="1798" name="Column1769"/>
    <tableColumn id="1799" name="Column1770"/>
    <tableColumn id="1800" name="Column1771"/>
    <tableColumn id="1801" name="Column1772"/>
    <tableColumn id="1802" name="Column1773"/>
    <tableColumn id="1803" name="Column1774"/>
    <tableColumn id="1804" name="Column1775"/>
    <tableColumn id="1805" name="Column1776"/>
    <tableColumn id="1806" name="Column1777"/>
    <tableColumn id="1807" name="Column1778"/>
    <tableColumn id="1808" name="Column1779"/>
    <tableColumn id="1809" name="Column1780"/>
    <tableColumn id="1810" name="Column1781"/>
    <tableColumn id="1811" name="Column1782"/>
    <tableColumn id="1812" name="Column1783"/>
    <tableColumn id="1813" name="Column1784"/>
    <tableColumn id="1814" name="Column1785"/>
    <tableColumn id="1815" name="Column1786"/>
    <tableColumn id="1816" name="Column1787"/>
    <tableColumn id="1817" name="Column1788"/>
    <tableColumn id="1818" name="Column1789"/>
    <tableColumn id="1819" name="Column1790"/>
    <tableColumn id="1820" name="Column1791"/>
    <tableColumn id="1821" name="Column1792"/>
    <tableColumn id="1822" name="Column1793"/>
    <tableColumn id="1823" name="Column1794"/>
    <tableColumn id="1824" name="Column1795"/>
    <tableColumn id="1825" name="Column1796"/>
    <tableColumn id="1826" name="Column1797"/>
    <tableColumn id="1827" name="Column1798"/>
    <tableColumn id="1828" name="Column1799"/>
    <tableColumn id="1829" name="Column1800"/>
    <tableColumn id="1830" name="Column1801"/>
    <tableColumn id="1831" name="Column1802"/>
    <tableColumn id="1832" name="Column1803"/>
    <tableColumn id="1833" name="Column1804"/>
    <tableColumn id="1834" name="Column1805"/>
    <tableColumn id="1835" name="Column1806"/>
    <tableColumn id="1836" name="Column1807"/>
    <tableColumn id="1837" name="Column1808"/>
    <tableColumn id="1838" name="Column1809"/>
    <tableColumn id="1839" name="Column1810"/>
    <tableColumn id="1840" name="Column1811"/>
    <tableColumn id="1841" name="Column1812"/>
    <tableColumn id="1842" name="Column1813"/>
    <tableColumn id="1843" name="Column1814"/>
    <tableColumn id="1844" name="Column1815"/>
    <tableColumn id="1845" name="Column1816"/>
    <tableColumn id="1846" name="Column1817"/>
    <tableColumn id="1847" name="Column1818"/>
    <tableColumn id="1848" name="Column1819"/>
    <tableColumn id="1849" name="Column1820"/>
    <tableColumn id="1850" name="Column1821"/>
    <tableColumn id="1851" name="Column1822"/>
    <tableColumn id="1852" name="Column1823"/>
    <tableColumn id="1853" name="Column1824"/>
    <tableColumn id="1854" name="Column1825"/>
    <tableColumn id="1855" name="Column1826"/>
    <tableColumn id="1856" name="Column1827"/>
    <tableColumn id="1857" name="Column1828"/>
    <tableColumn id="1858" name="Column1829"/>
    <tableColumn id="1859" name="Column1830"/>
    <tableColumn id="1860" name="Column1831"/>
    <tableColumn id="1861" name="Column1832"/>
    <tableColumn id="1862" name="Column1833"/>
    <tableColumn id="1863" name="Column1834"/>
    <tableColumn id="1864" name="Column1835"/>
    <tableColumn id="1865" name="Column1836"/>
    <tableColumn id="1866" name="Column1837"/>
    <tableColumn id="1867" name="Column1838"/>
    <tableColumn id="1868" name="Column1839"/>
    <tableColumn id="1869" name="Column1840"/>
    <tableColumn id="1870" name="Column1841"/>
    <tableColumn id="1871" name="Column1842"/>
    <tableColumn id="1872" name="Column1843"/>
    <tableColumn id="1873" name="Column1844"/>
    <tableColumn id="1874" name="Column1845"/>
    <tableColumn id="1875" name="Column1846"/>
    <tableColumn id="1876" name="Column1847"/>
    <tableColumn id="1877" name="Column1848"/>
    <tableColumn id="1878" name="Column1849"/>
    <tableColumn id="1879" name="Column1850"/>
    <tableColumn id="1880" name="Column1851"/>
    <tableColumn id="1881" name="Column1852"/>
    <tableColumn id="1882" name="Column1853"/>
    <tableColumn id="1883" name="Column1854"/>
    <tableColumn id="1884" name="Column1855"/>
    <tableColumn id="1885" name="Column1856"/>
    <tableColumn id="1886" name="Column1857"/>
    <tableColumn id="1887" name="Column1858"/>
    <tableColumn id="1888" name="Column1859"/>
    <tableColumn id="1889" name="Column1860"/>
    <tableColumn id="1890" name="Column1861"/>
    <tableColumn id="1891" name="Column1862"/>
    <tableColumn id="1892" name="Column1863"/>
    <tableColumn id="1893" name="Column1864"/>
    <tableColumn id="1894" name="Column1865"/>
    <tableColumn id="1895" name="Column1866"/>
    <tableColumn id="1896" name="Column1867"/>
    <tableColumn id="1897" name="Column1868"/>
    <tableColumn id="1898" name="Column1869"/>
    <tableColumn id="1899" name="Column1870"/>
    <tableColumn id="1900" name="Column1871"/>
    <tableColumn id="1901" name="Column1872"/>
    <tableColumn id="1902" name="Column1873"/>
    <tableColumn id="1903" name="Column1874"/>
    <tableColumn id="1904" name="Column1875"/>
    <tableColumn id="1905" name="Column1876"/>
    <tableColumn id="1906" name="Column1877"/>
    <tableColumn id="1907" name="Column1878"/>
    <tableColumn id="1908" name="Column1879"/>
    <tableColumn id="1909" name="Column1880"/>
    <tableColumn id="1910" name="Column1881"/>
    <tableColumn id="1911" name="Column1882"/>
    <tableColumn id="1912" name="Column1883"/>
    <tableColumn id="1913" name="Column1884"/>
    <tableColumn id="1914" name="Column1885"/>
    <tableColumn id="1915" name="Column1886"/>
    <tableColumn id="1916" name="Column1887"/>
    <tableColumn id="1917" name="Column1888"/>
    <tableColumn id="1918" name="Column1889"/>
    <tableColumn id="1919" name="Column1890"/>
    <tableColumn id="1920" name="Column1891"/>
    <tableColumn id="1921" name="Column1892"/>
    <tableColumn id="1922" name="Column1893"/>
    <tableColumn id="1923" name="Column1894"/>
    <tableColumn id="1924" name="Column1895"/>
    <tableColumn id="1925" name="Column1896"/>
    <tableColumn id="1926" name="Column1897"/>
    <tableColumn id="1927" name="Column1898"/>
    <tableColumn id="1928" name="Column1899"/>
    <tableColumn id="1929" name="Column1900"/>
    <tableColumn id="1930" name="Column1901"/>
    <tableColumn id="1931" name="Column1902"/>
    <tableColumn id="1932" name="Column1903"/>
    <tableColumn id="1933" name="Column1904"/>
    <tableColumn id="1934" name="Column1905"/>
    <tableColumn id="1935" name="Column1906"/>
    <tableColumn id="1936" name="Column1907"/>
    <tableColumn id="1937" name="Column1908"/>
    <tableColumn id="1938" name="Column1909"/>
    <tableColumn id="1939" name="Column1910"/>
    <tableColumn id="1940" name="Column1911"/>
    <tableColumn id="1941" name="Column1912"/>
    <tableColumn id="1942" name="Column1913"/>
    <tableColumn id="1943" name="Column1914"/>
    <tableColumn id="1944" name="Column1915"/>
    <tableColumn id="1945" name="Column1916"/>
    <tableColumn id="1946" name="Column1917"/>
    <tableColumn id="1947" name="Column1918"/>
    <tableColumn id="1948" name="Column1919"/>
    <tableColumn id="1949" name="Column1920"/>
    <tableColumn id="1950" name="Column1921"/>
    <tableColumn id="1951" name="Column1922"/>
    <tableColumn id="1952" name="Column1923"/>
    <tableColumn id="1953" name="Column1924"/>
    <tableColumn id="1954" name="Column1925"/>
    <tableColumn id="1955" name="Column1926"/>
    <tableColumn id="1956" name="Column1927"/>
    <tableColumn id="1957" name="Column1928"/>
    <tableColumn id="1958" name="Column1929"/>
    <tableColumn id="1959" name="Column1930"/>
    <tableColumn id="1960" name="Column1931"/>
    <tableColumn id="1961" name="Column1932"/>
    <tableColumn id="1962" name="Column1933"/>
    <tableColumn id="1963" name="Column1934"/>
    <tableColumn id="1964" name="Column1935"/>
    <tableColumn id="1965" name="Column1936"/>
    <tableColumn id="1966" name="Column1937"/>
    <tableColumn id="1967" name="Column1938"/>
    <tableColumn id="1968" name="Column1939"/>
    <tableColumn id="1969" name="Column1940"/>
    <tableColumn id="1970" name="Column1941"/>
    <tableColumn id="1971" name="Column1942"/>
    <tableColumn id="1972" name="Column1943"/>
    <tableColumn id="1973" name="Column1944"/>
    <tableColumn id="1974" name="Column1945"/>
    <tableColumn id="1975" name="Column1946"/>
    <tableColumn id="1976" name="Column1947"/>
    <tableColumn id="1977" name="Column1948"/>
    <tableColumn id="1978" name="Column1949"/>
    <tableColumn id="1979" name="Column1950"/>
    <tableColumn id="1980" name="Column1951"/>
    <tableColumn id="1981" name="Column1952"/>
    <tableColumn id="1982" name="Column1953"/>
    <tableColumn id="1983" name="Column1954"/>
    <tableColumn id="1984" name="Column1955"/>
    <tableColumn id="1985" name="Column1956"/>
    <tableColumn id="1986" name="Column1957"/>
    <tableColumn id="1987" name="Column1958"/>
    <tableColumn id="1988" name="Column1959"/>
    <tableColumn id="1989" name="Column1960"/>
    <tableColumn id="1990" name="Column1961"/>
    <tableColumn id="1991" name="Column1962"/>
    <tableColumn id="1992" name="Column1963"/>
    <tableColumn id="1993" name="Column1964"/>
    <tableColumn id="1994" name="Column1965"/>
    <tableColumn id="1995" name="Column1966"/>
    <tableColumn id="1996" name="Column1967"/>
    <tableColumn id="1997" name="Column1968"/>
    <tableColumn id="1998" name="Column1969"/>
    <tableColumn id="1999" name="Column1970"/>
    <tableColumn id="2000" name="Column1971"/>
    <tableColumn id="2001" name="Column1972"/>
    <tableColumn id="2002" name="Column1973"/>
    <tableColumn id="2003" name="Column1974"/>
    <tableColumn id="2004" name="Column1975"/>
    <tableColumn id="2005" name="Column1976"/>
    <tableColumn id="2006" name="Column1977"/>
    <tableColumn id="2007" name="Column1978"/>
    <tableColumn id="2008" name="Column1979"/>
    <tableColumn id="2009" name="Column1980"/>
    <tableColumn id="2010" name="Column1981"/>
    <tableColumn id="2011" name="Column1982"/>
    <tableColumn id="2012" name="Column1983"/>
    <tableColumn id="2013" name="Column1984"/>
    <tableColumn id="2014" name="Column1985"/>
    <tableColumn id="2015" name="Column1986"/>
    <tableColumn id="2016" name="Column1987"/>
    <tableColumn id="2017" name="Column1988"/>
    <tableColumn id="2018" name="Column1989"/>
    <tableColumn id="2019" name="Column1990"/>
    <tableColumn id="2020" name="Column1991"/>
    <tableColumn id="2021" name="Column1992"/>
    <tableColumn id="2022" name="Column1993"/>
    <tableColumn id="2023" name="Column1994"/>
    <tableColumn id="2024" name="Column1995"/>
    <tableColumn id="2025" name="Column1996"/>
    <tableColumn id="2026" name="Column1997"/>
    <tableColumn id="2027" name="Column1998"/>
    <tableColumn id="2028" name="Column1999"/>
    <tableColumn id="2029" name="Column2000"/>
    <tableColumn id="2030" name="Column2001"/>
    <tableColumn id="2031" name="Column2002"/>
    <tableColumn id="2032" name="Column2003"/>
    <tableColumn id="2033" name="Column2004"/>
    <tableColumn id="2034" name="Column2005"/>
    <tableColumn id="2035" name="Column2006"/>
    <tableColumn id="2036" name="Column2007"/>
    <tableColumn id="2037" name="Column2008"/>
    <tableColumn id="2038" name="Column2009"/>
    <tableColumn id="2039" name="Column2010"/>
    <tableColumn id="2040" name="Column2011"/>
    <tableColumn id="2041" name="Column2012"/>
    <tableColumn id="2042" name="Column2013"/>
    <tableColumn id="2043" name="Column2014"/>
    <tableColumn id="2044" name="Column2015"/>
    <tableColumn id="2045" name="Column2016"/>
    <tableColumn id="2046" name="Column2017"/>
    <tableColumn id="2047" name="Column2018"/>
    <tableColumn id="2048" name="Column2019"/>
    <tableColumn id="2049" name="Column2020"/>
    <tableColumn id="2050" name="Column2021"/>
    <tableColumn id="2051" name="Column2022"/>
    <tableColumn id="2052" name="Column2023"/>
    <tableColumn id="2053" name="Column2024"/>
    <tableColumn id="2054" name="Column2025"/>
    <tableColumn id="2055" name="Column2026"/>
    <tableColumn id="2056" name="Column2027"/>
    <tableColumn id="2057" name="Column2028"/>
    <tableColumn id="2058" name="Column2029"/>
    <tableColumn id="2059" name="Column2030"/>
    <tableColumn id="2060" name="Column2031"/>
    <tableColumn id="2061" name="Column2032"/>
    <tableColumn id="2062" name="Column2033"/>
    <tableColumn id="2063" name="Column2034"/>
    <tableColumn id="2064" name="Column2035"/>
    <tableColumn id="2065" name="Column2036"/>
    <tableColumn id="2066" name="Column2037"/>
    <tableColumn id="2067" name="Column2038"/>
    <tableColumn id="2068" name="Column2039"/>
    <tableColumn id="2069" name="Column2040"/>
    <tableColumn id="2070" name="Column2041"/>
    <tableColumn id="2071" name="Column2042"/>
    <tableColumn id="2072" name="Column2043"/>
    <tableColumn id="2073" name="Column2044"/>
    <tableColumn id="2074" name="Column2045"/>
    <tableColumn id="2075" name="Column2046"/>
    <tableColumn id="2076" name="Column2047"/>
    <tableColumn id="2077" name="Column2048"/>
    <tableColumn id="2078" name="Column2049"/>
    <tableColumn id="2079" name="Column2050"/>
    <tableColumn id="2080" name="Column2051"/>
    <tableColumn id="2081" name="Column2052"/>
    <tableColumn id="2082" name="Column2053"/>
    <tableColumn id="2083" name="Column2054"/>
    <tableColumn id="2084" name="Column2055"/>
    <tableColumn id="2085" name="Column2056"/>
    <tableColumn id="2086" name="Column2057"/>
    <tableColumn id="2087" name="Column2058"/>
    <tableColumn id="2088" name="Column2059"/>
    <tableColumn id="2089" name="Column2060"/>
    <tableColumn id="2090" name="Column2061"/>
    <tableColumn id="2091" name="Column2062"/>
    <tableColumn id="2092" name="Column2063"/>
    <tableColumn id="2093" name="Column2064"/>
    <tableColumn id="2094" name="Column2065"/>
    <tableColumn id="2095" name="Column2066"/>
    <tableColumn id="2096" name="Column2067"/>
    <tableColumn id="2097" name="Column2068"/>
    <tableColumn id="2098" name="Column2069"/>
    <tableColumn id="2099" name="Column2070"/>
    <tableColumn id="2100" name="Column2071"/>
    <tableColumn id="2101" name="Column2072"/>
    <tableColumn id="2102" name="Column2073"/>
    <tableColumn id="2103" name="Column2074"/>
    <tableColumn id="2104" name="Column2075"/>
    <tableColumn id="2105" name="Column2076"/>
    <tableColumn id="2106" name="Column2077"/>
    <tableColumn id="2107" name="Column2078"/>
    <tableColumn id="2108" name="Column2079"/>
    <tableColumn id="2109" name="Column2080"/>
    <tableColumn id="2110" name="Column2081"/>
    <tableColumn id="2111" name="Column2082"/>
    <tableColumn id="2112" name="Column2083"/>
    <tableColumn id="2113" name="Column2084"/>
    <tableColumn id="2114" name="Column2085"/>
    <tableColumn id="2115" name="Column2086"/>
    <tableColumn id="2116" name="Column2087"/>
    <tableColumn id="2117" name="Column2088"/>
    <tableColumn id="2118" name="Column2089"/>
    <tableColumn id="2119" name="Column2090"/>
    <tableColumn id="2120" name="Column2091"/>
    <tableColumn id="2121" name="Column2092"/>
    <tableColumn id="2122" name="Column2093"/>
    <tableColumn id="2123" name="Column2094"/>
    <tableColumn id="2124" name="Column2095"/>
    <tableColumn id="2125" name="Column2096"/>
    <tableColumn id="2126" name="Column2097"/>
    <tableColumn id="2127" name="Column2098"/>
    <tableColumn id="2128" name="Column2099"/>
    <tableColumn id="2129" name="Column2100"/>
    <tableColumn id="2130" name="Column2101"/>
    <tableColumn id="2131" name="Column2102"/>
    <tableColumn id="2132" name="Column2103"/>
    <tableColumn id="2133" name="Column2104"/>
    <tableColumn id="2134" name="Column2105"/>
    <tableColumn id="2135" name="Column2106"/>
    <tableColumn id="2136" name="Column2107"/>
    <tableColumn id="2137" name="Column2108"/>
    <tableColumn id="2138" name="Column2109"/>
    <tableColumn id="2139" name="Column2110"/>
    <tableColumn id="2140" name="Column2111"/>
    <tableColumn id="2141" name="Column2112"/>
    <tableColumn id="2142" name="Column2113"/>
    <tableColumn id="2143" name="Column2114"/>
    <tableColumn id="2144" name="Column2115"/>
    <tableColumn id="2145" name="Column2116"/>
    <tableColumn id="2146" name="Column2117"/>
    <tableColumn id="2147" name="Column2118"/>
    <tableColumn id="2148" name="Column2119"/>
    <tableColumn id="2149" name="Column2120"/>
    <tableColumn id="2150" name="Column2121"/>
    <tableColumn id="2151" name="Column2122"/>
    <tableColumn id="2152" name="Column2123"/>
    <tableColumn id="2153" name="Column2124"/>
    <tableColumn id="2154" name="Column2125"/>
    <tableColumn id="2155" name="Column2126"/>
    <tableColumn id="2156" name="Column2127"/>
    <tableColumn id="2157" name="Column2128"/>
    <tableColumn id="2158" name="Column2129"/>
    <tableColumn id="2159" name="Column2130"/>
    <tableColumn id="2160" name="Column2131"/>
    <tableColumn id="2161" name="Column2132"/>
    <tableColumn id="2162" name="Column2133"/>
    <tableColumn id="2163" name="Column2134"/>
    <tableColumn id="2164" name="Column2135"/>
    <tableColumn id="2165" name="Column2136"/>
    <tableColumn id="2166" name="Column2137"/>
    <tableColumn id="2167" name="Column2138"/>
    <tableColumn id="2168" name="Column2139"/>
    <tableColumn id="2169" name="Column2140"/>
    <tableColumn id="2170" name="Column2141"/>
    <tableColumn id="2171" name="Column2142"/>
    <tableColumn id="2172" name="Column2143"/>
    <tableColumn id="2173" name="Column2144"/>
    <tableColumn id="2174" name="Column2145"/>
    <tableColumn id="2175" name="Column2146"/>
    <tableColumn id="2176" name="Column2147"/>
    <tableColumn id="2177" name="Column2148"/>
    <tableColumn id="2178" name="Column2149"/>
    <tableColumn id="2179" name="Column2150"/>
    <tableColumn id="2180" name="Column2151"/>
    <tableColumn id="2181" name="Column2152"/>
    <tableColumn id="2182" name="Column2153"/>
    <tableColumn id="2183" name="Column2154"/>
    <tableColumn id="2184" name="Column2155"/>
    <tableColumn id="2185" name="Column2156"/>
    <tableColumn id="2186" name="Column2157"/>
    <tableColumn id="2187" name="Column2158"/>
    <tableColumn id="2188" name="Column2159"/>
    <tableColumn id="2189" name="Column2160"/>
    <tableColumn id="2190" name="Column2161"/>
    <tableColumn id="2191" name="Column2162"/>
    <tableColumn id="2192" name="Column2163"/>
    <tableColumn id="2193" name="Column2164"/>
    <tableColumn id="2194" name="Column2165"/>
    <tableColumn id="2195" name="Column2166"/>
    <tableColumn id="2196" name="Column2167"/>
    <tableColumn id="2197" name="Column2168"/>
    <tableColumn id="2198" name="Column2169"/>
    <tableColumn id="2199" name="Column2170"/>
    <tableColumn id="2200" name="Column2171"/>
    <tableColumn id="2201" name="Column2172"/>
    <tableColumn id="2202" name="Column2173"/>
    <tableColumn id="2203" name="Column2174"/>
    <tableColumn id="2204" name="Column2175"/>
    <tableColumn id="2205" name="Column2176"/>
    <tableColumn id="2206" name="Column2177"/>
    <tableColumn id="2207" name="Column2178"/>
    <tableColumn id="2208" name="Column2179"/>
    <tableColumn id="2209" name="Column2180"/>
    <tableColumn id="2210" name="Column2181"/>
    <tableColumn id="2211" name="Column2182"/>
    <tableColumn id="2212" name="Column2183"/>
    <tableColumn id="2213" name="Column2184"/>
    <tableColumn id="2214" name="Column2185"/>
    <tableColumn id="2215" name="Column2186"/>
    <tableColumn id="2216" name="Column2187"/>
    <tableColumn id="2217" name="Column2188"/>
    <tableColumn id="2218" name="Column2189"/>
    <tableColumn id="2219" name="Column2190"/>
    <tableColumn id="2220" name="Column2191"/>
    <tableColumn id="2221" name="Column2192"/>
    <tableColumn id="2222" name="Column2193"/>
    <tableColumn id="2223" name="Column2194"/>
    <tableColumn id="2224" name="Column2195"/>
    <tableColumn id="2225" name="Column2196"/>
    <tableColumn id="2226" name="Column2197"/>
    <tableColumn id="2227" name="Column2198"/>
    <tableColumn id="2228" name="Column2199"/>
    <tableColumn id="2229" name="Column2200"/>
    <tableColumn id="2230" name="Column2201"/>
    <tableColumn id="2231" name="Column2202"/>
    <tableColumn id="2232" name="Column2203"/>
    <tableColumn id="2233" name="Column2204"/>
    <tableColumn id="2234" name="Column2205"/>
    <tableColumn id="2235" name="Column2206"/>
    <tableColumn id="2236" name="Column2207"/>
    <tableColumn id="2237" name="Column2208"/>
    <tableColumn id="2238" name="Column2209"/>
    <tableColumn id="2239" name="Column2210"/>
    <tableColumn id="2240" name="Column2211"/>
    <tableColumn id="2241" name="Column2212"/>
    <tableColumn id="2242" name="Column2213"/>
    <tableColumn id="2243" name="Column2214"/>
    <tableColumn id="2244" name="Column2215"/>
    <tableColumn id="2245" name="Column2216"/>
    <tableColumn id="2246" name="Column2217"/>
    <tableColumn id="2247" name="Column2218"/>
    <tableColumn id="2248" name="Column2219"/>
    <tableColumn id="2249" name="Column2220"/>
    <tableColumn id="2250" name="Column2221"/>
    <tableColumn id="2251" name="Column2222"/>
    <tableColumn id="2252" name="Column2223"/>
    <tableColumn id="2253" name="Column2224"/>
    <tableColumn id="2254" name="Column2225"/>
    <tableColumn id="2255" name="Column2226"/>
    <tableColumn id="2256" name="Column2227"/>
    <tableColumn id="2257" name="Column2228"/>
    <tableColumn id="2258" name="Column2229"/>
    <tableColumn id="2259" name="Column2230"/>
    <tableColumn id="2260" name="Column2231"/>
    <tableColumn id="2261" name="Column2232"/>
    <tableColumn id="2262" name="Column2233"/>
    <tableColumn id="2263" name="Column2234"/>
    <tableColumn id="2264" name="Column2235"/>
    <tableColumn id="2265" name="Column2236"/>
    <tableColumn id="2266" name="Column2237"/>
    <tableColumn id="2267" name="Column2238"/>
    <tableColumn id="2268" name="Column2239"/>
    <tableColumn id="2269" name="Column2240"/>
    <tableColumn id="2270" name="Column2241"/>
    <tableColumn id="2271" name="Column2242"/>
    <tableColumn id="2272" name="Column2243"/>
    <tableColumn id="2273" name="Column2244"/>
    <tableColumn id="2274" name="Column2245"/>
    <tableColumn id="2275" name="Column2246"/>
    <tableColumn id="2276" name="Column2247"/>
    <tableColumn id="2277" name="Column2248"/>
    <tableColumn id="2278" name="Column2249"/>
    <tableColumn id="2279" name="Column2250"/>
    <tableColumn id="2280" name="Column2251"/>
    <tableColumn id="2281" name="Column2252"/>
    <tableColumn id="2282" name="Column2253"/>
    <tableColumn id="2283" name="Column2254"/>
    <tableColumn id="2284" name="Column2255"/>
    <tableColumn id="2285" name="Column2256"/>
    <tableColumn id="2286" name="Column2257"/>
    <tableColumn id="2287" name="Column2258"/>
    <tableColumn id="2288" name="Column2259"/>
    <tableColumn id="2289" name="Column2260"/>
    <tableColumn id="2290" name="Column2261"/>
    <tableColumn id="2291" name="Column2262"/>
    <tableColumn id="2292" name="Column2263"/>
    <tableColumn id="2293" name="Column2264"/>
    <tableColumn id="2294" name="Column2265"/>
    <tableColumn id="2295" name="Column2266"/>
    <tableColumn id="2296" name="Column2267"/>
    <tableColumn id="2297" name="Column2268"/>
    <tableColumn id="2298" name="Column2269"/>
    <tableColumn id="2299" name="Column2270"/>
    <tableColumn id="2300" name="Column2271"/>
    <tableColumn id="2301" name="Column2272"/>
    <tableColumn id="2302" name="Column2273"/>
    <tableColumn id="2303" name="Column2274"/>
    <tableColumn id="2304" name="Column2275"/>
    <tableColumn id="2305" name="Column2276"/>
    <tableColumn id="2306" name="Column2277"/>
    <tableColumn id="2307" name="Column2278"/>
    <tableColumn id="2308" name="Column2279"/>
    <tableColumn id="2309" name="Column2280"/>
    <tableColumn id="2310" name="Column2281"/>
    <tableColumn id="2311" name="Column2282"/>
    <tableColumn id="2312" name="Column2283"/>
    <tableColumn id="2313" name="Column2284"/>
    <tableColumn id="2314" name="Column2285"/>
    <tableColumn id="2315" name="Column2286"/>
    <tableColumn id="2316" name="Column2287"/>
    <tableColumn id="2317" name="Column2288"/>
    <tableColumn id="2318" name="Column2289"/>
    <tableColumn id="2319" name="Column2290"/>
    <tableColumn id="2320" name="Column2291"/>
    <tableColumn id="2321" name="Column2292"/>
    <tableColumn id="2322" name="Column2293"/>
    <tableColumn id="2323" name="Column2294"/>
    <tableColumn id="2324" name="Column2295"/>
    <tableColumn id="2325" name="Column2296"/>
    <tableColumn id="2326" name="Column2297"/>
    <tableColumn id="2327" name="Column2298"/>
    <tableColumn id="2328" name="Column2299"/>
    <tableColumn id="2329" name="Column2300"/>
    <tableColumn id="2330" name="Column2301"/>
    <tableColumn id="2331" name="Column2302"/>
    <tableColumn id="2332" name="Column2303"/>
    <tableColumn id="2333" name="Column2304"/>
    <tableColumn id="2334" name="Column2305"/>
    <tableColumn id="2335" name="Column2306"/>
    <tableColumn id="2336" name="Column2307"/>
    <tableColumn id="2337" name="Column2308"/>
    <tableColumn id="2338" name="Column2309"/>
    <tableColumn id="2339" name="Column2310"/>
    <tableColumn id="2340" name="Column2311"/>
    <tableColumn id="2341" name="Column2312"/>
    <tableColumn id="2342" name="Column2313"/>
    <tableColumn id="2343" name="Column2314"/>
    <tableColumn id="2344" name="Column2315"/>
    <tableColumn id="2345" name="Column2316"/>
    <tableColumn id="2346" name="Column2317"/>
    <tableColumn id="2347" name="Column2318"/>
    <tableColumn id="2348" name="Column2319"/>
    <tableColumn id="2349" name="Column2320"/>
    <tableColumn id="2350" name="Column2321"/>
    <tableColumn id="2351" name="Column2322"/>
    <tableColumn id="2352" name="Column2323"/>
    <tableColumn id="2353" name="Column2324"/>
    <tableColumn id="2354" name="Column2325"/>
    <tableColumn id="2355" name="Column2326"/>
    <tableColumn id="2356" name="Column2327"/>
    <tableColumn id="2357" name="Column2328"/>
    <tableColumn id="2358" name="Column2329"/>
    <tableColumn id="2359" name="Column2330"/>
    <tableColumn id="2360" name="Column2331"/>
    <tableColumn id="2361" name="Column2332"/>
    <tableColumn id="2362" name="Column2333"/>
    <tableColumn id="2363" name="Column2334"/>
    <tableColumn id="2364" name="Column2335"/>
    <tableColumn id="2365" name="Column2336"/>
    <tableColumn id="2366" name="Column2337"/>
    <tableColumn id="2367" name="Column2338"/>
    <tableColumn id="2368" name="Column2339"/>
    <tableColumn id="2369" name="Column2340"/>
    <tableColumn id="2370" name="Column2341"/>
    <tableColumn id="2371" name="Column2342"/>
    <tableColumn id="2372" name="Column2343"/>
    <tableColumn id="2373" name="Column2344"/>
    <tableColumn id="2374" name="Column2345"/>
    <tableColumn id="2375" name="Column2346"/>
    <tableColumn id="2376" name="Column2347"/>
    <tableColumn id="2377" name="Column2348"/>
    <tableColumn id="2378" name="Column2349"/>
    <tableColumn id="2379" name="Column2350"/>
    <tableColumn id="2380" name="Column2351"/>
    <tableColumn id="2381" name="Column2352"/>
    <tableColumn id="2382" name="Column2353"/>
    <tableColumn id="2383" name="Column2354"/>
    <tableColumn id="2384" name="Column2355"/>
    <tableColumn id="2385" name="Column2356"/>
    <tableColumn id="2386" name="Column2357"/>
    <tableColumn id="2387" name="Column2358"/>
    <tableColumn id="2388" name="Column2359"/>
    <tableColumn id="2389" name="Column2360"/>
    <tableColumn id="2390" name="Column2361"/>
    <tableColumn id="2391" name="Column2362"/>
    <tableColumn id="2392" name="Column2363"/>
    <tableColumn id="2393" name="Column2364"/>
    <tableColumn id="2394" name="Column2365"/>
    <tableColumn id="2395" name="Column2366"/>
    <tableColumn id="2396" name="Column2367"/>
    <tableColumn id="2397" name="Column2368"/>
    <tableColumn id="2398" name="Column2369"/>
    <tableColumn id="2399" name="Column2370"/>
    <tableColumn id="2400" name="Column2371"/>
    <tableColumn id="2401" name="Column2372"/>
    <tableColumn id="2402" name="Column2373"/>
    <tableColumn id="2403" name="Column2374"/>
    <tableColumn id="2404" name="Column2375"/>
    <tableColumn id="2405" name="Column2376"/>
    <tableColumn id="2406" name="Column2377"/>
    <tableColumn id="2407" name="Column2378"/>
    <tableColumn id="2408" name="Column2379"/>
    <tableColumn id="2409" name="Column2380"/>
    <tableColumn id="2410" name="Column2381"/>
    <tableColumn id="2411" name="Column2382"/>
    <tableColumn id="2412" name="Column2383"/>
    <tableColumn id="2413" name="Column2384"/>
    <tableColumn id="2414" name="Column2385"/>
    <tableColumn id="2415" name="Column2386"/>
    <tableColumn id="2416" name="Column2387"/>
    <tableColumn id="2417" name="Column2388"/>
    <tableColumn id="2418" name="Column2389"/>
    <tableColumn id="2419" name="Column2390"/>
    <tableColumn id="2420" name="Column2391"/>
    <tableColumn id="2421" name="Column2392"/>
    <tableColumn id="2422" name="Column2393"/>
    <tableColumn id="2423" name="Column2394"/>
    <tableColumn id="2424" name="Column2395"/>
    <tableColumn id="2425" name="Column2396"/>
    <tableColumn id="2426" name="Column2397"/>
    <tableColumn id="2427" name="Column2398"/>
    <tableColumn id="2428" name="Column2399"/>
    <tableColumn id="2429" name="Column2400"/>
    <tableColumn id="2430" name="Column2401"/>
    <tableColumn id="2431" name="Column2402"/>
    <tableColumn id="2432" name="Column2403"/>
    <tableColumn id="2433" name="Column2404"/>
    <tableColumn id="2434" name="Column2405"/>
    <tableColumn id="2435" name="Column2406"/>
    <tableColumn id="2436" name="Column2407"/>
    <tableColumn id="2437" name="Column2408"/>
    <tableColumn id="2438" name="Column2409"/>
    <tableColumn id="2439" name="Column2410"/>
    <tableColumn id="2440" name="Column2411"/>
    <tableColumn id="2441" name="Column2412"/>
    <tableColumn id="2442" name="Column2413"/>
    <tableColumn id="2443" name="Column2414"/>
    <tableColumn id="2444" name="Column2415"/>
    <tableColumn id="2445" name="Column2416"/>
    <tableColumn id="2446" name="Column2417"/>
    <tableColumn id="2447" name="Column2418"/>
    <tableColumn id="2448" name="Column2419"/>
    <tableColumn id="2449" name="Column2420"/>
    <tableColumn id="2450" name="Column2421"/>
    <tableColumn id="2451" name="Column2422"/>
    <tableColumn id="2452" name="Column2423"/>
    <tableColumn id="2453" name="Column2424"/>
    <tableColumn id="2454" name="Column2425"/>
    <tableColumn id="2455" name="Column2426"/>
    <tableColumn id="2456" name="Column2427"/>
    <tableColumn id="2457" name="Column2428"/>
    <tableColumn id="2458" name="Column2429"/>
    <tableColumn id="2459" name="Column2430"/>
    <tableColumn id="2460" name="Column2431"/>
    <tableColumn id="2461" name="Column2432"/>
    <tableColumn id="2462" name="Column2433"/>
    <tableColumn id="2463" name="Column2434"/>
    <tableColumn id="2464" name="Column2435"/>
    <tableColumn id="2465" name="Column2436"/>
    <tableColumn id="2466" name="Column2437"/>
    <tableColumn id="2467" name="Column2438"/>
    <tableColumn id="2468" name="Column2439"/>
    <tableColumn id="2469" name="Column2440"/>
    <tableColumn id="2470" name="Column2441"/>
    <tableColumn id="2471" name="Column2442"/>
    <tableColumn id="2472" name="Column2443"/>
    <tableColumn id="2473" name="Column2444"/>
    <tableColumn id="2474" name="Column2445"/>
    <tableColumn id="2475" name="Column2446"/>
    <tableColumn id="2476" name="Column2447"/>
    <tableColumn id="2477" name="Column2448"/>
    <tableColumn id="2478" name="Column2449"/>
    <tableColumn id="2479" name="Column2450"/>
    <tableColumn id="2480" name="Column2451"/>
    <tableColumn id="2481" name="Column2452"/>
    <tableColumn id="2482" name="Column2453"/>
    <tableColumn id="2483" name="Column2454"/>
    <tableColumn id="2484" name="Column2455"/>
    <tableColumn id="2485" name="Column2456"/>
    <tableColumn id="2486" name="Column2457"/>
    <tableColumn id="2487" name="Column2458"/>
    <tableColumn id="2488" name="Column2459"/>
    <tableColumn id="2489" name="Column2460"/>
    <tableColumn id="2490" name="Column2461"/>
    <tableColumn id="2491" name="Column2462"/>
    <tableColumn id="2492" name="Column2463"/>
    <tableColumn id="2493" name="Column2464"/>
    <tableColumn id="2494" name="Column2465"/>
    <tableColumn id="2495" name="Column2466"/>
    <tableColumn id="2496" name="Column2467"/>
    <tableColumn id="2497" name="Column2468"/>
    <tableColumn id="2498" name="Column2469"/>
    <tableColumn id="2499" name="Column2470"/>
    <tableColumn id="2500" name="Column2471"/>
    <tableColumn id="2501" name="Column2472"/>
    <tableColumn id="2502" name="Column2473"/>
    <tableColumn id="2503" name="Column2474"/>
    <tableColumn id="2504" name="Column2475"/>
    <tableColumn id="2505" name="Column2476"/>
    <tableColumn id="2506" name="Column2477"/>
    <tableColumn id="2507" name="Column2478"/>
    <tableColumn id="2508" name="Column2479"/>
    <tableColumn id="2509" name="Column2480"/>
    <tableColumn id="2510" name="Column2481"/>
    <tableColumn id="2511" name="Column2482"/>
    <tableColumn id="2512" name="Column2483"/>
    <tableColumn id="2513" name="Column2484"/>
    <tableColumn id="2514" name="Column2485"/>
    <tableColumn id="2515" name="Column2486"/>
    <tableColumn id="2516" name="Column2487"/>
    <tableColumn id="2517" name="Column2488"/>
    <tableColumn id="2518" name="Column2489"/>
    <tableColumn id="2519" name="Column2490"/>
    <tableColumn id="2520" name="Column2491"/>
    <tableColumn id="2521" name="Column2492"/>
    <tableColumn id="2522" name="Column2493"/>
    <tableColumn id="2523" name="Column2494"/>
    <tableColumn id="2524" name="Column2495"/>
    <tableColumn id="2525" name="Column2496"/>
    <tableColumn id="2526" name="Column2497"/>
    <tableColumn id="2527" name="Column2498"/>
    <tableColumn id="2528" name="Column2499"/>
    <tableColumn id="2529" name="Column2500"/>
    <tableColumn id="2530" name="Column2501"/>
    <tableColumn id="2531" name="Column2502"/>
    <tableColumn id="2532" name="Column2503"/>
    <tableColumn id="2533" name="Column2504"/>
    <tableColumn id="2534" name="Column2505"/>
    <tableColumn id="2535" name="Column2506"/>
    <tableColumn id="2536" name="Column2507"/>
    <tableColumn id="2537" name="Column2508"/>
    <tableColumn id="2538" name="Column2509"/>
    <tableColumn id="2539" name="Column2510"/>
    <tableColumn id="2540" name="Column2511"/>
    <tableColumn id="2541" name="Column2512"/>
    <tableColumn id="2542" name="Column2513"/>
    <tableColumn id="2543" name="Column2514"/>
    <tableColumn id="2544" name="Column2515"/>
    <tableColumn id="2545" name="Column2516"/>
    <tableColumn id="2546" name="Column2517"/>
    <tableColumn id="2547" name="Column2518"/>
    <tableColumn id="2548" name="Column2519"/>
    <tableColumn id="2549" name="Column2520"/>
    <tableColumn id="2550" name="Column2521"/>
    <tableColumn id="2551" name="Column2522"/>
    <tableColumn id="2552" name="Column2523"/>
    <tableColumn id="2553" name="Column2524"/>
    <tableColumn id="2554" name="Column2525"/>
    <tableColumn id="2555" name="Column2526"/>
    <tableColumn id="2556" name="Column2527"/>
    <tableColumn id="2557" name="Column2528"/>
    <tableColumn id="2558" name="Column2529"/>
    <tableColumn id="2559" name="Column2530"/>
    <tableColumn id="2560" name="Column2531"/>
    <tableColumn id="2561" name="Column2532"/>
    <tableColumn id="2562" name="Column2533"/>
    <tableColumn id="2563" name="Column2534"/>
    <tableColumn id="2564" name="Column2535"/>
    <tableColumn id="2565" name="Column2536"/>
    <tableColumn id="2566" name="Column2537"/>
    <tableColumn id="2567" name="Column2538"/>
    <tableColumn id="2568" name="Column2539"/>
    <tableColumn id="2569" name="Column2540"/>
    <tableColumn id="2570" name="Column2541"/>
    <tableColumn id="2571" name="Column2542"/>
    <tableColumn id="2572" name="Column2543"/>
    <tableColumn id="2573" name="Column2544"/>
    <tableColumn id="2574" name="Column2545"/>
    <tableColumn id="2575" name="Column2546"/>
    <tableColumn id="2576" name="Column2547"/>
    <tableColumn id="2577" name="Column2548"/>
    <tableColumn id="2578" name="Column2549"/>
    <tableColumn id="2579" name="Column2550"/>
    <tableColumn id="2580" name="Column2551"/>
    <tableColumn id="2581" name="Column2552"/>
    <tableColumn id="2582" name="Column2553"/>
    <tableColumn id="2583" name="Column2554"/>
    <tableColumn id="2584" name="Column2555"/>
    <tableColumn id="2585" name="Column2556"/>
    <tableColumn id="2586" name="Column2557"/>
    <tableColumn id="2587" name="Column2558"/>
    <tableColumn id="2588" name="Column2559"/>
    <tableColumn id="2589" name="Column2560"/>
    <tableColumn id="2590" name="Column2561"/>
    <tableColumn id="2591" name="Column2562"/>
    <tableColumn id="2592" name="Column2563"/>
    <tableColumn id="2593" name="Column2564"/>
    <tableColumn id="2594" name="Column2565"/>
    <tableColumn id="2595" name="Column2566"/>
    <tableColumn id="2596" name="Column2567"/>
    <tableColumn id="2597" name="Column2568"/>
    <tableColumn id="2598" name="Column2569"/>
    <tableColumn id="2599" name="Column2570"/>
    <tableColumn id="2600" name="Column2571"/>
    <tableColumn id="2601" name="Column2572"/>
    <tableColumn id="2602" name="Column2573"/>
    <tableColumn id="2603" name="Column2574"/>
    <tableColumn id="2604" name="Column2575"/>
    <tableColumn id="2605" name="Column2576"/>
    <tableColumn id="2606" name="Column2577"/>
    <tableColumn id="2607" name="Column2578"/>
    <tableColumn id="2608" name="Column2579"/>
    <tableColumn id="2609" name="Column2580"/>
    <tableColumn id="2610" name="Column2581"/>
    <tableColumn id="2611" name="Column2582"/>
    <tableColumn id="2612" name="Column2583"/>
    <tableColumn id="2613" name="Column2584"/>
    <tableColumn id="2614" name="Column2585"/>
    <tableColumn id="2615" name="Column2586"/>
    <tableColumn id="2616" name="Column2587"/>
    <tableColumn id="2617" name="Column2588"/>
    <tableColumn id="2618" name="Column2589"/>
    <tableColumn id="2619" name="Column2590"/>
    <tableColumn id="2620" name="Column2591"/>
    <tableColumn id="2621" name="Column2592"/>
    <tableColumn id="2622" name="Column2593"/>
    <tableColumn id="2623" name="Column2594"/>
    <tableColumn id="2624" name="Column2595"/>
    <tableColumn id="2625" name="Column2596"/>
    <tableColumn id="2626" name="Column2597"/>
    <tableColumn id="2627" name="Column2598"/>
    <tableColumn id="2628" name="Column2599"/>
    <tableColumn id="2629" name="Column2600"/>
    <tableColumn id="2630" name="Column2601"/>
    <tableColumn id="2631" name="Column2602"/>
    <tableColumn id="2632" name="Column2603"/>
    <tableColumn id="2633" name="Column2604"/>
    <tableColumn id="2634" name="Column2605"/>
    <tableColumn id="2635" name="Column2606"/>
    <tableColumn id="2636" name="Column2607"/>
    <tableColumn id="2637" name="Column2608"/>
    <tableColumn id="2638" name="Column2609"/>
    <tableColumn id="2639" name="Column2610"/>
    <tableColumn id="2640" name="Column2611"/>
    <tableColumn id="2641" name="Column2612"/>
    <tableColumn id="2642" name="Column2613"/>
    <tableColumn id="2643" name="Column2614"/>
    <tableColumn id="2644" name="Column2615"/>
    <tableColumn id="2645" name="Column2616"/>
    <tableColumn id="2646" name="Column2617"/>
    <tableColumn id="2647" name="Column2618"/>
    <tableColumn id="2648" name="Column2619"/>
    <tableColumn id="2649" name="Column2620"/>
    <tableColumn id="2650" name="Column2621"/>
    <tableColumn id="2651" name="Column2622"/>
    <tableColumn id="2652" name="Column2623"/>
    <tableColumn id="2653" name="Column2624"/>
    <tableColumn id="2654" name="Column2625"/>
    <tableColumn id="2655" name="Column2626"/>
    <tableColumn id="2656" name="Column2627"/>
    <tableColumn id="2657" name="Column2628"/>
    <tableColumn id="2658" name="Column2629"/>
    <tableColumn id="2659" name="Column2630"/>
    <tableColumn id="2660" name="Column2631"/>
    <tableColumn id="2661" name="Column2632"/>
    <tableColumn id="2662" name="Column2633"/>
    <tableColumn id="2663" name="Column2634"/>
    <tableColumn id="2664" name="Column2635"/>
    <tableColumn id="2665" name="Column2636"/>
    <tableColumn id="2666" name="Column2637"/>
    <tableColumn id="2667" name="Column2638"/>
    <tableColumn id="2668" name="Column2639"/>
    <tableColumn id="2669" name="Column2640"/>
    <tableColumn id="2670" name="Column2641"/>
    <tableColumn id="2671" name="Column2642"/>
    <tableColumn id="2672" name="Column2643"/>
    <tableColumn id="2673" name="Column2644"/>
    <tableColumn id="2674" name="Column2645"/>
    <tableColumn id="2675" name="Column2646"/>
    <tableColumn id="2676" name="Column2647"/>
    <tableColumn id="2677" name="Column2648"/>
    <tableColumn id="2678" name="Column2649"/>
    <tableColumn id="2679" name="Column2650"/>
    <tableColumn id="2680" name="Column2651"/>
    <tableColumn id="2681" name="Column2652"/>
    <tableColumn id="2682" name="Column2653"/>
    <tableColumn id="2683" name="Column2654"/>
    <tableColumn id="2684" name="Column2655"/>
    <tableColumn id="2685" name="Column2656"/>
    <tableColumn id="2686" name="Column2657"/>
    <tableColumn id="2687" name="Column2658"/>
    <tableColumn id="2688" name="Column2659"/>
    <tableColumn id="2689" name="Column2660"/>
    <tableColumn id="2690" name="Column2661"/>
    <tableColumn id="2691" name="Column2662"/>
    <tableColumn id="2692" name="Column2663"/>
    <tableColumn id="2693" name="Column2664"/>
    <tableColumn id="2694" name="Column2665"/>
    <tableColumn id="2695" name="Column2666"/>
    <tableColumn id="2696" name="Column2667"/>
    <tableColumn id="2697" name="Column2668"/>
    <tableColumn id="2698" name="Column2669"/>
    <tableColumn id="2699" name="Column2670"/>
    <tableColumn id="2700" name="Column2671"/>
    <tableColumn id="2701" name="Column2672"/>
    <tableColumn id="2702" name="Column2673"/>
    <tableColumn id="2703" name="Column2674"/>
    <tableColumn id="2704" name="Column2675"/>
    <tableColumn id="2705" name="Column2676"/>
    <tableColumn id="2706" name="Column2677"/>
    <tableColumn id="2707" name="Column2678"/>
    <tableColumn id="2708" name="Column2679"/>
    <tableColumn id="2709" name="Column2680"/>
    <tableColumn id="2710" name="Column2681"/>
    <tableColumn id="2711" name="Column2682"/>
    <tableColumn id="2712" name="Column2683"/>
    <tableColumn id="2713" name="Column2684"/>
    <tableColumn id="2714" name="Column2685"/>
    <tableColumn id="2715" name="Column2686"/>
    <tableColumn id="2716" name="Column2687"/>
    <tableColumn id="2717" name="Column2688"/>
    <tableColumn id="2718" name="Column2689"/>
    <tableColumn id="2719" name="Column2690"/>
    <tableColumn id="2720" name="Column2691"/>
    <tableColumn id="2721" name="Column2692"/>
    <tableColumn id="2722" name="Column2693"/>
    <tableColumn id="2723" name="Column2694"/>
    <tableColumn id="2724" name="Column2695"/>
    <tableColumn id="2725" name="Column2696"/>
    <tableColumn id="2726" name="Column2697"/>
    <tableColumn id="2727" name="Column2698"/>
    <tableColumn id="2728" name="Column2699"/>
    <tableColumn id="2729" name="Column2700"/>
    <tableColumn id="2730" name="Column2701"/>
    <tableColumn id="2731" name="Column2702"/>
    <tableColumn id="2732" name="Column2703"/>
    <tableColumn id="2733" name="Column2704"/>
    <tableColumn id="2734" name="Column2705"/>
    <tableColumn id="2735" name="Column2706"/>
    <tableColumn id="2736" name="Column2707"/>
    <tableColumn id="2737" name="Column2708"/>
    <tableColumn id="2738" name="Column2709"/>
    <tableColumn id="2739" name="Column2710"/>
    <tableColumn id="2740" name="Column2711"/>
    <tableColumn id="2741" name="Column2712"/>
    <tableColumn id="2742" name="Column2713"/>
    <tableColumn id="2743" name="Column2714"/>
    <tableColumn id="2744" name="Column2715"/>
    <tableColumn id="2745" name="Column2716"/>
    <tableColumn id="2746" name="Column2717"/>
    <tableColumn id="2747" name="Column2718"/>
    <tableColumn id="2748" name="Column2719"/>
    <tableColumn id="2749" name="Column2720"/>
    <tableColumn id="2750" name="Column2721"/>
    <tableColumn id="2751" name="Column2722"/>
    <tableColumn id="2752" name="Column2723"/>
    <tableColumn id="2753" name="Column2724"/>
    <tableColumn id="2754" name="Column2725"/>
    <tableColumn id="2755" name="Column2726"/>
    <tableColumn id="2756" name="Column2727"/>
    <tableColumn id="2757" name="Column2728"/>
    <tableColumn id="2758" name="Column2729"/>
    <tableColumn id="2759" name="Column2730"/>
    <tableColumn id="2760" name="Column2731"/>
    <tableColumn id="2761" name="Column2732"/>
    <tableColumn id="2762" name="Column2733"/>
    <tableColumn id="2763" name="Column2734"/>
    <tableColumn id="2764" name="Column2735"/>
    <tableColumn id="2765" name="Column2736"/>
    <tableColumn id="2766" name="Column2737"/>
    <tableColumn id="2767" name="Column2738"/>
    <tableColumn id="2768" name="Column2739"/>
    <tableColumn id="2769" name="Column2740"/>
    <tableColumn id="2770" name="Column2741"/>
    <tableColumn id="2771" name="Column2742"/>
    <tableColumn id="2772" name="Column2743"/>
    <tableColumn id="2773" name="Column2744"/>
    <tableColumn id="2774" name="Column2745"/>
    <tableColumn id="2775" name="Column2746"/>
    <tableColumn id="2776" name="Column2747"/>
    <tableColumn id="2777" name="Column2748"/>
    <tableColumn id="2778" name="Column2749"/>
    <tableColumn id="2779" name="Column2750"/>
    <tableColumn id="2780" name="Column2751"/>
    <tableColumn id="2781" name="Column2752"/>
    <tableColumn id="2782" name="Column2753"/>
    <tableColumn id="2783" name="Column2754"/>
    <tableColumn id="2784" name="Column2755"/>
    <tableColumn id="2785" name="Column2756"/>
    <tableColumn id="2786" name="Column2757"/>
    <tableColumn id="2787" name="Column2758"/>
    <tableColumn id="2788" name="Column2759"/>
    <tableColumn id="2789" name="Column2760"/>
    <tableColumn id="2790" name="Column2761"/>
    <tableColumn id="2791" name="Column2762"/>
    <tableColumn id="2792" name="Column2763"/>
    <tableColumn id="2793" name="Column2764"/>
    <tableColumn id="2794" name="Column2765"/>
    <tableColumn id="2795" name="Column2766"/>
    <tableColumn id="2796" name="Column2767"/>
    <tableColumn id="2797" name="Column2768"/>
    <tableColumn id="2798" name="Column2769"/>
    <tableColumn id="2799" name="Column2770"/>
    <tableColumn id="2800" name="Column2771"/>
    <tableColumn id="2801" name="Column2772"/>
    <tableColumn id="2802" name="Column2773"/>
    <tableColumn id="2803" name="Column2774"/>
    <tableColumn id="2804" name="Column2775"/>
    <tableColumn id="2805" name="Column2776"/>
    <tableColumn id="2806" name="Column2777"/>
    <tableColumn id="2807" name="Column2778"/>
    <tableColumn id="2808" name="Column2779"/>
    <tableColumn id="2809" name="Column2780"/>
    <tableColumn id="2810" name="Column2781"/>
    <tableColumn id="2811" name="Column2782"/>
    <tableColumn id="2812" name="Column2783"/>
    <tableColumn id="2813" name="Column2784"/>
    <tableColumn id="2814" name="Column2785"/>
    <tableColumn id="2815" name="Column2786"/>
    <tableColumn id="2816" name="Column2787"/>
    <tableColumn id="2817" name="Column2788"/>
    <tableColumn id="2818" name="Column2789"/>
    <tableColumn id="2819" name="Column2790"/>
    <tableColumn id="2820" name="Column2791"/>
    <tableColumn id="2821" name="Column2792"/>
    <tableColumn id="2822" name="Column2793"/>
    <tableColumn id="2823" name="Column2794"/>
    <tableColumn id="2824" name="Column2795"/>
    <tableColumn id="2825" name="Column2796"/>
    <tableColumn id="2826" name="Column2797"/>
    <tableColumn id="2827" name="Column2798"/>
    <tableColumn id="2828" name="Column2799"/>
    <tableColumn id="2829" name="Column2800"/>
    <tableColumn id="2830" name="Column2801"/>
    <tableColumn id="2831" name="Column2802"/>
    <tableColumn id="2832" name="Column2803"/>
    <tableColumn id="2833" name="Column2804"/>
    <tableColumn id="2834" name="Column2805"/>
    <tableColumn id="2835" name="Column2806"/>
    <tableColumn id="2836" name="Column2807"/>
    <tableColumn id="2837" name="Column2808"/>
    <tableColumn id="2838" name="Column2809"/>
    <tableColumn id="2839" name="Column2810"/>
    <tableColumn id="2840" name="Column2811"/>
    <tableColumn id="2841" name="Column2812"/>
    <tableColumn id="2842" name="Column2813"/>
    <tableColumn id="2843" name="Column2814"/>
    <tableColumn id="2844" name="Column2815"/>
    <tableColumn id="2845" name="Column2816"/>
    <tableColumn id="2846" name="Column2817"/>
    <tableColumn id="2847" name="Column2818"/>
    <tableColumn id="2848" name="Column2819"/>
    <tableColumn id="2849" name="Column2820"/>
    <tableColumn id="2850" name="Column2821"/>
    <tableColumn id="2851" name="Column2822"/>
    <tableColumn id="2852" name="Column2823"/>
    <tableColumn id="2853" name="Column2824"/>
    <tableColumn id="2854" name="Column2825"/>
    <tableColumn id="2855" name="Column2826"/>
    <tableColumn id="2856" name="Column2827"/>
    <tableColumn id="2857" name="Column2828"/>
    <tableColumn id="2858" name="Column2829"/>
    <tableColumn id="2859" name="Column2830"/>
    <tableColumn id="2860" name="Column2831"/>
    <tableColumn id="2861" name="Column2832"/>
    <tableColumn id="2862" name="Column2833"/>
    <tableColumn id="2863" name="Column2834"/>
    <tableColumn id="2864" name="Column2835"/>
    <tableColumn id="2865" name="Column2836"/>
    <tableColumn id="2866" name="Column2837"/>
    <tableColumn id="2867" name="Column2838"/>
    <tableColumn id="2868" name="Column2839"/>
    <tableColumn id="2869" name="Column2840"/>
    <tableColumn id="2870" name="Column2841"/>
    <tableColumn id="2871" name="Column2842"/>
    <tableColumn id="2872" name="Column2843"/>
    <tableColumn id="2873" name="Column2844"/>
    <tableColumn id="2874" name="Column2845"/>
    <tableColumn id="2875" name="Column2846"/>
    <tableColumn id="2876" name="Column2847"/>
    <tableColumn id="2877" name="Column2848"/>
    <tableColumn id="2878" name="Column2849"/>
    <tableColumn id="2879" name="Column2850"/>
    <tableColumn id="2880" name="Column2851"/>
    <tableColumn id="2881" name="Column2852"/>
    <tableColumn id="2882" name="Column2853"/>
    <tableColumn id="2883" name="Column2854"/>
    <tableColumn id="2884" name="Column2855"/>
    <tableColumn id="2885" name="Column2856"/>
    <tableColumn id="2886" name="Column2857"/>
    <tableColumn id="2887" name="Column2858"/>
    <tableColumn id="2888" name="Column2859"/>
    <tableColumn id="2889" name="Column2860"/>
    <tableColumn id="2890" name="Column2861"/>
    <tableColumn id="2891" name="Column2862"/>
    <tableColumn id="2892" name="Column2863"/>
    <tableColumn id="2893" name="Column2864"/>
    <tableColumn id="2894" name="Column2865"/>
    <tableColumn id="2895" name="Column2866"/>
    <tableColumn id="2896" name="Column2867"/>
    <tableColumn id="2897" name="Column2868"/>
    <tableColumn id="2898" name="Column2869"/>
    <tableColumn id="2899" name="Column2870"/>
    <tableColumn id="2900" name="Column2871"/>
    <tableColumn id="2901" name="Column2872"/>
    <tableColumn id="2902" name="Column2873"/>
    <tableColumn id="2903" name="Column2874"/>
    <tableColumn id="2904" name="Column2875"/>
    <tableColumn id="2905" name="Column2876"/>
    <tableColumn id="2906" name="Column2877"/>
    <tableColumn id="2907" name="Column2878"/>
    <tableColumn id="2908" name="Column2879"/>
    <tableColumn id="2909" name="Column2880"/>
    <tableColumn id="2910" name="Column2881"/>
    <tableColumn id="2911" name="Column2882"/>
    <tableColumn id="2912" name="Column2883"/>
    <tableColumn id="2913" name="Column2884"/>
    <tableColumn id="2914" name="Column2885"/>
    <tableColumn id="2915" name="Column2886"/>
    <tableColumn id="2916" name="Column2887"/>
    <tableColumn id="2917" name="Column2888"/>
    <tableColumn id="2918" name="Column2889"/>
    <tableColumn id="2919" name="Column2890"/>
    <tableColumn id="2920" name="Column2891"/>
    <tableColumn id="2921" name="Column2892"/>
    <tableColumn id="2922" name="Column2893"/>
    <tableColumn id="2923" name="Column2894"/>
    <tableColumn id="2924" name="Column2895"/>
    <tableColumn id="2925" name="Column2896"/>
    <tableColumn id="2926" name="Column2897"/>
    <tableColumn id="2927" name="Column2898"/>
    <tableColumn id="2928" name="Column2899"/>
    <tableColumn id="2929" name="Column2900"/>
    <tableColumn id="2930" name="Column2901"/>
    <tableColumn id="2931" name="Column2902"/>
    <tableColumn id="2932" name="Column2903"/>
    <tableColumn id="2933" name="Column2904"/>
    <tableColumn id="2934" name="Column2905"/>
    <tableColumn id="2935" name="Column2906"/>
    <tableColumn id="2936" name="Column2907"/>
    <tableColumn id="2937" name="Column2908"/>
    <tableColumn id="2938" name="Column2909"/>
    <tableColumn id="2939" name="Column2910"/>
    <tableColumn id="2940" name="Column2911"/>
    <tableColumn id="2941" name="Column2912"/>
    <tableColumn id="2942" name="Column2913"/>
    <tableColumn id="2943" name="Column2914"/>
    <tableColumn id="2944" name="Column2915"/>
    <tableColumn id="2945" name="Column2916"/>
    <tableColumn id="2946" name="Column2917"/>
    <tableColumn id="2947" name="Column2918"/>
    <tableColumn id="2948" name="Column2919"/>
    <tableColumn id="2949" name="Column2920"/>
    <tableColumn id="2950" name="Column2921"/>
    <tableColumn id="2951" name="Column2922"/>
    <tableColumn id="2952" name="Column2923"/>
    <tableColumn id="2953" name="Column2924"/>
    <tableColumn id="2954" name="Column2925"/>
    <tableColumn id="2955" name="Column2926"/>
    <tableColumn id="2956" name="Column2927"/>
    <tableColumn id="2957" name="Column2928"/>
    <tableColumn id="2958" name="Column2929"/>
    <tableColumn id="2959" name="Column2930"/>
    <tableColumn id="2960" name="Column2931"/>
    <tableColumn id="2961" name="Column2932"/>
    <tableColumn id="2962" name="Column2933"/>
    <tableColumn id="2963" name="Column2934"/>
    <tableColumn id="2964" name="Column2935"/>
    <tableColumn id="2965" name="Column2936"/>
    <tableColumn id="2966" name="Column2937"/>
    <tableColumn id="2967" name="Column2938"/>
    <tableColumn id="2968" name="Column2939"/>
    <tableColumn id="2969" name="Column2940"/>
    <tableColumn id="2970" name="Column2941"/>
    <tableColumn id="2971" name="Column2942"/>
    <tableColumn id="2972" name="Column2943"/>
    <tableColumn id="2973" name="Column2944"/>
    <tableColumn id="2974" name="Column2945"/>
    <tableColumn id="2975" name="Column2946"/>
    <tableColumn id="2976" name="Column2947"/>
    <tableColumn id="2977" name="Column2948"/>
    <tableColumn id="2978" name="Column2949"/>
    <tableColumn id="2979" name="Column2950"/>
    <tableColumn id="2980" name="Column2951"/>
    <tableColumn id="2981" name="Column2952"/>
    <tableColumn id="2982" name="Column2953"/>
    <tableColumn id="2983" name="Column2954"/>
    <tableColumn id="2984" name="Column2955"/>
    <tableColumn id="2985" name="Column2956"/>
    <tableColumn id="2986" name="Column2957"/>
    <tableColumn id="2987" name="Column2958"/>
    <tableColumn id="2988" name="Column2959"/>
    <tableColumn id="2989" name="Column2960"/>
    <tableColumn id="2990" name="Column2961"/>
    <tableColumn id="2991" name="Column2962"/>
    <tableColumn id="2992" name="Column2963"/>
    <tableColumn id="2993" name="Column2964"/>
    <tableColumn id="2994" name="Column2965"/>
    <tableColumn id="2995" name="Column2966"/>
    <tableColumn id="2996" name="Column2967"/>
    <tableColumn id="2997" name="Column2968"/>
    <tableColumn id="2998" name="Column2969"/>
    <tableColumn id="2999" name="Column2970"/>
    <tableColumn id="3000" name="Column2971"/>
    <tableColumn id="3001" name="Column2972"/>
    <tableColumn id="3002" name="Column2973"/>
    <tableColumn id="3003" name="Column2974"/>
    <tableColumn id="3004" name="Column2975"/>
    <tableColumn id="3005" name="Column2976"/>
    <tableColumn id="3006" name="Column2977"/>
    <tableColumn id="3007" name="Column2978"/>
    <tableColumn id="3008" name="Column2979"/>
    <tableColumn id="3009" name="Column2980"/>
    <tableColumn id="3010" name="Column2981"/>
    <tableColumn id="3011" name="Column2982"/>
    <tableColumn id="3012" name="Column2983"/>
    <tableColumn id="3013" name="Column2984"/>
    <tableColumn id="3014" name="Column2985"/>
    <tableColumn id="3015" name="Column2986"/>
    <tableColumn id="3016" name="Column2987"/>
    <tableColumn id="3017" name="Column2988"/>
    <tableColumn id="3018" name="Column2989"/>
    <tableColumn id="3019" name="Column2990"/>
    <tableColumn id="3020" name="Column2991"/>
    <tableColumn id="3021" name="Column2992"/>
    <tableColumn id="3022" name="Column2993"/>
    <tableColumn id="3023" name="Column2994"/>
    <tableColumn id="3024" name="Column2995"/>
    <tableColumn id="3025" name="Column2996"/>
    <tableColumn id="3026" name="Column2997"/>
    <tableColumn id="3027" name="Column2998"/>
    <tableColumn id="3028" name="Column2999"/>
    <tableColumn id="3029" name="Column3000"/>
    <tableColumn id="3030" name="Column3001"/>
    <tableColumn id="3031" name="Column3002"/>
    <tableColumn id="3032" name="Column3003"/>
    <tableColumn id="3033" name="Column3004"/>
    <tableColumn id="3034" name="Column3005"/>
    <tableColumn id="3035" name="Column3006"/>
    <tableColumn id="3036" name="Column3007"/>
    <tableColumn id="3037" name="Column3008"/>
    <tableColumn id="3038" name="Column3009"/>
    <tableColumn id="3039" name="Column3010"/>
    <tableColumn id="3040" name="Column3011"/>
    <tableColumn id="3041" name="Column3012"/>
    <tableColumn id="3042" name="Column3013"/>
    <tableColumn id="3043" name="Column3014"/>
    <tableColumn id="3044" name="Column3015"/>
    <tableColumn id="3045" name="Column3016"/>
    <tableColumn id="3046" name="Column3017"/>
    <tableColumn id="3047" name="Column3018"/>
    <tableColumn id="3048" name="Column3019"/>
    <tableColumn id="3049" name="Column3020"/>
    <tableColumn id="3050" name="Column3021"/>
    <tableColumn id="3051" name="Column3022"/>
    <tableColumn id="3052" name="Column3023"/>
    <tableColumn id="3053" name="Column3024"/>
    <tableColumn id="3054" name="Column3025"/>
    <tableColumn id="3055" name="Column3026"/>
    <tableColumn id="3056" name="Column3027"/>
    <tableColumn id="3057" name="Column3028"/>
    <tableColumn id="3058" name="Column3029"/>
    <tableColumn id="3059" name="Column3030"/>
    <tableColumn id="3060" name="Column3031"/>
    <tableColumn id="3061" name="Column3032"/>
    <tableColumn id="3062" name="Column3033"/>
    <tableColumn id="3063" name="Column3034"/>
    <tableColumn id="3064" name="Column3035"/>
    <tableColumn id="3065" name="Column3036"/>
    <tableColumn id="3066" name="Column3037"/>
    <tableColumn id="3067" name="Column3038"/>
    <tableColumn id="3068" name="Column3039"/>
    <tableColumn id="3069" name="Column3040"/>
    <tableColumn id="3070" name="Column3041"/>
    <tableColumn id="3071" name="Column3042"/>
    <tableColumn id="3072" name="Column3043"/>
    <tableColumn id="3073" name="Column3044"/>
    <tableColumn id="3074" name="Column3045"/>
    <tableColumn id="3075" name="Column3046"/>
    <tableColumn id="3076" name="Column3047"/>
    <tableColumn id="3077" name="Column3048"/>
    <tableColumn id="3078" name="Column3049"/>
    <tableColumn id="3079" name="Column3050"/>
    <tableColumn id="3080" name="Column3051"/>
    <tableColumn id="3081" name="Column3052"/>
    <tableColumn id="3082" name="Column3053"/>
    <tableColumn id="3083" name="Column3054"/>
    <tableColumn id="3084" name="Column3055"/>
    <tableColumn id="3085" name="Column3056"/>
    <tableColumn id="3086" name="Column3057"/>
    <tableColumn id="3087" name="Column3058"/>
    <tableColumn id="3088" name="Column3059"/>
    <tableColumn id="3089" name="Column3060"/>
    <tableColumn id="3090" name="Column3061"/>
    <tableColumn id="3091" name="Column3062"/>
    <tableColumn id="3092" name="Column3063"/>
    <tableColumn id="3093" name="Column3064"/>
    <tableColumn id="3094" name="Column3065"/>
    <tableColumn id="3095" name="Column3066"/>
    <tableColumn id="3096" name="Column3067"/>
    <tableColumn id="3097" name="Column3068"/>
    <tableColumn id="3098" name="Column3069"/>
    <tableColumn id="3099" name="Column3070"/>
    <tableColumn id="3100" name="Column3071"/>
    <tableColumn id="3101" name="Column3072"/>
    <tableColumn id="3102" name="Column3073"/>
    <tableColumn id="3103" name="Column3074"/>
    <tableColumn id="3104" name="Column3075"/>
    <tableColumn id="3105" name="Column3076"/>
    <tableColumn id="3106" name="Column3077"/>
    <tableColumn id="3107" name="Column3078"/>
    <tableColumn id="3108" name="Column3079"/>
    <tableColumn id="3109" name="Column3080"/>
    <tableColumn id="3110" name="Column3081"/>
    <tableColumn id="3111" name="Column3082"/>
    <tableColumn id="3112" name="Column3083"/>
    <tableColumn id="3113" name="Column3084"/>
    <tableColumn id="3114" name="Column3085"/>
    <tableColumn id="3115" name="Column3086"/>
    <tableColumn id="3116" name="Column3087"/>
    <tableColumn id="3117" name="Column3088"/>
    <tableColumn id="3118" name="Column3089"/>
    <tableColumn id="3119" name="Column3090"/>
    <tableColumn id="3120" name="Column3091"/>
    <tableColumn id="3121" name="Column3092"/>
    <tableColumn id="3122" name="Column3093"/>
    <tableColumn id="3123" name="Column3094"/>
    <tableColumn id="3124" name="Column3095"/>
    <tableColumn id="3125" name="Column3096"/>
    <tableColumn id="3126" name="Column3097"/>
    <tableColumn id="3127" name="Column3098"/>
    <tableColumn id="3128" name="Column3099"/>
    <tableColumn id="3129" name="Column3100"/>
    <tableColumn id="3130" name="Column3101"/>
    <tableColumn id="3131" name="Column3102"/>
    <tableColumn id="3132" name="Column3103"/>
    <tableColumn id="3133" name="Column3104"/>
    <tableColumn id="3134" name="Column3105"/>
    <tableColumn id="3135" name="Column3106"/>
    <tableColumn id="3136" name="Column3107"/>
    <tableColumn id="3137" name="Column3108"/>
    <tableColumn id="3138" name="Column3109"/>
    <tableColumn id="3139" name="Column3110"/>
    <tableColumn id="3140" name="Column3111"/>
    <tableColumn id="3141" name="Column3112"/>
    <tableColumn id="3142" name="Column3113"/>
    <tableColumn id="3143" name="Column3114"/>
    <tableColumn id="3144" name="Column3115"/>
    <tableColumn id="3145" name="Column3116"/>
    <tableColumn id="3146" name="Column3117"/>
    <tableColumn id="3147" name="Column3118"/>
    <tableColumn id="3148" name="Column3119"/>
    <tableColumn id="3149" name="Column3120"/>
    <tableColumn id="3150" name="Column3121"/>
    <tableColumn id="3151" name="Column3122"/>
    <tableColumn id="3152" name="Column3123"/>
    <tableColumn id="3153" name="Column3124"/>
    <tableColumn id="3154" name="Column3125"/>
    <tableColumn id="3155" name="Column3126"/>
    <tableColumn id="3156" name="Column3127"/>
    <tableColumn id="3157" name="Column3128"/>
    <tableColumn id="3158" name="Column3129"/>
    <tableColumn id="3159" name="Column3130"/>
    <tableColumn id="3160" name="Column3131"/>
    <tableColumn id="3161" name="Column3132"/>
    <tableColumn id="3162" name="Column3133"/>
    <tableColumn id="3163" name="Column3134"/>
    <tableColumn id="3164" name="Column3135"/>
    <tableColumn id="3165" name="Column3136"/>
    <tableColumn id="3166" name="Column3137"/>
    <tableColumn id="3167" name="Column3138"/>
    <tableColumn id="3168" name="Column3139"/>
    <tableColumn id="3169" name="Column3140"/>
    <tableColumn id="3170" name="Column3141"/>
    <tableColumn id="3171" name="Column3142"/>
    <tableColumn id="3172" name="Column3143"/>
    <tableColumn id="3173" name="Column3144"/>
    <tableColumn id="3174" name="Column3145"/>
    <tableColumn id="3175" name="Column3146"/>
    <tableColumn id="3176" name="Column3147"/>
    <tableColumn id="3177" name="Column3148"/>
    <tableColumn id="3178" name="Column3149"/>
    <tableColumn id="3179" name="Column3150"/>
    <tableColumn id="3180" name="Column3151"/>
    <tableColumn id="3181" name="Column3152"/>
    <tableColumn id="3182" name="Column3153"/>
    <tableColumn id="3183" name="Column3154"/>
    <tableColumn id="3184" name="Column3155"/>
    <tableColumn id="3185" name="Column3156"/>
    <tableColumn id="3186" name="Column3157"/>
    <tableColumn id="3187" name="Column3158"/>
    <tableColumn id="3188" name="Column3159"/>
    <tableColumn id="3189" name="Column3160"/>
    <tableColumn id="3190" name="Column3161"/>
    <tableColumn id="3191" name="Column3162"/>
    <tableColumn id="3192" name="Column3163"/>
    <tableColumn id="3193" name="Column3164"/>
    <tableColumn id="3194" name="Column3165"/>
    <tableColumn id="3195" name="Column3166"/>
    <tableColumn id="3196" name="Column3167"/>
    <tableColumn id="3197" name="Column3168"/>
    <tableColumn id="3198" name="Column3169"/>
    <tableColumn id="3199" name="Column3170"/>
    <tableColumn id="3200" name="Column3171"/>
    <tableColumn id="3201" name="Column3172"/>
    <tableColumn id="3202" name="Column3173"/>
    <tableColumn id="3203" name="Column3174"/>
    <tableColumn id="3204" name="Column3175"/>
    <tableColumn id="3205" name="Column3176"/>
    <tableColumn id="3206" name="Column3177"/>
    <tableColumn id="3207" name="Column3178"/>
    <tableColumn id="3208" name="Column3179"/>
    <tableColumn id="3209" name="Column3180"/>
    <tableColumn id="3210" name="Column3181"/>
    <tableColumn id="3211" name="Column3182"/>
    <tableColumn id="3212" name="Column3183"/>
    <tableColumn id="3213" name="Column3184"/>
    <tableColumn id="3214" name="Column3185"/>
    <tableColumn id="3215" name="Column3186"/>
    <tableColumn id="3216" name="Column3187"/>
    <tableColumn id="3217" name="Column3188"/>
    <tableColumn id="3218" name="Column3189"/>
    <tableColumn id="3219" name="Column3190"/>
    <tableColumn id="3220" name="Column3191"/>
    <tableColumn id="3221" name="Column3192"/>
    <tableColumn id="3222" name="Column3193"/>
    <tableColumn id="3223" name="Column3194"/>
    <tableColumn id="3224" name="Column3195"/>
    <tableColumn id="3225" name="Column3196"/>
    <tableColumn id="3226" name="Column3197"/>
    <tableColumn id="3227" name="Column3198"/>
    <tableColumn id="3228" name="Column3199"/>
    <tableColumn id="3229" name="Column3200"/>
    <tableColumn id="3230" name="Column3201"/>
    <tableColumn id="3231" name="Column3202"/>
    <tableColumn id="3232" name="Column3203"/>
    <tableColumn id="3233" name="Column3204"/>
    <tableColumn id="3234" name="Column3205"/>
    <tableColumn id="3235" name="Column3206"/>
    <tableColumn id="3236" name="Column3207"/>
    <tableColumn id="3237" name="Column3208"/>
    <tableColumn id="3238" name="Column3209"/>
    <tableColumn id="3239" name="Column3210"/>
    <tableColumn id="3240" name="Column3211"/>
    <tableColumn id="3241" name="Column3212"/>
    <tableColumn id="3242" name="Column3213"/>
    <tableColumn id="3243" name="Column3214"/>
    <tableColumn id="3244" name="Column3215"/>
    <tableColumn id="3245" name="Column3216"/>
    <tableColumn id="3246" name="Column3217"/>
    <tableColumn id="3247" name="Column3218"/>
    <tableColumn id="3248" name="Column3219"/>
    <tableColumn id="3249" name="Column3220"/>
    <tableColumn id="3250" name="Column3221"/>
    <tableColumn id="3251" name="Column3222"/>
    <tableColumn id="3252" name="Column3223"/>
    <tableColumn id="3253" name="Column3224"/>
    <tableColumn id="3254" name="Column3225"/>
    <tableColumn id="3255" name="Column3226"/>
    <tableColumn id="3256" name="Column3227"/>
    <tableColumn id="3257" name="Column3228"/>
    <tableColumn id="3258" name="Column3229"/>
    <tableColumn id="3259" name="Column3230"/>
    <tableColumn id="3260" name="Column3231"/>
    <tableColumn id="3261" name="Column3232"/>
    <tableColumn id="3262" name="Column3233"/>
    <tableColumn id="3263" name="Column3234"/>
    <tableColumn id="3264" name="Column3235"/>
    <tableColumn id="3265" name="Column3236"/>
    <tableColumn id="3266" name="Column3237"/>
    <tableColumn id="3267" name="Column3238"/>
    <tableColumn id="3268" name="Column3239"/>
    <tableColumn id="3269" name="Column3240"/>
    <tableColumn id="3270" name="Column3241"/>
    <tableColumn id="3271" name="Column3242"/>
    <tableColumn id="3272" name="Column3243"/>
    <tableColumn id="3273" name="Column3244"/>
    <tableColumn id="3274" name="Column3245"/>
    <tableColumn id="3275" name="Column3246"/>
    <tableColumn id="3276" name="Column3247"/>
    <tableColumn id="3277" name="Column3248"/>
    <tableColumn id="3278" name="Column3249"/>
    <tableColumn id="3279" name="Column3250"/>
    <tableColumn id="3280" name="Column3251"/>
    <tableColumn id="3281" name="Column3252"/>
    <tableColumn id="3282" name="Column3253"/>
    <tableColumn id="3283" name="Column3254"/>
    <tableColumn id="3284" name="Column3255"/>
    <tableColumn id="3285" name="Column3256"/>
    <tableColumn id="3286" name="Column3257"/>
    <tableColumn id="3287" name="Column3258"/>
    <tableColumn id="3288" name="Column3259"/>
    <tableColumn id="3289" name="Column3260"/>
    <tableColumn id="3290" name="Column3261"/>
    <tableColumn id="3291" name="Column3262"/>
    <tableColumn id="3292" name="Column3263"/>
    <tableColumn id="3293" name="Column3264"/>
    <tableColumn id="3294" name="Column3265"/>
    <tableColumn id="3295" name="Column3266"/>
    <tableColumn id="3296" name="Column3267"/>
    <tableColumn id="3297" name="Column3268"/>
    <tableColumn id="3298" name="Column3269"/>
    <tableColumn id="3299" name="Column3270"/>
    <tableColumn id="3300" name="Column3271"/>
    <tableColumn id="3301" name="Column3272"/>
    <tableColumn id="3302" name="Column3273"/>
    <tableColumn id="3303" name="Column3274"/>
    <tableColumn id="3304" name="Column3275"/>
    <tableColumn id="3305" name="Column3276"/>
    <tableColumn id="3306" name="Column3277"/>
    <tableColumn id="3307" name="Column3278"/>
    <tableColumn id="3308" name="Column3279"/>
    <tableColumn id="3309" name="Column3280"/>
    <tableColumn id="3310" name="Column3281"/>
    <tableColumn id="3311" name="Column3282"/>
    <tableColumn id="3312" name="Column3283"/>
    <tableColumn id="3313" name="Column3284"/>
    <tableColumn id="3314" name="Column3285"/>
    <tableColumn id="3315" name="Column3286"/>
    <tableColumn id="3316" name="Column3287"/>
    <tableColumn id="3317" name="Column3288"/>
    <tableColumn id="3318" name="Column3289"/>
    <tableColumn id="3319" name="Column3290"/>
    <tableColumn id="3320" name="Column3291"/>
    <tableColumn id="3321" name="Column3292"/>
    <tableColumn id="3322" name="Column3293"/>
    <tableColumn id="3323" name="Column3294"/>
    <tableColumn id="3324" name="Column3295"/>
    <tableColumn id="3325" name="Column3296"/>
    <tableColumn id="3326" name="Column3297"/>
    <tableColumn id="3327" name="Column3298"/>
    <tableColumn id="3328" name="Column3299"/>
    <tableColumn id="3329" name="Column3300"/>
    <tableColumn id="3330" name="Column3301"/>
    <tableColumn id="3331" name="Column3302"/>
    <tableColumn id="3332" name="Column3303"/>
    <tableColumn id="3333" name="Column3304"/>
    <tableColumn id="3334" name="Column3305"/>
    <tableColumn id="3335" name="Column3306"/>
    <tableColumn id="3336" name="Column3307"/>
    <tableColumn id="3337" name="Column3308"/>
    <tableColumn id="3338" name="Column3309"/>
    <tableColumn id="3339" name="Column3310"/>
    <tableColumn id="3340" name="Column3311"/>
    <tableColumn id="3341" name="Column3312"/>
    <tableColumn id="3342" name="Column3313"/>
    <tableColumn id="3343" name="Column3314"/>
    <tableColumn id="3344" name="Column3315"/>
    <tableColumn id="3345" name="Column3316"/>
    <tableColumn id="3346" name="Column3317"/>
    <tableColumn id="3347" name="Column3318"/>
    <tableColumn id="3348" name="Column3319"/>
    <tableColumn id="3349" name="Column3320"/>
    <tableColumn id="3350" name="Column3321"/>
    <tableColumn id="3351" name="Column3322"/>
    <tableColumn id="3352" name="Column3323"/>
    <tableColumn id="3353" name="Column3324"/>
    <tableColumn id="3354" name="Column3325"/>
    <tableColumn id="3355" name="Column3326"/>
    <tableColumn id="3356" name="Column3327"/>
    <tableColumn id="3357" name="Column3328"/>
    <tableColumn id="3358" name="Column3329"/>
    <tableColumn id="3359" name="Column3330"/>
    <tableColumn id="3360" name="Column3331"/>
    <tableColumn id="3361" name="Column3332"/>
    <tableColumn id="3362" name="Column3333"/>
    <tableColumn id="3363" name="Column3334"/>
    <tableColumn id="3364" name="Column3335"/>
    <tableColumn id="3365" name="Column3336"/>
    <tableColumn id="3366" name="Column3337"/>
    <tableColumn id="3367" name="Column3338"/>
    <tableColumn id="3368" name="Column3339"/>
    <tableColumn id="3369" name="Column3340"/>
    <tableColumn id="3370" name="Column3341"/>
    <tableColumn id="3371" name="Column3342"/>
    <tableColumn id="3372" name="Column3343"/>
    <tableColumn id="3373" name="Column3344"/>
    <tableColumn id="3374" name="Column3345"/>
    <tableColumn id="3375" name="Column3346"/>
    <tableColumn id="3376" name="Column3347"/>
    <tableColumn id="3377" name="Column3348"/>
    <tableColumn id="3378" name="Column3349"/>
    <tableColumn id="3379" name="Column3350"/>
    <tableColumn id="3380" name="Column3351"/>
    <tableColumn id="3381" name="Column3352"/>
    <tableColumn id="3382" name="Column3353"/>
    <tableColumn id="3383" name="Column3354"/>
    <tableColumn id="3384" name="Column3355"/>
    <tableColumn id="3385" name="Column3356"/>
    <tableColumn id="3386" name="Column3357"/>
    <tableColumn id="3387" name="Column3358"/>
    <tableColumn id="3388" name="Column3359"/>
    <tableColumn id="3389" name="Column3360"/>
    <tableColumn id="3390" name="Column3361"/>
    <tableColumn id="3391" name="Column3362"/>
    <tableColumn id="3392" name="Column3363"/>
    <tableColumn id="3393" name="Column3364"/>
    <tableColumn id="3394" name="Column3365"/>
    <tableColumn id="3395" name="Column3366"/>
    <tableColumn id="3396" name="Column3367"/>
    <tableColumn id="3397" name="Column3368"/>
    <tableColumn id="3398" name="Column3369"/>
    <tableColumn id="3399" name="Column3370"/>
    <tableColumn id="3400" name="Column3371"/>
    <tableColumn id="3401" name="Column3372"/>
    <tableColumn id="3402" name="Column3373"/>
    <tableColumn id="3403" name="Column3374"/>
    <tableColumn id="3404" name="Column3375"/>
    <tableColumn id="3405" name="Column3376"/>
    <tableColumn id="3406" name="Column3377"/>
    <tableColumn id="3407" name="Column3378"/>
    <tableColumn id="3408" name="Column3379"/>
    <tableColumn id="3409" name="Column3380"/>
    <tableColumn id="3410" name="Column3381"/>
    <tableColumn id="3411" name="Column3382"/>
    <tableColumn id="3412" name="Column3383"/>
    <tableColumn id="3413" name="Column3384"/>
    <tableColumn id="3414" name="Column3385"/>
    <tableColumn id="3415" name="Column3386"/>
    <tableColumn id="3416" name="Column3387"/>
    <tableColumn id="3417" name="Column3388"/>
    <tableColumn id="3418" name="Column3389"/>
    <tableColumn id="3419" name="Column3390"/>
    <tableColumn id="3420" name="Column3391"/>
    <tableColumn id="3421" name="Column3392"/>
    <tableColumn id="3422" name="Column3393"/>
    <tableColumn id="3423" name="Column3394"/>
    <tableColumn id="3424" name="Column3395"/>
    <tableColumn id="3425" name="Column3396"/>
    <tableColumn id="3426" name="Column3397"/>
    <tableColumn id="3427" name="Column3398"/>
    <tableColumn id="3428" name="Column3399"/>
    <tableColumn id="3429" name="Column3400"/>
    <tableColumn id="3430" name="Column3401"/>
    <tableColumn id="3431" name="Column3402"/>
    <tableColumn id="3432" name="Column3403"/>
    <tableColumn id="3433" name="Column3404"/>
    <tableColumn id="3434" name="Column3405"/>
    <tableColumn id="3435" name="Column3406"/>
    <tableColumn id="3436" name="Column3407"/>
    <tableColumn id="3437" name="Column3408"/>
    <tableColumn id="3438" name="Column3409"/>
    <tableColumn id="3439" name="Column3410"/>
    <tableColumn id="3440" name="Column3411"/>
    <tableColumn id="3441" name="Column3412"/>
    <tableColumn id="3442" name="Column3413"/>
    <tableColumn id="3443" name="Column3414"/>
    <tableColumn id="3444" name="Column3415"/>
    <tableColumn id="3445" name="Column3416"/>
    <tableColumn id="3446" name="Column3417"/>
    <tableColumn id="3447" name="Column3418"/>
    <tableColumn id="3448" name="Column3419"/>
    <tableColumn id="3449" name="Column3420"/>
    <tableColumn id="3450" name="Column3421"/>
    <tableColumn id="3451" name="Column3422"/>
    <tableColumn id="3452" name="Column3423"/>
    <tableColumn id="3453" name="Column3424"/>
    <tableColumn id="3454" name="Column3425"/>
    <tableColumn id="3455" name="Column3426"/>
    <tableColumn id="3456" name="Column3427"/>
    <tableColumn id="3457" name="Column3428"/>
    <tableColumn id="3458" name="Column3429"/>
    <tableColumn id="3459" name="Column3430"/>
    <tableColumn id="3460" name="Column3431"/>
    <tableColumn id="3461" name="Column3432"/>
    <tableColumn id="3462" name="Column3433"/>
    <tableColumn id="3463" name="Column3434"/>
    <tableColumn id="3464" name="Column3435"/>
    <tableColumn id="3465" name="Column3436"/>
    <tableColumn id="3466" name="Column3437"/>
    <tableColumn id="3467" name="Column3438"/>
    <tableColumn id="3468" name="Column3439"/>
    <tableColumn id="3469" name="Column3440"/>
    <tableColumn id="3470" name="Column3441"/>
    <tableColumn id="3471" name="Column3442"/>
    <tableColumn id="3472" name="Column3443"/>
    <tableColumn id="3473" name="Column3444"/>
    <tableColumn id="3474" name="Column3445"/>
    <tableColumn id="3475" name="Column3446"/>
    <tableColumn id="3476" name="Column3447"/>
    <tableColumn id="3477" name="Column3448"/>
    <tableColumn id="3478" name="Column3449"/>
    <tableColumn id="3479" name="Column3450"/>
    <tableColumn id="3480" name="Column3451"/>
    <tableColumn id="3481" name="Column3452"/>
    <tableColumn id="3482" name="Column3453"/>
    <tableColumn id="3483" name="Column3454"/>
    <tableColumn id="3484" name="Column3455"/>
    <tableColumn id="3485" name="Column3456"/>
    <tableColumn id="3486" name="Column3457"/>
    <tableColumn id="3487" name="Column3458"/>
    <tableColumn id="3488" name="Column3459"/>
    <tableColumn id="3489" name="Column3460"/>
    <tableColumn id="3490" name="Column3461"/>
    <tableColumn id="3491" name="Column3462"/>
    <tableColumn id="3492" name="Column3463"/>
    <tableColumn id="3493" name="Column3464"/>
    <tableColumn id="3494" name="Column3465"/>
    <tableColumn id="3495" name="Column3466"/>
    <tableColumn id="3496" name="Column3467"/>
    <tableColumn id="3497" name="Column3468"/>
    <tableColumn id="3498" name="Column3469"/>
    <tableColumn id="3499" name="Column3470"/>
    <tableColumn id="3500" name="Column3471"/>
    <tableColumn id="3501" name="Column3472"/>
    <tableColumn id="3502" name="Column3473"/>
    <tableColumn id="3503" name="Column3474"/>
    <tableColumn id="3504" name="Column3475"/>
    <tableColumn id="3505" name="Column3476"/>
    <tableColumn id="3506" name="Column3477"/>
    <tableColumn id="3507" name="Column3478"/>
    <tableColumn id="3508" name="Column3479"/>
    <tableColumn id="3509" name="Column3480"/>
    <tableColumn id="3510" name="Column3481"/>
    <tableColumn id="3511" name="Column3482"/>
    <tableColumn id="3512" name="Column3483"/>
    <tableColumn id="3513" name="Column3484"/>
    <tableColumn id="3514" name="Column3485"/>
    <tableColumn id="3515" name="Column3486"/>
    <tableColumn id="3516" name="Column3487"/>
    <tableColumn id="3517" name="Column3488"/>
    <tableColumn id="3518" name="Column3489"/>
    <tableColumn id="3519" name="Column3490"/>
    <tableColumn id="3520" name="Column3491"/>
    <tableColumn id="3521" name="Column3492"/>
    <tableColumn id="3522" name="Column3493"/>
    <tableColumn id="3523" name="Column3494"/>
    <tableColumn id="3524" name="Column3495"/>
    <tableColumn id="3525" name="Column3496"/>
    <tableColumn id="3526" name="Column3497"/>
    <tableColumn id="3527" name="Column3498"/>
    <tableColumn id="3528" name="Column3499"/>
    <tableColumn id="3529" name="Column3500"/>
    <tableColumn id="3530" name="Column3501"/>
    <tableColumn id="3531" name="Column3502"/>
    <tableColumn id="3532" name="Column3503"/>
    <tableColumn id="3533" name="Column3504"/>
    <tableColumn id="3534" name="Column3505"/>
    <tableColumn id="3535" name="Column3506"/>
    <tableColumn id="3536" name="Column3507"/>
    <tableColumn id="3537" name="Column3508"/>
    <tableColumn id="3538" name="Column3509"/>
    <tableColumn id="3539" name="Column3510"/>
    <tableColumn id="3540" name="Column3511"/>
    <tableColumn id="3541" name="Column3512"/>
    <tableColumn id="3542" name="Column3513"/>
    <tableColumn id="3543" name="Column3514"/>
    <tableColumn id="3544" name="Column3515"/>
    <tableColumn id="3545" name="Column3516"/>
    <tableColumn id="3546" name="Column3517"/>
    <tableColumn id="3547" name="Column3518"/>
    <tableColumn id="3548" name="Column3519"/>
    <tableColumn id="3549" name="Column3520"/>
    <tableColumn id="3550" name="Column3521"/>
    <tableColumn id="3551" name="Column3522"/>
    <tableColumn id="3552" name="Column3523"/>
    <tableColumn id="3553" name="Column3524"/>
    <tableColumn id="3554" name="Column3525"/>
    <tableColumn id="3555" name="Column3526"/>
    <tableColumn id="3556" name="Column3527"/>
    <tableColumn id="3557" name="Column3528"/>
    <tableColumn id="3558" name="Column3529"/>
    <tableColumn id="3559" name="Column3530"/>
    <tableColumn id="3560" name="Column3531"/>
    <tableColumn id="3561" name="Column3532"/>
    <tableColumn id="3562" name="Column3533"/>
    <tableColumn id="3563" name="Column3534"/>
    <tableColumn id="3564" name="Column3535"/>
    <tableColumn id="3565" name="Column3536"/>
    <tableColumn id="3566" name="Column3537"/>
    <tableColumn id="3567" name="Column3538"/>
    <tableColumn id="3568" name="Column3539"/>
    <tableColumn id="3569" name="Column3540"/>
    <tableColumn id="3570" name="Column3541"/>
    <tableColumn id="3571" name="Column3542"/>
    <tableColumn id="3572" name="Column3543"/>
    <tableColumn id="3573" name="Column3544"/>
    <tableColumn id="3574" name="Column3545"/>
    <tableColumn id="3575" name="Column3546"/>
    <tableColumn id="3576" name="Column3547"/>
    <tableColumn id="3577" name="Column3548"/>
    <tableColumn id="3578" name="Column3549"/>
    <tableColumn id="3579" name="Column3550"/>
    <tableColumn id="3580" name="Column3551"/>
    <tableColumn id="3581" name="Column3552"/>
    <tableColumn id="3582" name="Column3553"/>
    <tableColumn id="3583" name="Column3554"/>
    <tableColumn id="3584" name="Column3555"/>
    <tableColumn id="3585" name="Column3556"/>
    <tableColumn id="3586" name="Column3557"/>
    <tableColumn id="3587" name="Column3558"/>
    <tableColumn id="3588" name="Column3559"/>
    <tableColumn id="3589" name="Column3560"/>
    <tableColumn id="3590" name="Column3561"/>
    <tableColumn id="3591" name="Column3562"/>
    <tableColumn id="3592" name="Column3563"/>
    <tableColumn id="3593" name="Column3564"/>
    <tableColumn id="3594" name="Column3565"/>
    <tableColumn id="3595" name="Column3566"/>
    <tableColumn id="3596" name="Column3567"/>
    <tableColumn id="3597" name="Column3568"/>
    <tableColumn id="3598" name="Column3569"/>
    <tableColumn id="3599" name="Column3570"/>
    <tableColumn id="3600" name="Column3571"/>
    <tableColumn id="3601" name="Column3572"/>
    <tableColumn id="3602" name="Column3573"/>
    <tableColumn id="3603" name="Column3574"/>
    <tableColumn id="3604" name="Column3575"/>
    <tableColumn id="3605" name="Column3576"/>
    <tableColumn id="3606" name="Column3577"/>
    <tableColumn id="3607" name="Column3578"/>
    <tableColumn id="3608" name="Column3579"/>
    <tableColumn id="3609" name="Column3580"/>
    <tableColumn id="3610" name="Column3581"/>
    <tableColumn id="3611" name="Column3582"/>
    <tableColumn id="3612" name="Column3583"/>
    <tableColumn id="3613" name="Column3584"/>
    <tableColumn id="3614" name="Column3585"/>
    <tableColumn id="3615" name="Column3586"/>
    <tableColumn id="3616" name="Column3587"/>
    <tableColumn id="3617" name="Column3588"/>
    <tableColumn id="3618" name="Column3589"/>
    <tableColumn id="3619" name="Column3590"/>
    <tableColumn id="3620" name="Column3591"/>
    <tableColumn id="3621" name="Column3592"/>
    <tableColumn id="3622" name="Column3593"/>
    <tableColumn id="3623" name="Column3594"/>
    <tableColumn id="3624" name="Column3595"/>
    <tableColumn id="3625" name="Column3596"/>
    <tableColumn id="3626" name="Column3597"/>
    <tableColumn id="3627" name="Column3598"/>
    <tableColumn id="3628" name="Column3599"/>
    <tableColumn id="3629" name="Column3600"/>
    <tableColumn id="3630" name="Column3601"/>
    <tableColumn id="3631" name="Column3602"/>
    <tableColumn id="3632" name="Column3603"/>
    <tableColumn id="3633" name="Column3604"/>
    <tableColumn id="3634" name="Column3605"/>
    <tableColumn id="3635" name="Column3606"/>
    <tableColumn id="3636" name="Column3607"/>
    <tableColumn id="3637" name="Column3608"/>
    <tableColumn id="3638" name="Column3609"/>
    <tableColumn id="3639" name="Column3610"/>
    <tableColumn id="3640" name="Column3611"/>
    <tableColumn id="3641" name="Column3612"/>
    <tableColumn id="3642" name="Column3613"/>
    <tableColumn id="3643" name="Column3614"/>
    <tableColumn id="3644" name="Column3615"/>
    <tableColumn id="3645" name="Column3616"/>
    <tableColumn id="3646" name="Column3617"/>
    <tableColumn id="3647" name="Column3618"/>
    <tableColumn id="3648" name="Column3619"/>
    <tableColumn id="3649" name="Column3620"/>
    <tableColumn id="3650" name="Column3621"/>
    <tableColumn id="3651" name="Column3622"/>
    <tableColumn id="3652" name="Column3623"/>
    <tableColumn id="3653" name="Column3624"/>
    <tableColumn id="3654" name="Column3625"/>
    <tableColumn id="3655" name="Column3626"/>
    <tableColumn id="3656" name="Column3627"/>
    <tableColumn id="3657" name="Column3628"/>
    <tableColumn id="3658" name="Column3629"/>
    <tableColumn id="3659" name="Column3630"/>
    <tableColumn id="3660" name="Column3631"/>
    <tableColumn id="3661" name="Column3632"/>
    <tableColumn id="3662" name="Column3633"/>
    <tableColumn id="3663" name="Column3634"/>
    <tableColumn id="3664" name="Column3635"/>
    <tableColumn id="3665" name="Column3636"/>
    <tableColumn id="3666" name="Column3637"/>
    <tableColumn id="3667" name="Column3638"/>
    <tableColumn id="3668" name="Column3639"/>
    <tableColumn id="3669" name="Column3640"/>
    <tableColumn id="3670" name="Column3641"/>
    <tableColumn id="3671" name="Column3642"/>
    <tableColumn id="3672" name="Column3643"/>
    <tableColumn id="3673" name="Column3644"/>
    <tableColumn id="3674" name="Column3645"/>
    <tableColumn id="3675" name="Column3646"/>
    <tableColumn id="3676" name="Column3647"/>
    <tableColumn id="3677" name="Column3648"/>
    <tableColumn id="3678" name="Column3649"/>
    <tableColumn id="3679" name="Column3650"/>
    <tableColumn id="3680" name="Column3651"/>
    <tableColumn id="3681" name="Column3652"/>
    <tableColumn id="3682" name="Column3653"/>
    <tableColumn id="3683" name="Column3654"/>
    <tableColumn id="3684" name="Column3655"/>
    <tableColumn id="3685" name="Column3656"/>
    <tableColumn id="3686" name="Column3657"/>
    <tableColumn id="3687" name="Column3658"/>
    <tableColumn id="3688" name="Column3659"/>
    <tableColumn id="3689" name="Column3660"/>
    <tableColumn id="3690" name="Column3661"/>
    <tableColumn id="3691" name="Column3662"/>
    <tableColumn id="3692" name="Column3663"/>
    <tableColumn id="3693" name="Column3664"/>
    <tableColumn id="3694" name="Column3665"/>
    <tableColumn id="3695" name="Column3666"/>
    <tableColumn id="3696" name="Column3667"/>
    <tableColumn id="3697" name="Column3668"/>
    <tableColumn id="3698" name="Column3669"/>
    <tableColumn id="3699" name="Column3670"/>
    <tableColumn id="3700" name="Column3671"/>
    <tableColumn id="3701" name="Column3672"/>
    <tableColumn id="3702" name="Column3673"/>
    <tableColumn id="3703" name="Column3674"/>
    <tableColumn id="3704" name="Column3675"/>
    <tableColumn id="3705" name="Column3676"/>
    <tableColumn id="3706" name="Column3677"/>
    <tableColumn id="3707" name="Column3678"/>
    <tableColumn id="3708" name="Column3679"/>
    <tableColumn id="3709" name="Column3680"/>
    <tableColumn id="3710" name="Column3681"/>
    <tableColumn id="3711" name="Column3682"/>
    <tableColumn id="3712" name="Column3683"/>
    <tableColumn id="3713" name="Column3684"/>
    <tableColumn id="3714" name="Column3685"/>
    <tableColumn id="3715" name="Column3686"/>
    <tableColumn id="3716" name="Column3687"/>
    <tableColumn id="3717" name="Column3688"/>
    <tableColumn id="3718" name="Column3689"/>
    <tableColumn id="3719" name="Column3690"/>
    <tableColumn id="3720" name="Column3691"/>
    <tableColumn id="3721" name="Column3692"/>
    <tableColumn id="3722" name="Column3693"/>
    <tableColumn id="3723" name="Column3694"/>
    <tableColumn id="3724" name="Column3695"/>
    <tableColumn id="3725" name="Column3696"/>
    <tableColumn id="3726" name="Column3697"/>
    <tableColumn id="3727" name="Column3698"/>
    <tableColumn id="3728" name="Column3699"/>
    <tableColumn id="3729" name="Column3700"/>
    <tableColumn id="3730" name="Column3701"/>
    <tableColumn id="3731" name="Column3702"/>
    <tableColumn id="3732" name="Column3703"/>
    <tableColumn id="3733" name="Column3704"/>
    <tableColumn id="3734" name="Column3705"/>
    <tableColumn id="3735" name="Column3706"/>
    <tableColumn id="3736" name="Column3707"/>
    <tableColumn id="3737" name="Column3708"/>
    <tableColumn id="3738" name="Column3709"/>
    <tableColumn id="3739" name="Column3710"/>
    <tableColumn id="3740" name="Column3711"/>
    <tableColumn id="3741" name="Column3712"/>
    <tableColumn id="3742" name="Column3713"/>
    <tableColumn id="3743" name="Column3714"/>
    <tableColumn id="3744" name="Column3715"/>
    <tableColumn id="3745" name="Column3716"/>
    <tableColumn id="3746" name="Column3717"/>
    <tableColumn id="3747" name="Column3718"/>
    <tableColumn id="3748" name="Column3719"/>
    <tableColumn id="3749" name="Column3720"/>
    <tableColumn id="3750" name="Column3721"/>
    <tableColumn id="3751" name="Column3722"/>
    <tableColumn id="3752" name="Column3723"/>
    <tableColumn id="3753" name="Column3724"/>
    <tableColumn id="3754" name="Column3725"/>
    <tableColumn id="3755" name="Column3726"/>
    <tableColumn id="3756" name="Column3727"/>
    <tableColumn id="3757" name="Column3728"/>
    <tableColumn id="3758" name="Column3729"/>
    <tableColumn id="3759" name="Column3730"/>
    <tableColumn id="3760" name="Column3731"/>
    <tableColumn id="3761" name="Column3732"/>
    <tableColumn id="3762" name="Column3733"/>
    <tableColumn id="3763" name="Column3734"/>
    <tableColumn id="3764" name="Column3735"/>
    <tableColumn id="3765" name="Column3736"/>
    <tableColumn id="3766" name="Column3737"/>
    <tableColumn id="3767" name="Column3738"/>
    <tableColumn id="3768" name="Column3739"/>
    <tableColumn id="3769" name="Column3740"/>
    <tableColumn id="3770" name="Column3741"/>
    <tableColumn id="3771" name="Column3742"/>
    <tableColumn id="3772" name="Column3743"/>
    <tableColumn id="3773" name="Column3744"/>
    <tableColumn id="3774" name="Column3745"/>
    <tableColumn id="3775" name="Column3746"/>
    <tableColumn id="3776" name="Column3747"/>
    <tableColumn id="3777" name="Column3748"/>
    <tableColumn id="3778" name="Column3749"/>
    <tableColumn id="3779" name="Column3750"/>
    <tableColumn id="3780" name="Column3751"/>
    <tableColumn id="3781" name="Column3752"/>
    <tableColumn id="3782" name="Column3753"/>
    <tableColumn id="3783" name="Column3754"/>
    <tableColumn id="3784" name="Column3755"/>
    <tableColumn id="3785" name="Column3756"/>
    <tableColumn id="3786" name="Column3757"/>
    <tableColumn id="3787" name="Column3758"/>
    <tableColumn id="3788" name="Column3759"/>
    <tableColumn id="3789" name="Column3760"/>
    <tableColumn id="3790" name="Column3761"/>
    <tableColumn id="3791" name="Column3762"/>
    <tableColumn id="3792" name="Column3763"/>
    <tableColumn id="3793" name="Column3764"/>
    <tableColumn id="3794" name="Column3765"/>
    <tableColumn id="3795" name="Column3766"/>
    <tableColumn id="3796" name="Column3767"/>
    <tableColumn id="3797" name="Column3768"/>
    <tableColumn id="3798" name="Column3769"/>
    <tableColumn id="3799" name="Column3770"/>
    <tableColumn id="3800" name="Column3771"/>
    <tableColumn id="3801" name="Column3772"/>
    <tableColumn id="3802" name="Column3773"/>
    <tableColumn id="3803" name="Column3774"/>
    <tableColumn id="3804" name="Column3775"/>
    <tableColumn id="3805" name="Column3776"/>
    <tableColumn id="3806" name="Column3777"/>
    <tableColumn id="3807" name="Column3778"/>
    <tableColumn id="3808" name="Column3779"/>
    <tableColumn id="3809" name="Column3780"/>
    <tableColumn id="3810" name="Column3781"/>
    <tableColumn id="3811" name="Column3782"/>
    <tableColumn id="3812" name="Column3783"/>
    <tableColumn id="3813" name="Column3784"/>
    <tableColumn id="3814" name="Column3785"/>
    <tableColumn id="3815" name="Column3786"/>
    <tableColumn id="3816" name="Column3787"/>
    <tableColumn id="3817" name="Column3788"/>
    <tableColumn id="3818" name="Column3789"/>
    <tableColumn id="3819" name="Column3790"/>
    <tableColumn id="3820" name="Column3791"/>
    <tableColumn id="3821" name="Column3792"/>
    <tableColumn id="3822" name="Column3793"/>
    <tableColumn id="3823" name="Column3794"/>
    <tableColumn id="3824" name="Column3795"/>
    <tableColumn id="3825" name="Column3796"/>
    <tableColumn id="3826" name="Column3797"/>
    <tableColumn id="3827" name="Column3798"/>
    <tableColumn id="3828" name="Column3799"/>
    <tableColumn id="3829" name="Column3800"/>
    <tableColumn id="3830" name="Column3801"/>
    <tableColumn id="3831" name="Column3802"/>
    <tableColumn id="3832" name="Column3803"/>
    <tableColumn id="3833" name="Column3804"/>
    <tableColumn id="3834" name="Column3805"/>
    <tableColumn id="3835" name="Column3806"/>
    <tableColumn id="3836" name="Column3807"/>
    <tableColumn id="3837" name="Column3808"/>
    <tableColumn id="3838" name="Column3809"/>
    <tableColumn id="3839" name="Column3810"/>
    <tableColumn id="3840" name="Column3811"/>
    <tableColumn id="3841" name="Column3812"/>
    <tableColumn id="3842" name="Column3813"/>
    <tableColumn id="3843" name="Column3814"/>
    <tableColumn id="3844" name="Column3815"/>
    <tableColumn id="3845" name="Column3816"/>
    <tableColumn id="3846" name="Column3817"/>
    <tableColumn id="3847" name="Column3818"/>
    <tableColumn id="3848" name="Column3819"/>
    <tableColumn id="3849" name="Column3820"/>
    <tableColumn id="3850" name="Column3821"/>
    <tableColumn id="3851" name="Column3822"/>
    <tableColumn id="3852" name="Column3823"/>
    <tableColumn id="3853" name="Column3824"/>
    <tableColumn id="3854" name="Column3825"/>
    <tableColumn id="3855" name="Column3826"/>
    <tableColumn id="3856" name="Column3827"/>
    <tableColumn id="3857" name="Column3828"/>
    <tableColumn id="3858" name="Column3829"/>
    <tableColumn id="3859" name="Column3830"/>
    <tableColumn id="3860" name="Column3831"/>
    <tableColumn id="3861" name="Column3832"/>
    <tableColumn id="3862" name="Column3833"/>
    <tableColumn id="3863" name="Column3834"/>
    <tableColumn id="3864" name="Column3835"/>
    <tableColumn id="3865" name="Column3836"/>
    <tableColumn id="3866" name="Column3837"/>
    <tableColumn id="3867" name="Column3838"/>
    <tableColumn id="3868" name="Column3839"/>
    <tableColumn id="3869" name="Column3840"/>
    <tableColumn id="3870" name="Column3841"/>
    <tableColumn id="3871" name="Column3842"/>
    <tableColumn id="3872" name="Column3843"/>
    <tableColumn id="3873" name="Column3844"/>
    <tableColumn id="3874" name="Column3845"/>
    <tableColumn id="3875" name="Column3846"/>
    <tableColumn id="3876" name="Column3847"/>
    <tableColumn id="3877" name="Column3848"/>
    <tableColumn id="3878" name="Column3849"/>
    <tableColumn id="3879" name="Column3850"/>
    <tableColumn id="3880" name="Column3851"/>
    <tableColumn id="3881" name="Column3852"/>
    <tableColumn id="3882" name="Column3853"/>
    <tableColumn id="3883" name="Column3854"/>
    <tableColumn id="3884" name="Column3855"/>
    <tableColumn id="3885" name="Column3856"/>
    <tableColumn id="3886" name="Column3857"/>
    <tableColumn id="3887" name="Column3858"/>
    <tableColumn id="3888" name="Column3859"/>
    <tableColumn id="3889" name="Column3860"/>
    <tableColumn id="3890" name="Column3861"/>
    <tableColumn id="3891" name="Column3862"/>
    <tableColumn id="3892" name="Column3863"/>
    <tableColumn id="3893" name="Column3864"/>
    <tableColumn id="3894" name="Column3865"/>
    <tableColumn id="3895" name="Column3866"/>
    <tableColumn id="3896" name="Column3867"/>
    <tableColumn id="3897" name="Column3868"/>
    <tableColumn id="3898" name="Column3869"/>
    <tableColumn id="3899" name="Column3870"/>
    <tableColumn id="3900" name="Column3871"/>
    <tableColumn id="3901" name="Column3872"/>
    <tableColumn id="3902" name="Column3873"/>
    <tableColumn id="3903" name="Column3874"/>
    <tableColumn id="3904" name="Column3875"/>
    <tableColumn id="3905" name="Column3876"/>
    <tableColumn id="3906" name="Column3877"/>
    <tableColumn id="3907" name="Column3878"/>
    <tableColumn id="3908" name="Column3879"/>
    <tableColumn id="3909" name="Column3880"/>
    <tableColumn id="3910" name="Column3881"/>
    <tableColumn id="3911" name="Column3882"/>
    <tableColumn id="3912" name="Column3883"/>
    <tableColumn id="3913" name="Column3884"/>
    <tableColumn id="3914" name="Column3885"/>
    <tableColumn id="3915" name="Column3886"/>
    <tableColumn id="3916" name="Column3887"/>
    <tableColumn id="3917" name="Column3888"/>
    <tableColumn id="3918" name="Column3889"/>
    <tableColumn id="3919" name="Column3890"/>
    <tableColumn id="3920" name="Column3891"/>
    <tableColumn id="3921" name="Column3892"/>
    <tableColumn id="3922" name="Column3893"/>
    <tableColumn id="3923" name="Column3894"/>
    <tableColumn id="3924" name="Column3895"/>
    <tableColumn id="3925" name="Column3896"/>
    <tableColumn id="3926" name="Column3897"/>
    <tableColumn id="3927" name="Column3898"/>
    <tableColumn id="3928" name="Column3899"/>
    <tableColumn id="3929" name="Column3900"/>
    <tableColumn id="3930" name="Column3901"/>
    <tableColumn id="3931" name="Column3902"/>
    <tableColumn id="3932" name="Column3903"/>
    <tableColumn id="3933" name="Column3904"/>
    <tableColumn id="3934" name="Column3905"/>
    <tableColumn id="3935" name="Column3906"/>
    <tableColumn id="3936" name="Column3907"/>
    <tableColumn id="3937" name="Column3908"/>
    <tableColumn id="3938" name="Column3909"/>
    <tableColumn id="3939" name="Column3910"/>
    <tableColumn id="3940" name="Column3911"/>
    <tableColumn id="3941" name="Column3912"/>
    <tableColumn id="3942" name="Column3913"/>
    <tableColumn id="3943" name="Column3914"/>
    <tableColumn id="3944" name="Column3915"/>
    <tableColumn id="3945" name="Column3916"/>
    <tableColumn id="3946" name="Column3917"/>
    <tableColumn id="3947" name="Column3918"/>
    <tableColumn id="3948" name="Column3919"/>
    <tableColumn id="3949" name="Column3920"/>
    <tableColumn id="3950" name="Column3921"/>
    <tableColumn id="3951" name="Column3922"/>
    <tableColumn id="3952" name="Column3923"/>
    <tableColumn id="3953" name="Column3924"/>
    <tableColumn id="3954" name="Column3925"/>
    <tableColumn id="3955" name="Column3926"/>
    <tableColumn id="3956" name="Column3927"/>
    <tableColumn id="3957" name="Column3928"/>
    <tableColumn id="3958" name="Column3929"/>
    <tableColumn id="3959" name="Column3930"/>
    <tableColumn id="3960" name="Column3931"/>
    <tableColumn id="3961" name="Column3932"/>
    <tableColumn id="3962" name="Column3933"/>
    <tableColumn id="3963" name="Column3934"/>
    <tableColumn id="3964" name="Column3935"/>
    <tableColumn id="3965" name="Column3936"/>
    <tableColumn id="3966" name="Column3937"/>
    <tableColumn id="3967" name="Column3938"/>
    <tableColumn id="3968" name="Column3939"/>
    <tableColumn id="3969" name="Column3940"/>
    <tableColumn id="3970" name="Column3941"/>
    <tableColumn id="3971" name="Column3942"/>
    <tableColumn id="3972" name="Column3943"/>
    <tableColumn id="3973" name="Column3944"/>
    <tableColumn id="3974" name="Column3945"/>
    <tableColumn id="3975" name="Column3946"/>
    <tableColumn id="3976" name="Column3947"/>
    <tableColumn id="3977" name="Column3948"/>
    <tableColumn id="3978" name="Column3949"/>
    <tableColumn id="3979" name="Column3950"/>
    <tableColumn id="3980" name="Column3951"/>
    <tableColumn id="3981" name="Column3952"/>
    <tableColumn id="3982" name="Column3953"/>
    <tableColumn id="3983" name="Column3954"/>
    <tableColumn id="3984" name="Column3955"/>
    <tableColumn id="3985" name="Column3956"/>
    <tableColumn id="3986" name="Column3957"/>
    <tableColumn id="3987" name="Column3958"/>
    <tableColumn id="3988" name="Column3959"/>
    <tableColumn id="3989" name="Column3960"/>
    <tableColumn id="3990" name="Column3961"/>
    <tableColumn id="3991" name="Column3962"/>
    <tableColumn id="3992" name="Column3963"/>
    <tableColumn id="3993" name="Column3964"/>
    <tableColumn id="3994" name="Column3965"/>
    <tableColumn id="3995" name="Column3966"/>
    <tableColumn id="3996" name="Column3967"/>
    <tableColumn id="3997" name="Column3968"/>
    <tableColumn id="3998" name="Column3969"/>
    <tableColumn id="3999" name="Column3970"/>
    <tableColumn id="4000" name="Column3971"/>
    <tableColumn id="4001" name="Column3972"/>
    <tableColumn id="4002" name="Column3973"/>
    <tableColumn id="4003" name="Column3974"/>
    <tableColumn id="4004" name="Column3975"/>
    <tableColumn id="4005" name="Column3976"/>
    <tableColumn id="4006" name="Column3977"/>
    <tableColumn id="4007" name="Column3978"/>
    <tableColumn id="4008" name="Column3979"/>
    <tableColumn id="4009" name="Column3980"/>
    <tableColumn id="4010" name="Column3981"/>
    <tableColumn id="4011" name="Column3982"/>
    <tableColumn id="4012" name="Column3983"/>
    <tableColumn id="4013" name="Column3984"/>
    <tableColumn id="4014" name="Column3985"/>
    <tableColumn id="4015" name="Column3986"/>
    <tableColumn id="4016" name="Column3987"/>
    <tableColumn id="4017" name="Column3988"/>
    <tableColumn id="4018" name="Column3989"/>
    <tableColumn id="4019" name="Column3990"/>
    <tableColumn id="4020" name="Column3991"/>
    <tableColumn id="4021" name="Column3992"/>
    <tableColumn id="4022" name="Column3993"/>
    <tableColumn id="4023" name="Column3994"/>
    <tableColumn id="4024" name="Column3995"/>
    <tableColumn id="4025" name="Column3996"/>
    <tableColumn id="4026" name="Column3997"/>
    <tableColumn id="4027" name="Column3998"/>
    <tableColumn id="4028" name="Column3999"/>
    <tableColumn id="4029" name="Column4000"/>
    <tableColumn id="4030" name="Column4001"/>
    <tableColumn id="4031" name="Column4002"/>
    <tableColumn id="4032" name="Column4003"/>
    <tableColumn id="4033" name="Column4004"/>
    <tableColumn id="4034" name="Column4005"/>
    <tableColumn id="4035" name="Column4006"/>
    <tableColumn id="4036" name="Column4007"/>
    <tableColumn id="4037" name="Column4008"/>
    <tableColumn id="4038" name="Column4009"/>
    <tableColumn id="4039" name="Column4010"/>
    <tableColumn id="4040" name="Column4011"/>
    <tableColumn id="4041" name="Column4012"/>
    <tableColumn id="4042" name="Column4013"/>
    <tableColumn id="4043" name="Column4014"/>
    <tableColumn id="4044" name="Column4015"/>
    <tableColumn id="4045" name="Column4016"/>
    <tableColumn id="4046" name="Column4017"/>
    <tableColumn id="4047" name="Column4018"/>
    <tableColumn id="4048" name="Column4019"/>
    <tableColumn id="4049" name="Column4020"/>
    <tableColumn id="4050" name="Column4021"/>
    <tableColumn id="4051" name="Column4022"/>
    <tableColumn id="4052" name="Column4023"/>
    <tableColumn id="4053" name="Column4024"/>
    <tableColumn id="4054" name="Column4025"/>
    <tableColumn id="4055" name="Column4026"/>
    <tableColumn id="4056" name="Column4027"/>
    <tableColumn id="4057" name="Column4028"/>
    <tableColumn id="4058" name="Column4029"/>
    <tableColumn id="4059" name="Column4030"/>
    <tableColumn id="4060" name="Column4031"/>
    <tableColumn id="4061" name="Column4032"/>
    <tableColumn id="4062" name="Column4033"/>
    <tableColumn id="4063" name="Column4034"/>
    <tableColumn id="4064" name="Column4035"/>
    <tableColumn id="4065" name="Column4036"/>
    <tableColumn id="4066" name="Column4037"/>
    <tableColumn id="4067" name="Column4038"/>
    <tableColumn id="4068" name="Column4039"/>
    <tableColumn id="4069" name="Column4040"/>
    <tableColumn id="4070" name="Column4041"/>
    <tableColumn id="4071" name="Column4042"/>
    <tableColumn id="4072" name="Column4043"/>
    <tableColumn id="4073" name="Column4044"/>
    <tableColumn id="4074" name="Column4045"/>
    <tableColumn id="4075" name="Column4046"/>
    <tableColumn id="4076" name="Column4047"/>
    <tableColumn id="4077" name="Column4048"/>
    <tableColumn id="4078" name="Column4049"/>
    <tableColumn id="4079" name="Column4050"/>
    <tableColumn id="4080" name="Column4051"/>
    <tableColumn id="4081" name="Column4052"/>
    <tableColumn id="4082" name="Column4053"/>
    <tableColumn id="4083" name="Column4054"/>
    <tableColumn id="4084" name="Column4055"/>
    <tableColumn id="4085" name="Column4056"/>
    <tableColumn id="4086" name="Column4057"/>
    <tableColumn id="4087" name="Column4058"/>
    <tableColumn id="4088" name="Column4059"/>
    <tableColumn id="4089" name="Column4060"/>
    <tableColumn id="4090" name="Column4061"/>
    <tableColumn id="4091" name="Column4062"/>
    <tableColumn id="4092" name="Column4063"/>
    <tableColumn id="4093" name="Column4064"/>
    <tableColumn id="4094" name="Column4065"/>
    <tableColumn id="4095" name="Column4066"/>
    <tableColumn id="4096" name="Column4067"/>
    <tableColumn id="4097" name="Column4068"/>
    <tableColumn id="4098" name="Column4069"/>
    <tableColumn id="4099" name="Column4070"/>
    <tableColumn id="4100" name="Column4071"/>
    <tableColumn id="4101" name="Column4072"/>
    <tableColumn id="4102" name="Column4073"/>
    <tableColumn id="4103" name="Column4074"/>
    <tableColumn id="4104" name="Column4075"/>
    <tableColumn id="4105" name="Column4076"/>
    <tableColumn id="4106" name="Column4077"/>
    <tableColumn id="4107" name="Column4078"/>
    <tableColumn id="4108" name="Column4079"/>
    <tableColumn id="4109" name="Column4080"/>
    <tableColumn id="4110" name="Column4081"/>
    <tableColumn id="4111" name="Column4082"/>
    <tableColumn id="4112" name="Column4083"/>
    <tableColumn id="4113" name="Column4084"/>
    <tableColumn id="4114" name="Column4085"/>
    <tableColumn id="4115" name="Column4086"/>
    <tableColumn id="4116" name="Column4087"/>
    <tableColumn id="4117" name="Column4088"/>
    <tableColumn id="4118" name="Column4089"/>
    <tableColumn id="4119" name="Column4090"/>
    <tableColumn id="4120" name="Column4091"/>
    <tableColumn id="4121" name="Column4092"/>
    <tableColumn id="4122" name="Column4093"/>
    <tableColumn id="4123" name="Column4094"/>
    <tableColumn id="4124" name="Column4095"/>
    <tableColumn id="4125" name="Column4096"/>
    <tableColumn id="4126" name="Column4097"/>
    <tableColumn id="4127" name="Column4098"/>
    <tableColumn id="4128" name="Column4099"/>
    <tableColumn id="4129" name="Column4100"/>
    <tableColumn id="4130" name="Column4101"/>
    <tableColumn id="4131" name="Column4102"/>
    <tableColumn id="4132" name="Column4103"/>
    <tableColumn id="4133" name="Column4104"/>
    <tableColumn id="4134" name="Column4105"/>
    <tableColumn id="4135" name="Column4106"/>
    <tableColumn id="4136" name="Column4107"/>
    <tableColumn id="4137" name="Column4108"/>
    <tableColumn id="4138" name="Column4109"/>
    <tableColumn id="4139" name="Column4110"/>
    <tableColumn id="4140" name="Column4111"/>
    <tableColumn id="4141" name="Column4112"/>
    <tableColumn id="4142" name="Column4113"/>
    <tableColumn id="4143" name="Column4114"/>
    <tableColumn id="4144" name="Column4115"/>
    <tableColumn id="4145" name="Column4116"/>
    <tableColumn id="4146" name="Column4117"/>
    <tableColumn id="4147" name="Column4118"/>
    <tableColumn id="4148" name="Column4119"/>
    <tableColumn id="4149" name="Column4120"/>
    <tableColumn id="4150" name="Column4121"/>
    <tableColumn id="4151" name="Column4122"/>
    <tableColumn id="4152" name="Column4123"/>
    <tableColumn id="4153" name="Column4124"/>
    <tableColumn id="4154" name="Column4125"/>
    <tableColumn id="4155" name="Column4126"/>
    <tableColumn id="4156" name="Column4127"/>
    <tableColumn id="4157" name="Column4128"/>
    <tableColumn id="4158" name="Column4129"/>
    <tableColumn id="4159" name="Column4130"/>
    <tableColumn id="4160" name="Column4131"/>
    <tableColumn id="4161" name="Column4132"/>
    <tableColumn id="4162" name="Column4133"/>
    <tableColumn id="4163" name="Column4134"/>
    <tableColumn id="4164" name="Column4135"/>
    <tableColumn id="4165" name="Column4136"/>
    <tableColumn id="4166" name="Column4137"/>
    <tableColumn id="4167" name="Column4138"/>
    <tableColumn id="4168" name="Column4139"/>
    <tableColumn id="4169" name="Column4140"/>
    <tableColumn id="4170" name="Column4141"/>
    <tableColumn id="4171" name="Column4142"/>
    <tableColumn id="4172" name="Column4143"/>
    <tableColumn id="4173" name="Column4144"/>
    <tableColumn id="4174" name="Column4145"/>
    <tableColumn id="4175" name="Column4146"/>
    <tableColumn id="4176" name="Column4147"/>
    <tableColumn id="4177" name="Column4148"/>
    <tableColumn id="4178" name="Column4149"/>
    <tableColumn id="4179" name="Column4150"/>
    <tableColumn id="4180" name="Column4151"/>
    <tableColumn id="4181" name="Column4152"/>
    <tableColumn id="4182" name="Column4153"/>
    <tableColumn id="4183" name="Column4154"/>
    <tableColumn id="4184" name="Column4155"/>
    <tableColumn id="4185" name="Column4156"/>
    <tableColumn id="4186" name="Column4157"/>
    <tableColumn id="4187" name="Column4158"/>
    <tableColumn id="4188" name="Column4159"/>
    <tableColumn id="4189" name="Column4160"/>
    <tableColumn id="4190" name="Column4161"/>
    <tableColumn id="4191" name="Column4162"/>
    <tableColumn id="4192" name="Column4163"/>
    <tableColumn id="4193" name="Column4164"/>
    <tableColumn id="4194" name="Column4165"/>
    <tableColumn id="4195" name="Column4166"/>
    <tableColumn id="4196" name="Column4167"/>
    <tableColumn id="4197" name="Column4168"/>
    <tableColumn id="4198" name="Column4169"/>
    <tableColumn id="4199" name="Column4170"/>
    <tableColumn id="4200" name="Column4171"/>
    <tableColumn id="4201" name="Column4172"/>
    <tableColumn id="4202" name="Column4173"/>
    <tableColumn id="4203" name="Column4174"/>
    <tableColumn id="4204" name="Column4175"/>
    <tableColumn id="4205" name="Column4176"/>
    <tableColumn id="4206" name="Column4177"/>
    <tableColumn id="4207" name="Column4178"/>
    <tableColumn id="4208" name="Column4179"/>
    <tableColumn id="4209" name="Column4180"/>
    <tableColumn id="4210" name="Column4181"/>
    <tableColumn id="4211" name="Column4182"/>
    <tableColumn id="4212" name="Column4183"/>
    <tableColumn id="4213" name="Column4184"/>
    <tableColumn id="4214" name="Column4185"/>
    <tableColumn id="4215" name="Column4186"/>
    <tableColumn id="4216" name="Column4187"/>
    <tableColumn id="4217" name="Column4188"/>
    <tableColumn id="4218" name="Column4189"/>
    <tableColumn id="4219" name="Column4190"/>
    <tableColumn id="4220" name="Column4191"/>
    <tableColumn id="4221" name="Column4192"/>
    <tableColumn id="4222" name="Column4193"/>
    <tableColumn id="4223" name="Column4194"/>
    <tableColumn id="4224" name="Column4195"/>
    <tableColumn id="4225" name="Column4196"/>
    <tableColumn id="4226" name="Column4197"/>
    <tableColumn id="4227" name="Column4198"/>
    <tableColumn id="4228" name="Column4199"/>
    <tableColumn id="4229" name="Column4200"/>
    <tableColumn id="4230" name="Column4201"/>
    <tableColumn id="4231" name="Column4202"/>
    <tableColumn id="4232" name="Column4203"/>
    <tableColumn id="4233" name="Column4204"/>
    <tableColumn id="4234" name="Column4205"/>
    <tableColumn id="4235" name="Column4206"/>
    <tableColumn id="4236" name="Column4207"/>
    <tableColumn id="4237" name="Column4208"/>
    <tableColumn id="4238" name="Column4209"/>
    <tableColumn id="4239" name="Column4210"/>
    <tableColumn id="4240" name="Column4211"/>
    <tableColumn id="4241" name="Column4212"/>
    <tableColumn id="4242" name="Column4213"/>
    <tableColumn id="4243" name="Column4214"/>
    <tableColumn id="4244" name="Column4215"/>
    <tableColumn id="4245" name="Column4216"/>
    <tableColumn id="4246" name="Column4217"/>
    <tableColumn id="4247" name="Column4218"/>
    <tableColumn id="4248" name="Column4219"/>
    <tableColumn id="4249" name="Column4220"/>
    <tableColumn id="4250" name="Column4221"/>
    <tableColumn id="4251" name="Column4222"/>
    <tableColumn id="4252" name="Column4223"/>
    <tableColumn id="4253" name="Column4224"/>
    <tableColumn id="4254" name="Column4225"/>
    <tableColumn id="4255" name="Column4226"/>
    <tableColumn id="4256" name="Column4227"/>
    <tableColumn id="4257" name="Column4228"/>
    <tableColumn id="4258" name="Column4229"/>
    <tableColumn id="4259" name="Column4230"/>
    <tableColumn id="4260" name="Column4231"/>
    <tableColumn id="4261" name="Column4232"/>
    <tableColumn id="4262" name="Column4233"/>
    <tableColumn id="4263" name="Column4234"/>
    <tableColumn id="4264" name="Column4235"/>
    <tableColumn id="4265" name="Column4236"/>
    <tableColumn id="4266" name="Column4237"/>
    <tableColumn id="4267" name="Column4238"/>
    <tableColumn id="4268" name="Column4239"/>
    <tableColumn id="4269" name="Column4240"/>
    <tableColumn id="4270" name="Column4241"/>
    <tableColumn id="4271" name="Column4242"/>
    <tableColumn id="4272" name="Column4243"/>
    <tableColumn id="4273" name="Column4244"/>
    <tableColumn id="4274" name="Column4245"/>
    <tableColumn id="4275" name="Column4246"/>
    <tableColumn id="4276" name="Column4247"/>
    <tableColumn id="4277" name="Column4248"/>
    <tableColumn id="4278" name="Column4249"/>
    <tableColumn id="4279" name="Column4250"/>
    <tableColumn id="4280" name="Column4251"/>
    <tableColumn id="4281" name="Column4252"/>
    <tableColumn id="4282" name="Column4253"/>
    <tableColumn id="4283" name="Column4254"/>
    <tableColumn id="4284" name="Column4255"/>
    <tableColumn id="4285" name="Column4256"/>
    <tableColumn id="4286" name="Column4257"/>
    <tableColumn id="4287" name="Column4258"/>
    <tableColumn id="4288" name="Column4259"/>
    <tableColumn id="4289" name="Column4260"/>
    <tableColumn id="4290" name="Column4261"/>
    <tableColumn id="4291" name="Column4262"/>
    <tableColumn id="4292" name="Column4263"/>
    <tableColumn id="4293" name="Column4264"/>
    <tableColumn id="4294" name="Column4265"/>
    <tableColumn id="4295" name="Column4266"/>
    <tableColumn id="4296" name="Column4267"/>
    <tableColumn id="4297" name="Column4268"/>
    <tableColumn id="4298" name="Column4269"/>
    <tableColumn id="4299" name="Column4270"/>
    <tableColumn id="4300" name="Column4271"/>
    <tableColumn id="4301" name="Column4272"/>
    <tableColumn id="4302" name="Column4273"/>
    <tableColumn id="4303" name="Column4274"/>
    <tableColumn id="4304" name="Column4275"/>
    <tableColumn id="4305" name="Column4276"/>
    <tableColumn id="4306" name="Column4277"/>
    <tableColumn id="4307" name="Column4278"/>
    <tableColumn id="4308" name="Column4279"/>
    <tableColumn id="4309" name="Column4280"/>
    <tableColumn id="4310" name="Column4281"/>
    <tableColumn id="4311" name="Column4282"/>
    <tableColumn id="4312" name="Column4283"/>
    <tableColumn id="4313" name="Column4284"/>
    <tableColumn id="4314" name="Column4285"/>
    <tableColumn id="4315" name="Column4286"/>
    <tableColumn id="4316" name="Column4287"/>
    <tableColumn id="4317" name="Column4288"/>
    <tableColumn id="4318" name="Column4289"/>
    <tableColumn id="4319" name="Column4290"/>
    <tableColumn id="4320" name="Column4291"/>
    <tableColumn id="4321" name="Column4292"/>
    <tableColumn id="4322" name="Column4293"/>
    <tableColumn id="4323" name="Column4294"/>
    <tableColumn id="4324" name="Column4295"/>
    <tableColumn id="4325" name="Column4296"/>
    <tableColumn id="4326" name="Column4297"/>
    <tableColumn id="4327" name="Column4298"/>
    <tableColumn id="4328" name="Column4299"/>
    <tableColumn id="4329" name="Column4300"/>
    <tableColumn id="4330" name="Column4301"/>
    <tableColumn id="4331" name="Column4302"/>
    <tableColumn id="4332" name="Column4303"/>
    <tableColumn id="4333" name="Column4304"/>
    <tableColumn id="4334" name="Column4305"/>
    <tableColumn id="4335" name="Column4306"/>
    <tableColumn id="4336" name="Column4307"/>
    <tableColumn id="4337" name="Column4308"/>
    <tableColumn id="4338" name="Column4309"/>
    <tableColumn id="4339" name="Column4310"/>
    <tableColumn id="4340" name="Column4311"/>
    <tableColumn id="4341" name="Column4312"/>
    <tableColumn id="4342" name="Column4313"/>
    <tableColumn id="4343" name="Column4314"/>
    <tableColumn id="4344" name="Column4315"/>
    <tableColumn id="4345" name="Column4316"/>
    <tableColumn id="4346" name="Column4317"/>
    <tableColumn id="4347" name="Column4318"/>
    <tableColumn id="4348" name="Column4319"/>
    <tableColumn id="4349" name="Column4320"/>
    <tableColumn id="4350" name="Column4321"/>
    <tableColumn id="4351" name="Column4322"/>
    <tableColumn id="4352" name="Column4323"/>
    <tableColumn id="4353" name="Column4324"/>
    <tableColumn id="4354" name="Column4325"/>
    <tableColumn id="4355" name="Column4326"/>
    <tableColumn id="4356" name="Column4327"/>
    <tableColumn id="4357" name="Column4328"/>
    <tableColumn id="4358" name="Column4329"/>
    <tableColumn id="4359" name="Column4330"/>
    <tableColumn id="4360" name="Column4331"/>
    <tableColumn id="4361" name="Column4332"/>
    <tableColumn id="4362" name="Column4333"/>
    <tableColumn id="4363" name="Column4334"/>
    <tableColumn id="4364" name="Column4335"/>
    <tableColumn id="4365" name="Column4336"/>
    <tableColumn id="4366" name="Column4337"/>
    <tableColumn id="4367" name="Column4338"/>
    <tableColumn id="4368" name="Column4339"/>
    <tableColumn id="4369" name="Column4340"/>
    <tableColumn id="4370" name="Column4341"/>
    <tableColumn id="4371" name="Column4342"/>
    <tableColumn id="4372" name="Column4343"/>
    <tableColumn id="4373" name="Column4344"/>
    <tableColumn id="4374" name="Column4345"/>
    <tableColumn id="4375" name="Column4346"/>
    <tableColumn id="4376" name="Column4347"/>
    <tableColumn id="4377" name="Column4348"/>
    <tableColumn id="4378" name="Column4349"/>
    <tableColumn id="4379" name="Column4350"/>
    <tableColumn id="4380" name="Column4351"/>
    <tableColumn id="4381" name="Column4352"/>
    <tableColumn id="4382" name="Column4353"/>
    <tableColumn id="4383" name="Column4354"/>
    <tableColumn id="4384" name="Column4355"/>
    <tableColumn id="4385" name="Column4356"/>
    <tableColumn id="4386" name="Column4357"/>
    <tableColumn id="4387" name="Column4358"/>
    <tableColumn id="4388" name="Column4359"/>
    <tableColumn id="4389" name="Column4360"/>
    <tableColumn id="4390" name="Column4361"/>
    <tableColumn id="4391" name="Column4362"/>
    <tableColumn id="4392" name="Column4363"/>
    <tableColumn id="4393" name="Column4364"/>
    <tableColumn id="4394" name="Column4365"/>
    <tableColumn id="4395" name="Column4366"/>
    <tableColumn id="4396" name="Column4367"/>
    <tableColumn id="4397" name="Column4368"/>
    <tableColumn id="4398" name="Column4369"/>
    <tableColumn id="4399" name="Column4370"/>
    <tableColumn id="4400" name="Column4371"/>
    <tableColumn id="4401" name="Column4372"/>
    <tableColumn id="4402" name="Column4373"/>
    <tableColumn id="4403" name="Column4374"/>
    <tableColumn id="4404" name="Column4375"/>
    <tableColumn id="4405" name="Column4376"/>
    <tableColumn id="4406" name="Column4377"/>
    <tableColumn id="4407" name="Column4378"/>
    <tableColumn id="4408" name="Column4379"/>
    <tableColumn id="4409" name="Column4380"/>
    <tableColumn id="4410" name="Column4381"/>
    <tableColumn id="4411" name="Column4382"/>
    <tableColumn id="4412" name="Column4383"/>
    <tableColumn id="4413" name="Column4384"/>
    <tableColumn id="4414" name="Column4385"/>
    <tableColumn id="4415" name="Column4386"/>
    <tableColumn id="4416" name="Column4387"/>
    <tableColumn id="4417" name="Column4388"/>
    <tableColumn id="4418" name="Column4389"/>
    <tableColumn id="4419" name="Column4390"/>
    <tableColumn id="4420" name="Column4391"/>
    <tableColumn id="4421" name="Column4392"/>
    <tableColumn id="4422" name="Column4393"/>
    <tableColumn id="4423" name="Column4394"/>
    <tableColumn id="4424" name="Column4395"/>
    <tableColumn id="4425" name="Column4396"/>
    <tableColumn id="4426" name="Column4397"/>
    <tableColumn id="4427" name="Column4398"/>
    <tableColumn id="4428" name="Column4399"/>
    <tableColumn id="4429" name="Column4400"/>
    <tableColumn id="4430" name="Column4401"/>
    <tableColumn id="4431" name="Column4402"/>
    <tableColumn id="4432" name="Column4403"/>
    <tableColumn id="4433" name="Column4404"/>
    <tableColumn id="4434" name="Column4405"/>
    <tableColumn id="4435" name="Column4406"/>
    <tableColumn id="4436" name="Column4407"/>
    <tableColumn id="4437" name="Column4408"/>
    <tableColumn id="4438" name="Column4409"/>
    <tableColumn id="4439" name="Column4410"/>
    <tableColumn id="4440" name="Column4411"/>
    <tableColumn id="4441" name="Column4412"/>
    <tableColumn id="4442" name="Column4413"/>
    <tableColumn id="4443" name="Column4414"/>
    <tableColumn id="4444" name="Column4415"/>
    <tableColumn id="4445" name="Column4416"/>
    <tableColumn id="4446" name="Column4417"/>
    <tableColumn id="4447" name="Column4418"/>
    <tableColumn id="4448" name="Column4419"/>
    <tableColumn id="4449" name="Column4420"/>
    <tableColumn id="4450" name="Column4421"/>
    <tableColumn id="4451" name="Column4422"/>
    <tableColumn id="4452" name="Column4423"/>
    <tableColumn id="4453" name="Column4424"/>
    <tableColumn id="4454" name="Column4425"/>
    <tableColumn id="4455" name="Column4426"/>
    <tableColumn id="4456" name="Column4427"/>
    <tableColumn id="4457" name="Column4428"/>
    <tableColumn id="4458" name="Column4429"/>
    <tableColumn id="4459" name="Column4430"/>
    <tableColumn id="4460" name="Column4431"/>
    <tableColumn id="4461" name="Column4432"/>
    <tableColumn id="4462" name="Column4433"/>
    <tableColumn id="4463" name="Column4434"/>
    <tableColumn id="4464" name="Column4435"/>
    <tableColumn id="4465" name="Column4436"/>
    <tableColumn id="4466" name="Column4437"/>
    <tableColumn id="4467" name="Column4438"/>
    <tableColumn id="4468" name="Column4439"/>
    <tableColumn id="4469" name="Column4440"/>
    <tableColumn id="4470" name="Column4441"/>
    <tableColumn id="4471" name="Column4442"/>
    <tableColumn id="4472" name="Column4443"/>
    <tableColumn id="4473" name="Column4444"/>
    <tableColumn id="4474" name="Column4445"/>
    <tableColumn id="4475" name="Column4446"/>
    <tableColumn id="4476" name="Column4447"/>
    <tableColumn id="4477" name="Column4448"/>
    <tableColumn id="4478" name="Column4449"/>
    <tableColumn id="4479" name="Column4450"/>
    <tableColumn id="4480" name="Column4451"/>
    <tableColumn id="4481" name="Column4452"/>
    <tableColumn id="4482" name="Column4453"/>
    <tableColumn id="4483" name="Column4454"/>
    <tableColumn id="4484" name="Column4455"/>
    <tableColumn id="4485" name="Column4456"/>
    <tableColumn id="4486" name="Column4457"/>
    <tableColumn id="4487" name="Column4458"/>
    <tableColumn id="4488" name="Column4459"/>
    <tableColumn id="4489" name="Column4460"/>
    <tableColumn id="4490" name="Column4461"/>
    <tableColumn id="4491" name="Column4462"/>
    <tableColumn id="4492" name="Column4463"/>
    <tableColumn id="4493" name="Column4464"/>
    <tableColumn id="4494" name="Column4465"/>
    <tableColumn id="4495" name="Column4466"/>
    <tableColumn id="4496" name="Column4467"/>
    <tableColumn id="4497" name="Column4468"/>
    <tableColumn id="4498" name="Column4469"/>
    <tableColumn id="4499" name="Column4470"/>
    <tableColumn id="4500" name="Column4471"/>
    <tableColumn id="4501" name="Column4472"/>
    <tableColumn id="4502" name="Column4473"/>
    <tableColumn id="4503" name="Column4474"/>
    <tableColumn id="4504" name="Column4475"/>
    <tableColumn id="4505" name="Column4476"/>
    <tableColumn id="4506" name="Column4477"/>
    <tableColumn id="4507" name="Column4478"/>
    <tableColumn id="4508" name="Column4479"/>
    <tableColumn id="4509" name="Column4480"/>
    <tableColumn id="4510" name="Column4481"/>
    <tableColumn id="4511" name="Column4482"/>
    <tableColumn id="4512" name="Column4483"/>
    <tableColumn id="4513" name="Column4484"/>
    <tableColumn id="4514" name="Column4485"/>
    <tableColumn id="4515" name="Column4486"/>
    <tableColumn id="4516" name="Column4487"/>
    <tableColumn id="4517" name="Column4488"/>
    <tableColumn id="4518" name="Column4489"/>
    <tableColumn id="4519" name="Column4490"/>
    <tableColumn id="4520" name="Column4491"/>
    <tableColumn id="4521" name="Column4492"/>
    <tableColumn id="4522" name="Column4493"/>
    <tableColumn id="4523" name="Column4494"/>
    <tableColumn id="4524" name="Column4495"/>
    <tableColumn id="4525" name="Column4496"/>
    <tableColumn id="4526" name="Column4497"/>
    <tableColumn id="4527" name="Column4498"/>
    <tableColumn id="4528" name="Column4499"/>
    <tableColumn id="4529" name="Column4500"/>
    <tableColumn id="4530" name="Column4501"/>
    <tableColumn id="4531" name="Column4502"/>
    <tableColumn id="4532" name="Column4503"/>
    <tableColumn id="4533" name="Column4504"/>
    <tableColumn id="4534" name="Column4505"/>
    <tableColumn id="4535" name="Column4506"/>
    <tableColumn id="4536" name="Column4507"/>
    <tableColumn id="4537" name="Column4508"/>
    <tableColumn id="4538" name="Column4509"/>
    <tableColumn id="4539" name="Column4510"/>
    <tableColumn id="4540" name="Column4511"/>
    <tableColumn id="4541" name="Column4512"/>
    <tableColumn id="4542" name="Column4513"/>
    <tableColumn id="4543" name="Column4514"/>
    <tableColumn id="4544" name="Column4515"/>
    <tableColumn id="4545" name="Column4516"/>
    <tableColumn id="4546" name="Column4517"/>
    <tableColumn id="4547" name="Column4518"/>
    <tableColumn id="4548" name="Column4519"/>
    <tableColumn id="4549" name="Column4520"/>
    <tableColumn id="4550" name="Column4521"/>
    <tableColumn id="4551" name="Column4522"/>
    <tableColumn id="4552" name="Column4523"/>
    <tableColumn id="4553" name="Column4524"/>
    <tableColumn id="4554" name="Column4525"/>
    <tableColumn id="4555" name="Column4526"/>
    <tableColumn id="4556" name="Column4527"/>
    <tableColumn id="4557" name="Column4528"/>
    <tableColumn id="4558" name="Column4529"/>
    <tableColumn id="4559" name="Column4530"/>
    <tableColumn id="4560" name="Column4531"/>
    <tableColumn id="4561" name="Column4532"/>
    <tableColumn id="4562" name="Column4533"/>
    <tableColumn id="4563" name="Column4534"/>
    <tableColumn id="4564" name="Column4535"/>
    <tableColumn id="4565" name="Column4536"/>
    <tableColumn id="4566" name="Column4537"/>
    <tableColumn id="4567" name="Column4538"/>
    <tableColumn id="4568" name="Column4539"/>
    <tableColumn id="4569" name="Column4540"/>
    <tableColumn id="4570" name="Column4541"/>
    <tableColumn id="4571" name="Column4542"/>
    <tableColumn id="4572" name="Column4543"/>
    <tableColumn id="4573" name="Column4544"/>
    <tableColumn id="4574" name="Column4545"/>
    <tableColumn id="4575" name="Column4546"/>
    <tableColumn id="4576" name="Column4547"/>
    <tableColumn id="4577" name="Column4548"/>
    <tableColumn id="4578" name="Column4549"/>
    <tableColumn id="4579" name="Column4550"/>
    <tableColumn id="4580" name="Column4551"/>
    <tableColumn id="4581" name="Column4552"/>
    <tableColumn id="4582" name="Column4553"/>
    <tableColumn id="4583" name="Column4554"/>
    <tableColumn id="4584" name="Column4555"/>
    <tableColumn id="4585" name="Column4556"/>
    <tableColumn id="4586" name="Column4557"/>
    <tableColumn id="4587" name="Column4558"/>
    <tableColumn id="4588" name="Column4559"/>
    <tableColumn id="4589" name="Column4560"/>
    <tableColumn id="4590" name="Column4561"/>
    <tableColumn id="4591" name="Column4562"/>
    <tableColumn id="4592" name="Column4563"/>
    <tableColumn id="4593" name="Column4564"/>
    <tableColumn id="4594" name="Column4565"/>
    <tableColumn id="4595" name="Column4566"/>
    <tableColumn id="4596" name="Column4567"/>
    <tableColumn id="4597" name="Column4568"/>
    <tableColumn id="4598" name="Column4569"/>
    <tableColumn id="4599" name="Column4570"/>
    <tableColumn id="4600" name="Column4571"/>
    <tableColumn id="4601" name="Column4572"/>
    <tableColumn id="4602" name="Column4573"/>
    <tableColumn id="4603" name="Column4574"/>
    <tableColumn id="4604" name="Column4575"/>
    <tableColumn id="4605" name="Column4576"/>
    <tableColumn id="4606" name="Column4577"/>
    <tableColumn id="4607" name="Column4578"/>
    <tableColumn id="4608" name="Column4579"/>
    <tableColumn id="4609" name="Column4580"/>
    <tableColumn id="4610" name="Column4581"/>
    <tableColumn id="4611" name="Column4582"/>
    <tableColumn id="4612" name="Column4583"/>
    <tableColumn id="4613" name="Column4584"/>
    <tableColumn id="4614" name="Column4585"/>
    <tableColumn id="4615" name="Column4586"/>
    <tableColumn id="4616" name="Column4587"/>
    <tableColumn id="4617" name="Column4588"/>
    <tableColumn id="4618" name="Column4589"/>
    <tableColumn id="4619" name="Column4590"/>
    <tableColumn id="4620" name="Column4591"/>
    <tableColumn id="4621" name="Column4592"/>
    <tableColumn id="4622" name="Column4593"/>
    <tableColumn id="4623" name="Column4594"/>
    <tableColumn id="4624" name="Column4595"/>
    <tableColumn id="4625" name="Column4596"/>
    <tableColumn id="4626" name="Column4597"/>
    <tableColumn id="4627" name="Column4598"/>
    <tableColumn id="4628" name="Column4599"/>
    <tableColumn id="4629" name="Column4600"/>
    <tableColumn id="4630" name="Column4601"/>
    <tableColumn id="4631" name="Column4602"/>
    <tableColumn id="4632" name="Column4603"/>
    <tableColumn id="4633" name="Column4604"/>
    <tableColumn id="4634" name="Column4605"/>
    <tableColumn id="4635" name="Column4606"/>
    <tableColumn id="4636" name="Column4607"/>
    <tableColumn id="4637" name="Column4608"/>
    <tableColumn id="4638" name="Column4609"/>
    <tableColumn id="4639" name="Column4610"/>
    <tableColumn id="4640" name="Column4611"/>
    <tableColumn id="4641" name="Column4612"/>
    <tableColumn id="4642" name="Column4613"/>
    <tableColumn id="4643" name="Column4614"/>
    <tableColumn id="4644" name="Column4615"/>
    <tableColumn id="4645" name="Column4616"/>
    <tableColumn id="4646" name="Column4617"/>
    <tableColumn id="4647" name="Column4618"/>
    <tableColumn id="4648" name="Column4619"/>
    <tableColumn id="4649" name="Column4620"/>
    <tableColumn id="4650" name="Column4621"/>
    <tableColumn id="4651" name="Column4622"/>
    <tableColumn id="4652" name="Column4623"/>
    <tableColumn id="4653" name="Column4624"/>
    <tableColumn id="4654" name="Column4625"/>
    <tableColumn id="4655" name="Column4626"/>
    <tableColumn id="4656" name="Column4627"/>
    <tableColumn id="4657" name="Column4628"/>
    <tableColumn id="4658" name="Column4629"/>
    <tableColumn id="4659" name="Column4630"/>
    <tableColumn id="4660" name="Column4631"/>
    <tableColumn id="4661" name="Column4632"/>
    <tableColumn id="4662" name="Column4633"/>
    <tableColumn id="4663" name="Column4634"/>
    <tableColumn id="4664" name="Column4635"/>
    <tableColumn id="4665" name="Column4636"/>
    <tableColumn id="4666" name="Column4637"/>
    <tableColumn id="4667" name="Column4638"/>
    <tableColumn id="4668" name="Column4639"/>
    <tableColumn id="4669" name="Column4640"/>
    <tableColumn id="4670" name="Column4641"/>
    <tableColumn id="4671" name="Column4642"/>
    <tableColumn id="4672" name="Column4643"/>
    <tableColumn id="4673" name="Column4644"/>
    <tableColumn id="4674" name="Column4645"/>
    <tableColumn id="4675" name="Column4646"/>
    <tableColumn id="4676" name="Column4647"/>
    <tableColumn id="4677" name="Column4648"/>
    <tableColumn id="4678" name="Column4649"/>
    <tableColumn id="4679" name="Column4650"/>
    <tableColumn id="4680" name="Column4651"/>
    <tableColumn id="4681" name="Column4652"/>
    <tableColumn id="4682" name="Column4653"/>
    <tableColumn id="4683" name="Column4654"/>
    <tableColumn id="4684" name="Column4655"/>
    <tableColumn id="4685" name="Column4656"/>
    <tableColumn id="4686" name="Column4657"/>
    <tableColumn id="4687" name="Column4658"/>
    <tableColumn id="4688" name="Column4659"/>
    <tableColumn id="4689" name="Column4660"/>
    <tableColumn id="4690" name="Column4661"/>
    <tableColumn id="4691" name="Column4662"/>
    <tableColumn id="4692" name="Column4663"/>
    <tableColumn id="4693" name="Column4664"/>
    <tableColumn id="4694" name="Column4665"/>
    <tableColumn id="4695" name="Column4666"/>
    <tableColumn id="4696" name="Column4667"/>
    <tableColumn id="4697" name="Column4668"/>
    <tableColumn id="4698" name="Column4669"/>
    <tableColumn id="4699" name="Column4670"/>
    <tableColumn id="4700" name="Column4671"/>
    <tableColumn id="4701" name="Column4672"/>
    <tableColumn id="4702" name="Column4673"/>
    <tableColumn id="4703" name="Column4674"/>
    <tableColumn id="4704" name="Column4675"/>
    <tableColumn id="4705" name="Column4676"/>
    <tableColumn id="4706" name="Column4677"/>
    <tableColumn id="4707" name="Column4678"/>
    <tableColumn id="4708" name="Column4679"/>
    <tableColumn id="4709" name="Column4680"/>
    <tableColumn id="4710" name="Column4681"/>
    <tableColumn id="4711" name="Column4682"/>
    <tableColumn id="4712" name="Column4683"/>
    <tableColumn id="4713" name="Column4684"/>
    <tableColumn id="4714" name="Column4685"/>
    <tableColumn id="4715" name="Column4686"/>
    <tableColumn id="4716" name="Column4687"/>
    <tableColumn id="4717" name="Column4688"/>
    <tableColumn id="4718" name="Column4689"/>
    <tableColumn id="4719" name="Column4690"/>
    <tableColumn id="4720" name="Column4691"/>
    <tableColumn id="4721" name="Column4692"/>
    <tableColumn id="4722" name="Column4693"/>
    <tableColumn id="4723" name="Column4694"/>
    <tableColumn id="4724" name="Column4695"/>
    <tableColumn id="4725" name="Column4696"/>
    <tableColumn id="4726" name="Column4697"/>
    <tableColumn id="4727" name="Column4698"/>
    <tableColumn id="4728" name="Column4699"/>
    <tableColumn id="4729" name="Column4700"/>
    <tableColumn id="4730" name="Column4701"/>
    <tableColumn id="4731" name="Column4702"/>
    <tableColumn id="4732" name="Column4703"/>
    <tableColumn id="4733" name="Column4704"/>
    <tableColumn id="4734" name="Column4705"/>
    <tableColumn id="4735" name="Column4706"/>
    <tableColumn id="4736" name="Column4707"/>
    <tableColumn id="4737" name="Column4708"/>
    <tableColumn id="4738" name="Column4709"/>
    <tableColumn id="4739" name="Column4710"/>
    <tableColumn id="4740" name="Column4711"/>
    <tableColumn id="4741" name="Column4712"/>
    <tableColumn id="4742" name="Column4713"/>
    <tableColumn id="4743" name="Column4714"/>
    <tableColumn id="4744" name="Column4715"/>
    <tableColumn id="4745" name="Column4716"/>
    <tableColumn id="4746" name="Column4717"/>
    <tableColumn id="4747" name="Column4718"/>
    <tableColumn id="4748" name="Column4719"/>
    <tableColumn id="4749" name="Column4720"/>
    <tableColumn id="4750" name="Column4721"/>
    <tableColumn id="4751" name="Column4722"/>
    <tableColumn id="4752" name="Column4723"/>
    <tableColumn id="4753" name="Column4724"/>
    <tableColumn id="4754" name="Column4725"/>
    <tableColumn id="4755" name="Column4726"/>
    <tableColumn id="4756" name="Column4727"/>
    <tableColumn id="4757" name="Column4728"/>
    <tableColumn id="4758" name="Column4729"/>
    <tableColumn id="4759" name="Column4730"/>
    <tableColumn id="4760" name="Column4731"/>
    <tableColumn id="4761" name="Column4732"/>
    <tableColumn id="4762" name="Column4733"/>
    <tableColumn id="4763" name="Column4734"/>
    <tableColumn id="4764" name="Column4735"/>
    <tableColumn id="4765" name="Column4736"/>
    <tableColumn id="4766" name="Column4737"/>
    <tableColumn id="4767" name="Column4738"/>
    <tableColumn id="4768" name="Column4739"/>
    <tableColumn id="4769" name="Column4740"/>
    <tableColumn id="4770" name="Column4741"/>
    <tableColumn id="4771" name="Column4742"/>
    <tableColumn id="4772" name="Column4743"/>
    <tableColumn id="4773" name="Column4744"/>
    <tableColumn id="4774" name="Column4745"/>
    <tableColumn id="4775" name="Column4746"/>
    <tableColumn id="4776" name="Column4747"/>
    <tableColumn id="4777" name="Column4748"/>
    <tableColumn id="4778" name="Column4749"/>
    <tableColumn id="4779" name="Column4750"/>
    <tableColumn id="4780" name="Column4751"/>
    <tableColumn id="4781" name="Column4752"/>
    <tableColumn id="4782" name="Column4753"/>
    <tableColumn id="4783" name="Column4754"/>
    <tableColumn id="4784" name="Column4755"/>
    <tableColumn id="4785" name="Column4756"/>
    <tableColumn id="4786" name="Column4757"/>
    <tableColumn id="4787" name="Column4758"/>
    <tableColumn id="4788" name="Column4759"/>
    <tableColumn id="4789" name="Column4760"/>
    <tableColumn id="4790" name="Column4761"/>
    <tableColumn id="4791" name="Column4762"/>
    <tableColumn id="4792" name="Column4763"/>
    <tableColumn id="4793" name="Column4764"/>
    <tableColumn id="4794" name="Column4765"/>
    <tableColumn id="4795" name="Column4766"/>
    <tableColumn id="4796" name="Column4767"/>
    <tableColumn id="4797" name="Column4768"/>
    <tableColumn id="4798" name="Column4769"/>
    <tableColumn id="4799" name="Column4770"/>
    <tableColumn id="4800" name="Column4771"/>
    <tableColumn id="4801" name="Column4772"/>
    <tableColumn id="4802" name="Column4773"/>
    <tableColumn id="4803" name="Column4774"/>
    <tableColumn id="4804" name="Column4775"/>
    <tableColumn id="4805" name="Column4776"/>
    <tableColumn id="4806" name="Column4777"/>
    <tableColumn id="4807" name="Column4778"/>
    <tableColumn id="4808" name="Column4779"/>
    <tableColumn id="4809" name="Column4780"/>
    <tableColumn id="4810" name="Column4781"/>
    <tableColumn id="4811" name="Column4782"/>
    <tableColumn id="4812" name="Column4783"/>
    <tableColumn id="4813" name="Column4784"/>
    <tableColumn id="4814" name="Column4785"/>
    <tableColumn id="4815" name="Column4786"/>
    <tableColumn id="4816" name="Column4787"/>
    <tableColumn id="4817" name="Column4788"/>
    <tableColumn id="4818" name="Column4789"/>
    <tableColumn id="4819" name="Column4790"/>
    <tableColumn id="4820" name="Column4791"/>
    <tableColumn id="4821" name="Column4792"/>
    <tableColumn id="4822" name="Column4793"/>
    <tableColumn id="4823" name="Column4794"/>
    <tableColumn id="4824" name="Column4795"/>
    <tableColumn id="4825" name="Column4796"/>
    <tableColumn id="4826" name="Column4797"/>
    <tableColumn id="4827" name="Column4798"/>
    <tableColumn id="4828" name="Column4799"/>
    <tableColumn id="4829" name="Column4800"/>
    <tableColumn id="4830" name="Column4801"/>
    <tableColumn id="4831" name="Column4802"/>
    <tableColumn id="4832" name="Column4803"/>
    <tableColumn id="4833" name="Column4804"/>
    <tableColumn id="4834" name="Column4805"/>
    <tableColumn id="4835" name="Column4806"/>
    <tableColumn id="4836" name="Column4807"/>
    <tableColumn id="4837" name="Column4808"/>
    <tableColumn id="4838" name="Column4809"/>
    <tableColumn id="4839" name="Column4810"/>
    <tableColumn id="4840" name="Column4811"/>
    <tableColumn id="4841" name="Column4812"/>
    <tableColumn id="4842" name="Column4813"/>
    <tableColumn id="4843" name="Column4814"/>
    <tableColumn id="4844" name="Column4815"/>
    <tableColumn id="4845" name="Column4816"/>
    <tableColumn id="4846" name="Column4817"/>
    <tableColumn id="4847" name="Column4818"/>
    <tableColumn id="4848" name="Column4819"/>
    <tableColumn id="4849" name="Column4820"/>
    <tableColumn id="4850" name="Column4821"/>
    <tableColumn id="4851" name="Column4822"/>
    <tableColumn id="4852" name="Column4823"/>
    <tableColumn id="4853" name="Column4824"/>
    <tableColumn id="4854" name="Column4825"/>
    <tableColumn id="4855" name="Column4826"/>
    <tableColumn id="4856" name="Column4827"/>
    <tableColumn id="4857" name="Column4828"/>
    <tableColumn id="4858" name="Column4829"/>
    <tableColumn id="4859" name="Column4830"/>
    <tableColumn id="4860" name="Column4831"/>
    <tableColumn id="4861" name="Column4832"/>
    <tableColumn id="4862" name="Column4833"/>
    <tableColumn id="4863" name="Column4834"/>
    <tableColumn id="4864" name="Column4835"/>
    <tableColumn id="4865" name="Column4836"/>
    <tableColumn id="4866" name="Column4837"/>
    <tableColumn id="4867" name="Column4838"/>
    <tableColumn id="4868" name="Column4839"/>
    <tableColumn id="4869" name="Column4840"/>
    <tableColumn id="4870" name="Column4841"/>
    <tableColumn id="4871" name="Column4842"/>
    <tableColumn id="4872" name="Column4843"/>
    <tableColumn id="4873" name="Column4844"/>
    <tableColumn id="4874" name="Column4845"/>
    <tableColumn id="4875" name="Column4846"/>
    <tableColumn id="4876" name="Column4847"/>
    <tableColumn id="4877" name="Column4848"/>
    <tableColumn id="4878" name="Column4849"/>
    <tableColumn id="4879" name="Column4850"/>
    <tableColumn id="4880" name="Column4851"/>
    <tableColumn id="4881" name="Column4852"/>
    <tableColumn id="4882" name="Column4853"/>
    <tableColumn id="4883" name="Column4854"/>
    <tableColumn id="4884" name="Column4855"/>
    <tableColumn id="4885" name="Column4856"/>
    <tableColumn id="4886" name="Column4857"/>
    <tableColumn id="4887" name="Column4858"/>
    <tableColumn id="4888" name="Column4859"/>
    <tableColumn id="4889" name="Column4860"/>
    <tableColumn id="4890" name="Column4861"/>
    <tableColumn id="4891" name="Column4862"/>
    <tableColumn id="4892" name="Column4863"/>
    <tableColumn id="4893" name="Column4864"/>
    <tableColumn id="4894" name="Column4865"/>
    <tableColumn id="4895" name="Column4866"/>
    <tableColumn id="4896" name="Column4867"/>
    <tableColumn id="4897" name="Column4868"/>
    <tableColumn id="4898" name="Column4869"/>
    <tableColumn id="4899" name="Column4870"/>
    <tableColumn id="4900" name="Column4871"/>
    <tableColumn id="4901" name="Column4872"/>
    <tableColumn id="4902" name="Column4873"/>
    <tableColumn id="4903" name="Column4874"/>
    <tableColumn id="4904" name="Column4875"/>
    <tableColumn id="4905" name="Column4876"/>
    <tableColumn id="4906" name="Column4877"/>
    <tableColumn id="4907" name="Column4878"/>
    <tableColumn id="4908" name="Column4879"/>
    <tableColumn id="4909" name="Column4880"/>
    <tableColumn id="4910" name="Column4881"/>
    <tableColumn id="4911" name="Column4882"/>
    <tableColumn id="4912" name="Column4883"/>
    <tableColumn id="4913" name="Column4884"/>
    <tableColumn id="4914" name="Column4885"/>
    <tableColumn id="4915" name="Column4886"/>
    <tableColumn id="4916" name="Column4887"/>
    <tableColumn id="4917" name="Column4888"/>
    <tableColumn id="4918" name="Column4889"/>
    <tableColumn id="4919" name="Column4890"/>
    <tableColumn id="4920" name="Column4891"/>
    <tableColumn id="4921" name="Column4892"/>
    <tableColumn id="4922" name="Column4893"/>
    <tableColumn id="4923" name="Column4894"/>
    <tableColumn id="4924" name="Column4895"/>
    <tableColumn id="4925" name="Column4896"/>
    <tableColumn id="4926" name="Column4897"/>
    <tableColumn id="4927" name="Column4898"/>
    <tableColumn id="4928" name="Column4899"/>
    <tableColumn id="4929" name="Column4900"/>
    <tableColumn id="4930" name="Column4901"/>
    <tableColumn id="4931" name="Column4902"/>
    <tableColumn id="4932" name="Column4903"/>
    <tableColumn id="4933" name="Column4904"/>
    <tableColumn id="4934" name="Column4905"/>
    <tableColumn id="4935" name="Column4906"/>
    <tableColumn id="4936" name="Column4907"/>
    <tableColumn id="4937" name="Column4908"/>
    <tableColumn id="4938" name="Column4909"/>
    <tableColumn id="4939" name="Column4910"/>
    <tableColumn id="4940" name="Column4911"/>
    <tableColumn id="4941" name="Column4912"/>
    <tableColumn id="4942" name="Column4913"/>
    <tableColumn id="4943" name="Column4914"/>
    <tableColumn id="4944" name="Column4915"/>
    <tableColumn id="4945" name="Column4916"/>
    <tableColumn id="4946" name="Column4917"/>
    <tableColumn id="4947" name="Column4918"/>
    <tableColumn id="4948" name="Column4919"/>
    <tableColumn id="4949" name="Column4920"/>
    <tableColumn id="4950" name="Column4921"/>
    <tableColumn id="4951" name="Column4922"/>
    <tableColumn id="4952" name="Column4923"/>
    <tableColumn id="4953" name="Column4924"/>
    <tableColumn id="4954" name="Column4925"/>
    <tableColumn id="4955" name="Column4926"/>
    <tableColumn id="4956" name="Column4927"/>
    <tableColumn id="4957" name="Column4928"/>
    <tableColumn id="4958" name="Column4929"/>
    <tableColumn id="4959" name="Column4930"/>
    <tableColumn id="4960" name="Column4931"/>
    <tableColumn id="4961" name="Column4932"/>
    <tableColumn id="4962" name="Column4933"/>
    <tableColumn id="4963" name="Column4934"/>
    <tableColumn id="4964" name="Column4935"/>
    <tableColumn id="4965" name="Column4936"/>
    <tableColumn id="4966" name="Column4937"/>
    <tableColumn id="4967" name="Column4938"/>
    <tableColumn id="4968" name="Column4939"/>
    <tableColumn id="4969" name="Column4940"/>
    <tableColumn id="4970" name="Column4941"/>
    <tableColumn id="4971" name="Column4942"/>
    <tableColumn id="4972" name="Column4943"/>
    <tableColumn id="4973" name="Column4944"/>
    <tableColumn id="4974" name="Column4945"/>
    <tableColumn id="4975" name="Column4946"/>
    <tableColumn id="4976" name="Column4947"/>
    <tableColumn id="4977" name="Column4948"/>
    <tableColumn id="4978" name="Column4949"/>
    <tableColumn id="4979" name="Column4950"/>
    <tableColumn id="4980" name="Column4951"/>
    <tableColumn id="4981" name="Column4952"/>
    <tableColumn id="4982" name="Column4953"/>
    <tableColumn id="4983" name="Column4954"/>
    <tableColumn id="4984" name="Column4955"/>
    <tableColumn id="4985" name="Column4956"/>
    <tableColumn id="4986" name="Column4957"/>
    <tableColumn id="4987" name="Column4958"/>
    <tableColumn id="4988" name="Column4959"/>
    <tableColumn id="4989" name="Column4960"/>
    <tableColumn id="4990" name="Column4961"/>
    <tableColumn id="4991" name="Column4962"/>
    <tableColumn id="4992" name="Column4963"/>
    <tableColumn id="4993" name="Column4964"/>
    <tableColumn id="4994" name="Column4965"/>
    <tableColumn id="4995" name="Column4966"/>
    <tableColumn id="4996" name="Column4967"/>
    <tableColumn id="4997" name="Column4968"/>
    <tableColumn id="4998" name="Column4969"/>
    <tableColumn id="4999" name="Column4970"/>
    <tableColumn id="5000" name="Column4971"/>
    <tableColumn id="5001" name="Column4972"/>
    <tableColumn id="5002" name="Column4973"/>
    <tableColumn id="5003" name="Column4974"/>
    <tableColumn id="5004" name="Column4975"/>
    <tableColumn id="5005" name="Column4976"/>
    <tableColumn id="5006" name="Column4977"/>
    <tableColumn id="5007" name="Column4978"/>
    <tableColumn id="5008" name="Column4979"/>
    <tableColumn id="5009" name="Column4980"/>
    <tableColumn id="5010" name="Column4981"/>
    <tableColumn id="5011" name="Column4982"/>
    <tableColumn id="5012" name="Column4983"/>
    <tableColumn id="5013" name="Column4984"/>
    <tableColumn id="5014" name="Column4985"/>
    <tableColumn id="5015" name="Column4986"/>
    <tableColumn id="5016" name="Column4987"/>
    <tableColumn id="5017" name="Column4988"/>
    <tableColumn id="5018" name="Column4989"/>
    <tableColumn id="5019" name="Column4990"/>
    <tableColumn id="5020" name="Column4991"/>
    <tableColumn id="5021" name="Column4992"/>
    <tableColumn id="5022" name="Column4993"/>
    <tableColumn id="5023" name="Column4994"/>
    <tableColumn id="5024" name="Column4995"/>
    <tableColumn id="5025" name="Column4996"/>
    <tableColumn id="5026" name="Column4997"/>
    <tableColumn id="5027" name="Column4998"/>
    <tableColumn id="5028" name="Column4999"/>
    <tableColumn id="5029" name="Column5000"/>
    <tableColumn id="5030" name="Column5001"/>
    <tableColumn id="5031" name="Column5002"/>
    <tableColumn id="5032" name="Column5003"/>
    <tableColumn id="5033" name="Column5004"/>
    <tableColumn id="5034" name="Column5005"/>
    <tableColumn id="5035" name="Column5006"/>
    <tableColumn id="5036" name="Column5007"/>
    <tableColumn id="5037" name="Column5008"/>
    <tableColumn id="5038" name="Column5009"/>
    <tableColumn id="5039" name="Column5010"/>
    <tableColumn id="5040" name="Column5011"/>
    <tableColumn id="5041" name="Column5012"/>
    <tableColumn id="5042" name="Column5013"/>
    <tableColumn id="5043" name="Column5014"/>
    <tableColumn id="5044" name="Column5015"/>
    <tableColumn id="5045" name="Column5016"/>
    <tableColumn id="5046" name="Column5017"/>
    <tableColumn id="5047" name="Column5018"/>
    <tableColumn id="5048" name="Column5019"/>
    <tableColumn id="5049" name="Column5020"/>
    <tableColumn id="5050" name="Column5021"/>
    <tableColumn id="5051" name="Column5022"/>
    <tableColumn id="5052" name="Column5023"/>
    <tableColumn id="5053" name="Column5024"/>
    <tableColumn id="5054" name="Column5025"/>
    <tableColumn id="5055" name="Column5026"/>
    <tableColumn id="5056" name="Column5027"/>
    <tableColumn id="5057" name="Column5028"/>
    <tableColumn id="5058" name="Column5029"/>
    <tableColumn id="5059" name="Column5030"/>
    <tableColumn id="5060" name="Column5031"/>
    <tableColumn id="5061" name="Column5032"/>
    <tableColumn id="5062" name="Column5033"/>
    <tableColumn id="5063" name="Column5034"/>
    <tableColumn id="5064" name="Column5035"/>
    <tableColumn id="5065" name="Column5036"/>
    <tableColumn id="5066" name="Column5037"/>
    <tableColumn id="5067" name="Column5038"/>
    <tableColumn id="5068" name="Column5039"/>
    <tableColumn id="5069" name="Column5040"/>
    <tableColumn id="5070" name="Column5041"/>
    <tableColumn id="5071" name="Column5042"/>
    <tableColumn id="5072" name="Column5043"/>
    <tableColumn id="5073" name="Column5044"/>
    <tableColumn id="5074" name="Column5045"/>
    <tableColumn id="5075" name="Column5046"/>
    <tableColumn id="5076" name="Column5047"/>
    <tableColumn id="5077" name="Column5048"/>
    <tableColumn id="5078" name="Column5049"/>
    <tableColumn id="5079" name="Column5050"/>
    <tableColumn id="5080" name="Column5051"/>
    <tableColumn id="5081" name="Column5052"/>
    <tableColumn id="5082" name="Column5053"/>
    <tableColumn id="5083" name="Column5054"/>
    <tableColumn id="5084" name="Column5055"/>
    <tableColumn id="5085" name="Column5056"/>
    <tableColumn id="5086" name="Column5057"/>
    <tableColumn id="5087" name="Column5058"/>
    <tableColumn id="5088" name="Column5059"/>
    <tableColumn id="5089" name="Column5060"/>
    <tableColumn id="5090" name="Column5061"/>
    <tableColumn id="5091" name="Column5062"/>
    <tableColumn id="5092" name="Column5063"/>
    <tableColumn id="5093" name="Column5064"/>
    <tableColumn id="5094" name="Column5065"/>
    <tableColumn id="5095" name="Column5066"/>
    <tableColumn id="5096" name="Column5067"/>
    <tableColumn id="5097" name="Column5068"/>
    <tableColumn id="5098" name="Column5069"/>
    <tableColumn id="5099" name="Column5070"/>
    <tableColumn id="5100" name="Column5071"/>
    <tableColumn id="5101" name="Column5072"/>
    <tableColumn id="5102" name="Column5073"/>
    <tableColumn id="5103" name="Column5074"/>
    <tableColumn id="5104" name="Column5075"/>
    <tableColumn id="5105" name="Column5076"/>
    <tableColumn id="5106" name="Column5077"/>
    <tableColumn id="5107" name="Column5078"/>
    <tableColumn id="5108" name="Column5079"/>
    <tableColumn id="5109" name="Column5080"/>
    <tableColumn id="5110" name="Column5081"/>
    <tableColumn id="5111" name="Column5082"/>
    <tableColumn id="5112" name="Column5083"/>
    <tableColumn id="5113" name="Column5084"/>
    <tableColumn id="5114" name="Column5085"/>
    <tableColumn id="5115" name="Column5086"/>
    <tableColumn id="5116" name="Column5087"/>
    <tableColumn id="5117" name="Column5088"/>
    <tableColumn id="5118" name="Column5089"/>
    <tableColumn id="5119" name="Column5090"/>
    <tableColumn id="5120" name="Column5091"/>
    <tableColumn id="5121" name="Column5092"/>
    <tableColumn id="5122" name="Column5093"/>
    <tableColumn id="5123" name="Column5094"/>
    <tableColumn id="5124" name="Column5095"/>
    <tableColumn id="5125" name="Column5096"/>
    <tableColumn id="5126" name="Column5097"/>
    <tableColumn id="5127" name="Column5098"/>
    <tableColumn id="5128" name="Column5099"/>
    <tableColumn id="5129" name="Column5100"/>
    <tableColumn id="5130" name="Column5101"/>
    <tableColumn id="5131" name="Column5102"/>
    <tableColumn id="5132" name="Column5103"/>
    <tableColumn id="5133" name="Column5104"/>
    <tableColumn id="5134" name="Column5105"/>
    <tableColumn id="5135" name="Column5106"/>
    <tableColumn id="5136" name="Column5107"/>
    <tableColumn id="5137" name="Column5108"/>
    <tableColumn id="5138" name="Column5109"/>
    <tableColumn id="5139" name="Column5110"/>
    <tableColumn id="5140" name="Column5111"/>
    <tableColumn id="5141" name="Column5112"/>
    <tableColumn id="5142" name="Column5113"/>
    <tableColumn id="5143" name="Column5114"/>
    <tableColumn id="5144" name="Column5115"/>
    <tableColumn id="5145" name="Column5116"/>
    <tableColumn id="5146" name="Column5117"/>
    <tableColumn id="5147" name="Column5118"/>
    <tableColumn id="5148" name="Column5119"/>
    <tableColumn id="5149" name="Column5120"/>
    <tableColumn id="5150" name="Column5121"/>
    <tableColumn id="5151" name="Column5122"/>
    <tableColumn id="5152" name="Column5123"/>
    <tableColumn id="5153" name="Column5124"/>
    <tableColumn id="5154" name="Column5125"/>
    <tableColumn id="5155" name="Column5126"/>
    <tableColumn id="5156" name="Column5127"/>
    <tableColumn id="5157" name="Column5128"/>
    <tableColumn id="5158" name="Column5129"/>
    <tableColumn id="5159" name="Column5130"/>
    <tableColumn id="5160" name="Column5131"/>
    <tableColumn id="5161" name="Column5132"/>
    <tableColumn id="5162" name="Column5133"/>
    <tableColumn id="5163" name="Column5134"/>
    <tableColumn id="5164" name="Column5135"/>
    <tableColumn id="5165" name="Column5136"/>
    <tableColumn id="5166" name="Column5137"/>
    <tableColumn id="5167" name="Column5138"/>
    <tableColumn id="5168" name="Column5139"/>
    <tableColumn id="5169" name="Column5140"/>
    <tableColumn id="5170" name="Column5141"/>
    <tableColumn id="5171" name="Column5142"/>
    <tableColumn id="5172" name="Column5143"/>
    <tableColumn id="5173" name="Column5144"/>
    <tableColumn id="5174" name="Column5145"/>
    <tableColumn id="5175" name="Column5146"/>
    <tableColumn id="5176" name="Column5147"/>
    <tableColumn id="5177" name="Column5148"/>
    <tableColumn id="5178" name="Column5149"/>
    <tableColumn id="5179" name="Column5150"/>
    <tableColumn id="5180" name="Column5151"/>
    <tableColumn id="5181" name="Column5152"/>
    <tableColumn id="5182" name="Column5153"/>
    <tableColumn id="5183" name="Column5154"/>
    <tableColumn id="5184" name="Column5155"/>
    <tableColumn id="5185" name="Column5156"/>
    <tableColumn id="5186" name="Column5157"/>
    <tableColumn id="5187" name="Column5158"/>
    <tableColumn id="5188" name="Column5159"/>
    <tableColumn id="5189" name="Column5160"/>
    <tableColumn id="5190" name="Column5161"/>
    <tableColumn id="5191" name="Column5162"/>
    <tableColumn id="5192" name="Column5163"/>
    <tableColumn id="5193" name="Column5164"/>
    <tableColumn id="5194" name="Column5165"/>
    <tableColumn id="5195" name="Column5166"/>
    <tableColumn id="5196" name="Column5167"/>
    <tableColumn id="5197" name="Column5168"/>
    <tableColumn id="5198" name="Column5169"/>
    <tableColumn id="5199" name="Column5170"/>
    <tableColumn id="5200" name="Column5171"/>
    <tableColumn id="5201" name="Column5172"/>
    <tableColumn id="5202" name="Column5173"/>
    <tableColumn id="5203" name="Column5174"/>
    <tableColumn id="5204" name="Column5175"/>
    <tableColumn id="5205" name="Column5176"/>
    <tableColumn id="5206" name="Column5177"/>
    <tableColumn id="5207" name="Column5178"/>
    <tableColumn id="5208" name="Column5179"/>
    <tableColumn id="5209" name="Column5180"/>
    <tableColumn id="5210" name="Column5181"/>
    <tableColumn id="5211" name="Column5182"/>
    <tableColumn id="5212" name="Column5183"/>
    <tableColumn id="5213" name="Column5184"/>
    <tableColumn id="5214" name="Column5185"/>
    <tableColumn id="5215" name="Column5186"/>
    <tableColumn id="5216" name="Column5187"/>
    <tableColumn id="5217" name="Column5188"/>
    <tableColumn id="5218" name="Column5189"/>
    <tableColumn id="5219" name="Column5190"/>
    <tableColumn id="5220" name="Column5191"/>
    <tableColumn id="5221" name="Column5192"/>
    <tableColumn id="5222" name="Column5193"/>
    <tableColumn id="5223" name="Column5194"/>
    <tableColumn id="5224" name="Column5195"/>
    <tableColumn id="5225" name="Column5196"/>
    <tableColumn id="5226" name="Column5197"/>
    <tableColumn id="5227" name="Column5198"/>
    <tableColumn id="5228" name="Column5199"/>
    <tableColumn id="5229" name="Column5200"/>
    <tableColumn id="5230" name="Column5201"/>
    <tableColumn id="5231" name="Column5202"/>
    <tableColumn id="5232" name="Column5203"/>
    <tableColumn id="5233" name="Column5204"/>
    <tableColumn id="5234" name="Column5205"/>
    <tableColumn id="5235" name="Column5206"/>
    <tableColumn id="5236" name="Column5207"/>
    <tableColumn id="5237" name="Column5208"/>
    <tableColumn id="5238" name="Column5209"/>
    <tableColumn id="5239" name="Column5210"/>
    <tableColumn id="5240" name="Column5211"/>
    <tableColumn id="5241" name="Column5212"/>
    <tableColumn id="5242" name="Column5213"/>
    <tableColumn id="5243" name="Column5214"/>
    <tableColumn id="5244" name="Column5215"/>
    <tableColumn id="5245" name="Column5216"/>
    <tableColumn id="5246" name="Column5217"/>
    <tableColumn id="5247" name="Column5218"/>
    <tableColumn id="5248" name="Column5219"/>
    <tableColumn id="5249" name="Column5220"/>
    <tableColumn id="5250" name="Column5221"/>
    <tableColumn id="5251" name="Column5222"/>
    <tableColumn id="5252" name="Column5223"/>
    <tableColumn id="5253" name="Column5224"/>
    <tableColumn id="5254" name="Column5225"/>
    <tableColumn id="5255" name="Column5226"/>
    <tableColumn id="5256" name="Column5227"/>
    <tableColumn id="5257" name="Column5228"/>
    <tableColumn id="5258" name="Column5229"/>
    <tableColumn id="5259" name="Column5230"/>
    <tableColumn id="5260" name="Column5231"/>
    <tableColumn id="5261" name="Column5232"/>
    <tableColumn id="5262" name="Column5233"/>
    <tableColumn id="5263" name="Column5234"/>
    <tableColumn id="5264" name="Column5235"/>
    <tableColumn id="5265" name="Column5236"/>
    <tableColumn id="5266" name="Column5237"/>
    <tableColumn id="5267" name="Column5238"/>
    <tableColumn id="5268" name="Column5239"/>
    <tableColumn id="5269" name="Column5240"/>
    <tableColumn id="5270" name="Column5241"/>
    <tableColumn id="5271" name="Column5242"/>
    <tableColumn id="5272" name="Column5243"/>
    <tableColumn id="5273" name="Column5244"/>
    <tableColumn id="5274" name="Column5245"/>
    <tableColumn id="5275" name="Column5246"/>
    <tableColumn id="5276" name="Column5247"/>
    <tableColumn id="5277" name="Column5248"/>
    <tableColumn id="5278" name="Column5249"/>
    <tableColumn id="5279" name="Column5250"/>
    <tableColumn id="5280" name="Column5251"/>
    <tableColumn id="5281" name="Column5252"/>
    <tableColumn id="5282" name="Column5253"/>
    <tableColumn id="5283" name="Column5254"/>
    <tableColumn id="5284" name="Column5255"/>
    <tableColumn id="5285" name="Column5256"/>
    <tableColumn id="5286" name="Column5257"/>
    <tableColumn id="5287" name="Column5258"/>
    <tableColumn id="5288" name="Column5259"/>
    <tableColumn id="5289" name="Column5260"/>
    <tableColumn id="5290" name="Column5261"/>
    <tableColumn id="5291" name="Column5262"/>
    <tableColumn id="5292" name="Column5263"/>
    <tableColumn id="5293" name="Column5264"/>
    <tableColumn id="5294" name="Column5265"/>
    <tableColumn id="5295" name="Column5266"/>
    <tableColumn id="5296" name="Column5267"/>
    <tableColumn id="5297" name="Column5268"/>
    <tableColumn id="5298" name="Column5269"/>
    <tableColumn id="5299" name="Column5270"/>
    <tableColumn id="5300" name="Column5271"/>
    <tableColumn id="5301" name="Column5272"/>
    <tableColumn id="5302" name="Column5273"/>
    <tableColumn id="5303" name="Column5274"/>
    <tableColumn id="5304" name="Column5275"/>
    <tableColumn id="5305" name="Column5276"/>
    <tableColumn id="5306" name="Column5277"/>
    <tableColumn id="5307" name="Column5278"/>
    <tableColumn id="5308" name="Column5279"/>
    <tableColumn id="5309" name="Column5280"/>
    <tableColumn id="5310" name="Column5281"/>
    <tableColumn id="5311" name="Column5282"/>
    <tableColumn id="5312" name="Column5283"/>
    <tableColumn id="5313" name="Column5284"/>
    <tableColumn id="5314" name="Column5285"/>
    <tableColumn id="5315" name="Column5286"/>
    <tableColumn id="5316" name="Column5287"/>
    <tableColumn id="5317" name="Column5288"/>
    <tableColumn id="5318" name="Column5289"/>
    <tableColumn id="5319" name="Column5290"/>
    <tableColumn id="5320" name="Column5291"/>
    <tableColumn id="5321" name="Column5292"/>
    <tableColumn id="5322" name="Column5293"/>
    <tableColumn id="5323" name="Column5294"/>
    <tableColumn id="5324" name="Column5295"/>
    <tableColumn id="5325" name="Column5296"/>
    <tableColumn id="5326" name="Column5297"/>
    <tableColumn id="5327" name="Column5298"/>
    <tableColumn id="5328" name="Column5299"/>
    <tableColumn id="5329" name="Column5300"/>
    <tableColumn id="5330" name="Column5301"/>
    <tableColumn id="5331" name="Column5302"/>
    <tableColumn id="5332" name="Column5303"/>
    <tableColumn id="5333" name="Column5304"/>
    <tableColumn id="5334" name="Column5305"/>
    <tableColumn id="5335" name="Column5306"/>
    <tableColumn id="5336" name="Column5307"/>
    <tableColumn id="5337" name="Column5308"/>
    <tableColumn id="5338" name="Column5309"/>
    <tableColumn id="5339" name="Column5310"/>
    <tableColumn id="5340" name="Column5311"/>
    <tableColumn id="5341" name="Column5312"/>
    <tableColumn id="5342" name="Column5313"/>
    <tableColumn id="5343" name="Column5314"/>
    <tableColumn id="5344" name="Column5315"/>
    <tableColumn id="5345" name="Column5316"/>
    <tableColumn id="5346" name="Column5317"/>
    <tableColumn id="5347" name="Column5318"/>
    <tableColumn id="5348" name="Column5319"/>
    <tableColumn id="5349" name="Column5320"/>
    <tableColumn id="5350" name="Column5321"/>
    <tableColumn id="5351" name="Column5322"/>
    <tableColumn id="5352" name="Column5323"/>
    <tableColumn id="5353" name="Column5324"/>
    <tableColumn id="5354" name="Column5325"/>
    <tableColumn id="5355" name="Column5326"/>
    <tableColumn id="5356" name="Column5327"/>
    <tableColumn id="5357" name="Column5328"/>
    <tableColumn id="5358" name="Column5329"/>
    <tableColumn id="5359" name="Column5330"/>
    <tableColumn id="5360" name="Column5331"/>
    <tableColumn id="5361" name="Column5332"/>
    <tableColumn id="5362" name="Column5333"/>
    <tableColumn id="5363" name="Column5334"/>
    <tableColumn id="5364" name="Column5335"/>
    <tableColumn id="5365" name="Column5336"/>
    <tableColumn id="5366" name="Column5337"/>
    <tableColumn id="5367" name="Column5338"/>
    <tableColumn id="5368" name="Column5339"/>
    <tableColumn id="5369" name="Column5340"/>
    <tableColumn id="5370" name="Column5341"/>
    <tableColumn id="5371" name="Column5342"/>
    <tableColumn id="5372" name="Column5343"/>
    <tableColumn id="5373" name="Column5344"/>
    <tableColumn id="5374" name="Column5345"/>
    <tableColumn id="5375" name="Column5346"/>
    <tableColumn id="5376" name="Column5347"/>
    <tableColumn id="5377" name="Column5348"/>
    <tableColumn id="5378" name="Column5349"/>
    <tableColumn id="5379" name="Column5350"/>
    <tableColumn id="5380" name="Column5351"/>
    <tableColumn id="5381" name="Column5352"/>
    <tableColumn id="5382" name="Column5353"/>
    <tableColumn id="5383" name="Column5354"/>
    <tableColumn id="5384" name="Column5355"/>
    <tableColumn id="5385" name="Column5356"/>
    <tableColumn id="5386" name="Column5357"/>
    <tableColumn id="5387" name="Column5358"/>
    <tableColumn id="5388" name="Column5359"/>
    <tableColumn id="5389" name="Column5360"/>
    <tableColumn id="5390" name="Column5361"/>
    <tableColumn id="5391" name="Column5362"/>
    <tableColumn id="5392" name="Column5363"/>
    <tableColumn id="5393" name="Column5364"/>
    <tableColumn id="5394" name="Column5365"/>
    <tableColumn id="5395" name="Column5366"/>
    <tableColumn id="5396" name="Column5367"/>
    <tableColumn id="5397" name="Column5368"/>
    <tableColumn id="5398" name="Column5369"/>
    <tableColumn id="5399" name="Column5370"/>
    <tableColumn id="5400" name="Column5371"/>
    <tableColumn id="5401" name="Column5372"/>
    <tableColumn id="5402" name="Column5373"/>
    <tableColumn id="5403" name="Column5374"/>
    <tableColumn id="5404" name="Column5375"/>
    <tableColumn id="5405" name="Column5376"/>
    <tableColumn id="5406" name="Column5377"/>
    <tableColumn id="5407" name="Column5378"/>
    <tableColumn id="5408" name="Column5379"/>
    <tableColumn id="5409" name="Column5380"/>
    <tableColumn id="5410" name="Column5381"/>
    <tableColumn id="5411" name="Column5382"/>
    <tableColumn id="5412" name="Column5383"/>
    <tableColumn id="5413" name="Column5384"/>
    <tableColumn id="5414" name="Column5385"/>
    <tableColumn id="5415" name="Column5386"/>
    <tableColumn id="5416" name="Column5387"/>
    <tableColumn id="5417" name="Column5388"/>
    <tableColumn id="5418" name="Column5389"/>
    <tableColumn id="5419" name="Column5390"/>
    <tableColumn id="5420" name="Column5391"/>
    <tableColumn id="5421" name="Column5392"/>
    <tableColumn id="5422" name="Column5393"/>
    <tableColumn id="5423" name="Column5394"/>
    <tableColumn id="5424" name="Column5395"/>
    <tableColumn id="5425" name="Column5396"/>
    <tableColumn id="5426" name="Column5397"/>
    <tableColumn id="5427" name="Column5398"/>
    <tableColumn id="5428" name="Column5399"/>
    <tableColumn id="5429" name="Column5400"/>
    <tableColumn id="5430" name="Column5401"/>
    <tableColumn id="5431" name="Column5402"/>
    <tableColumn id="5432" name="Column5403"/>
    <tableColumn id="5433" name="Column5404"/>
    <tableColumn id="5434" name="Column5405"/>
    <tableColumn id="5435" name="Column5406"/>
    <tableColumn id="5436" name="Column5407"/>
    <tableColumn id="5437" name="Column5408"/>
    <tableColumn id="5438" name="Column5409"/>
    <tableColumn id="5439" name="Column5410"/>
    <tableColumn id="5440" name="Column5411"/>
    <tableColumn id="5441" name="Column5412"/>
    <tableColumn id="5442" name="Column5413"/>
    <tableColumn id="5443" name="Column5414"/>
    <tableColumn id="5444" name="Column5415"/>
    <tableColumn id="5445" name="Column5416"/>
    <tableColumn id="5446" name="Column5417"/>
    <tableColumn id="5447" name="Column5418"/>
    <tableColumn id="5448" name="Column5419"/>
    <tableColumn id="5449" name="Column5420"/>
    <tableColumn id="5450" name="Column5421"/>
    <tableColumn id="5451" name="Column5422"/>
    <tableColumn id="5452" name="Column5423"/>
    <tableColumn id="5453" name="Column5424"/>
    <tableColumn id="5454" name="Column5425"/>
    <tableColumn id="5455" name="Column5426"/>
    <tableColumn id="5456" name="Column5427"/>
    <tableColumn id="5457" name="Column5428"/>
    <tableColumn id="5458" name="Column5429"/>
    <tableColumn id="5459" name="Column5430"/>
    <tableColumn id="5460" name="Column5431"/>
    <tableColumn id="5461" name="Column5432"/>
    <tableColumn id="5462" name="Column5433"/>
    <tableColumn id="5463" name="Column5434"/>
    <tableColumn id="5464" name="Column5435"/>
    <tableColumn id="5465" name="Column5436"/>
    <tableColumn id="5466" name="Column5437"/>
    <tableColumn id="5467" name="Column5438"/>
    <tableColumn id="5468" name="Column5439"/>
    <tableColumn id="5469" name="Column5440"/>
    <tableColumn id="5470" name="Column5441"/>
    <tableColumn id="5471" name="Column5442"/>
    <tableColumn id="5472" name="Column5443"/>
    <tableColumn id="5473" name="Column5444"/>
    <tableColumn id="5474" name="Column5445"/>
    <tableColumn id="5475" name="Column5446"/>
    <tableColumn id="5476" name="Column5447"/>
    <tableColumn id="5477" name="Column5448"/>
    <tableColumn id="5478" name="Column5449"/>
    <tableColumn id="5479" name="Column5450"/>
    <tableColumn id="5480" name="Column5451"/>
    <tableColumn id="5481" name="Column5452"/>
    <tableColumn id="5482" name="Column5453"/>
    <tableColumn id="5483" name="Column5454"/>
    <tableColumn id="5484" name="Column5455"/>
    <tableColumn id="5485" name="Column5456"/>
    <tableColumn id="5486" name="Column5457"/>
    <tableColumn id="5487" name="Column5458"/>
    <tableColumn id="5488" name="Column5459"/>
    <tableColumn id="5489" name="Column5460"/>
    <tableColumn id="5490" name="Column5461"/>
    <tableColumn id="5491" name="Column5462"/>
    <tableColumn id="5492" name="Column5463"/>
    <tableColumn id="5493" name="Column5464"/>
    <tableColumn id="5494" name="Column5465"/>
    <tableColumn id="5495" name="Column5466"/>
    <tableColumn id="5496" name="Column5467"/>
    <tableColumn id="5497" name="Column5468"/>
    <tableColumn id="5498" name="Column5469"/>
    <tableColumn id="5499" name="Column5470"/>
    <tableColumn id="5500" name="Column5471"/>
    <tableColumn id="5501" name="Column5472"/>
    <tableColumn id="5502" name="Column5473"/>
    <tableColumn id="5503" name="Column5474"/>
    <tableColumn id="5504" name="Column5475"/>
    <tableColumn id="5505" name="Column5476"/>
    <tableColumn id="5506" name="Column5477"/>
    <tableColumn id="5507" name="Column5478"/>
    <tableColumn id="5508" name="Column5479"/>
    <tableColumn id="5509" name="Column5480"/>
    <tableColumn id="5510" name="Column5481"/>
    <tableColumn id="5511" name="Column5482"/>
    <tableColumn id="5512" name="Column5483"/>
    <tableColumn id="5513" name="Column5484"/>
    <tableColumn id="5514" name="Column5485"/>
    <tableColumn id="5515" name="Column5486"/>
    <tableColumn id="5516" name="Column5487"/>
    <tableColumn id="5517" name="Column5488"/>
    <tableColumn id="5518" name="Column5489"/>
    <tableColumn id="5519" name="Column5490"/>
    <tableColumn id="5520" name="Column5491"/>
    <tableColumn id="5521" name="Column5492"/>
    <tableColumn id="5522" name="Column5493"/>
    <tableColumn id="5523" name="Column5494"/>
    <tableColumn id="5524" name="Column5495"/>
    <tableColumn id="5525" name="Column5496"/>
    <tableColumn id="5526" name="Column5497"/>
    <tableColumn id="5527" name="Column5498"/>
    <tableColumn id="5528" name="Column5499"/>
    <tableColumn id="5529" name="Column5500"/>
    <tableColumn id="5530" name="Column5501"/>
    <tableColumn id="5531" name="Column5502"/>
    <tableColumn id="5532" name="Column5503"/>
    <tableColumn id="5533" name="Column5504"/>
    <tableColumn id="5534" name="Column5505"/>
    <tableColumn id="5535" name="Column5506"/>
    <tableColumn id="5536" name="Column5507"/>
    <tableColumn id="5537" name="Column5508"/>
    <tableColumn id="5538" name="Column5509"/>
    <tableColumn id="5539" name="Column5510"/>
    <tableColumn id="5540" name="Column5511"/>
    <tableColumn id="5541" name="Column5512"/>
    <tableColumn id="5542" name="Column5513"/>
    <tableColumn id="5543" name="Column5514"/>
    <tableColumn id="5544" name="Column5515"/>
    <tableColumn id="5545" name="Column5516"/>
    <tableColumn id="5546" name="Column5517"/>
    <tableColumn id="5547" name="Column5518"/>
    <tableColumn id="5548" name="Column5519"/>
    <tableColumn id="5549" name="Column5520"/>
    <tableColumn id="5550" name="Column5521"/>
    <tableColumn id="5551" name="Column5522"/>
    <tableColumn id="5552" name="Column5523"/>
    <tableColumn id="5553" name="Column5524"/>
    <tableColumn id="5554" name="Column5525"/>
    <tableColumn id="5555" name="Column5526"/>
    <tableColumn id="5556" name="Column5527"/>
    <tableColumn id="5557" name="Column5528"/>
    <tableColumn id="5558" name="Column5529"/>
    <tableColumn id="5559" name="Column5530"/>
    <tableColumn id="5560" name="Column5531"/>
    <tableColumn id="5561" name="Column5532"/>
    <tableColumn id="5562" name="Column5533"/>
    <tableColumn id="5563" name="Column5534"/>
    <tableColumn id="5564" name="Column5535"/>
    <tableColumn id="5565" name="Column5536"/>
    <tableColumn id="5566" name="Column5537"/>
    <tableColumn id="5567" name="Column5538"/>
    <tableColumn id="5568" name="Column5539"/>
    <tableColumn id="5569" name="Column5540"/>
    <tableColumn id="5570" name="Column5541"/>
    <tableColumn id="5571" name="Column5542"/>
    <tableColumn id="5572" name="Column5543"/>
    <tableColumn id="5573" name="Column5544"/>
    <tableColumn id="5574" name="Column5545"/>
    <tableColumn id="5575" name="Column5546"/>
    <tableColumn id="5576" name="Column5547"/>
    <tableColumn id="5577" name="Column5548"/>
    <tableColumn id="5578" name="Column5549"/>
    <tableColumn id="5579" name="Column5550"/>
    <tableColumn id="5580" name="Column5551"/>
    <tableColumn id="5581" name="Column5552"/>
    <tableColumn id="5582" name="Column5553"/>
    <tableColumn id="5583" name="Column5554"/>
    <tableColumn id="5584" name="Column5555"/>
    <tableColumn id="5585" name="Column5556"/>
    <tableColumn id="5586" name="Column5557"/>
    <tableColumn id="5587" name="Column5558"/>
    <tableColumn id="5588" name="Column5559"/>
    <tableColumn id="5589" name="Column5560"/>
    <tableColumn id="5590" name="Column5561"/>
    <tableColumn id="5591" name="Column5562"/>
    <tableColumn id="5592" name="Column5563"/>
    <tableColumn id="5593" name="Column5564"/>
    <tableColumn id="5594" name="Column5565"/>
    <tableColumn id="5595" name="Column5566"/>
    <tableColumn id="5596" name="Column5567"/>
    <tableColumn id="5597" name="Column5568"/>
    <tableColumn id="5598" name="Column5569"/>
    <tableColumn id="5599" name="Column5570"/>
    <tableColumn id="5600" name="Column5571"/>
    <tableColumn id="5601" name="Column5572"/>
    <tableColumn id="5602" name="Column5573"/>
    <tableColumn id="5603" name="Column5574"/>
    <tableColumn id="5604" name="Column5575"/>
    <tableColumn id="5605" name="Column5576"/>
    <tableColumn id="5606" name="Column5577"/>
    <tableColumn id="5607" name="Column5578"/>
    <tableColumn id="5608" name="Column5579"/>
    <tableColumn id="5609" name="Column5580"/>
    <tableColumn id="5610" name="Column5581"/>
    <tableColumn id="5611" name="Column5582"/>
    <tableColumn id="5612" name="Column5583"/>
    <tableColumn id="5613" name="Column5584"/>
    <tableColumn id="5614" name="Column5585"/>
    <tableColumn id="5615" name="Column5586"/>
    <tableColumn id="5616" name="Column5587"/>
    <tableColumn id="5617" name="Column5588"/>
    <tableColumn id="5618" name="Column5589"/>
    <tableColumn id="5619" name="Column5590"/>
    <tableColumn id="5620" name="Column5591"/>
    <tableColumn id="5621" name="Column5592"/>
    <tableColumn id="5622" name="Column5593"/>
    <tableColumn id="5623" name="Column5594"/>
    <tableColumn id="5624" name="Column5595"/>
    <tableColumn id="5625" name="Column5596"/>
    <tableColumn id="5626" name="Column5597"/>
    <tableColumn id="5627" name="Column5598"/>
    <tableColumn id="5628" name="Column5599"/>
    <tableColumn id="5629" name="Column5600"/>
    <tableColumn id="5630" name="Column5601"/>
    <tableColumn id="5631" name="Column5602"/>
    <tableColumn id="5632" name="Column5603"/>
    <tableColumn id="5633" name="Column5604"/>
    <tableColumn id="5634" name="Column5605"/>
    <tableColumn id="5635" name="Column5606"/>
    <tableColumn id="5636" name="Column5607"/>
    <tableColumn id="5637" name="Column5608"/>
    <tableColumn id="5638" name="Column5609"/>
    <tableColumn id="5639" name="Column5610"/>
    <tableColumn id="5640" name="Column5611"/>
    <tableColumn id="5641" name="Column5612"/>
    <tableColumn id="5642" name="Column5613"/>
    <tableColumn id="5643" name="Column5614"/>
    <tableColumn id="5644" name="Column5615"/>
    <tableColumn id="5645" name="Column5616"/>
    <tableColumn id="5646" name="Column5617"/>
    <tableColumn id="5647" name="Column5618"/>
    <tableColumn id="5648" name="Column5619"/>
    <tableColumn id="5649" name="Column5620"/>
    <tableColumn id="5650" name="Column5621"/>
    <tableColumn id="5651" name="Column5622"/>
    <tableColumn id="5652" name="Column5623"/>
    <tableColumn id="5653" name="Column5624"/>
    <tableColumn id="5654" name="Column5625"/>
    <tableColumn id="5655" name="Column5626"/>
    <tableColumn id="5656" name="Column5627"/>
    <tableColumn id="5657" name="Column5628"/>
    <tableColumn id="5658" name="Column5629"/>
    <tableColumn id="5659" name="Column5630"/>
    <tableColumn id="5660" name="Column5631"/>
    <tableColumn id="5661" name="Column5632"/>
    <tableColumn id="5662" name="Column5633"/>
    <tableColumn id="5663" name="Column5634"/>
    <tableColumn id="5664" name="Column5635"/>
    <tableColumn id="5665" name="Column5636"/>
    <tableColumn id="5666" name="Column5637"/>
    <tableColumn id="5667" name="Column5638"/>
    <tableColumn id="5668" name="Column5639"/>
    <tableColumn id="5669" name="Column5640"/>
    <tableColumn id="5670" name="Column5641"/>
    <tableColumn id="5671" name="Column5642"/>
    <tableColumn id="5672" name="Column5643"/>
    <tableColumn id="5673" name="Column5644"/>
    <tableColumn id="5674" name="Column5645"/>
    <tableColumn id="5675" name="Column5646"/>
    <tableColumn id="5676" name="Column5647"/>
    <tableColumn id="5677" name="Column5648"/>
    <tableColumn id="5678" name="Column5649"/>
    <tableColumn id="5679" name="Column5650"/>
    <tableColumn id="5680" name="Column5651"/>
    <tableColumn id="5681" name="Column5652"/>
    <tableColumn id="5682" name="Column5653"/>
    <tableColumn id="5683" name="Column5654"/>
    <tableColumn id="5684" name="Column5655"/>
    <tableColumn id="5685" name="Column5656"/>
    <tableColumn id="5686" name="Column5657"/>
    <tableColumn id="5687" name="Column5658"/>
    <tableColumn id="5688" name="Column5659"/>
    <tableColumn id="5689" name="Column5660"/>
    <tableColumn id="5690" name="Column5661"/>
    <tableColumn id="5691" name="Column5662"/>
    <tableColumn id="5692" name="Column5663"/>
    <tableColumn id="5693" name="Column5664"/>
    <tableColumn id="5694" name="Column5665"/>
    <tableColumn id="5695" name="Column5666"/>
    <tableColumn id="5696" name="Column5667"/>
    <tableColumn id="5697" name="Column5668"/>
    <tableColumn id="5698" name="Column5669"/>
    <tableColumn id="5699" name="Column5670"/>
    <tableColumn id="5700" name="Column5671"/>
    <tableColumn id="5701" name="Column5672"/>
    <tableColumn id="5702" name="Column5673"/>
    <tableColumn id="5703" name="Column5674"/>
    <tableColumn id="5704" name="Column5675"/>
    <tableColumn id="5705" name="Column5676"/>
    <tableColumn id="5706" name="Column5677"/>
    <tableColumn id="5707" name="Column5678"/>
    <tableColumn id="5708" name="Column5679"/>
    <tableColumn id="5709" name="Column5680"/>
    <tableColumn id="5710" name="Column5681"/>
    <tableColumn id="5711" name="Column5682"/>
    <tableColumn id="5712" name="Column5683"/>
    <tableColumn id="5713" name="Column5684"/>
    <tableColumn id="5714" name="Column5685"/>
    <tableColumn id="5715" name="Column5686"/>
    <tableColumn id="5716" name="Column5687"/>
    <tableColumn id="5717" name="Column5688"/>
    <tableColumn id="5718" name="Column5689"/>
    <tableColumn id="5719" name="Column5690"/>
    <tableColumn id="5720" name="Column5691"/>
    <tableColumn id="5721" name="Column5692"/>
    <tableColumn id="5722" name="Column5693"/>
    <tableColumn id="5723" name="Column5694"/>
    <tableColumn id="5724" name="Column5695"/>
    <tableColumn id="5725" name="Column5696"/>
    <tableColumn id="5726" name="Column5697"/>
    <tableColumn id="5727" name="Column5698"/>
    <tableColumn id="5728" name="Column5699"/>
    <tableColumn id="5729" name="Column5700"/>
    <tableColumn id="5730" name="Column5701"/>
    <tableColumn id="5731" name="Column5702"/>
    <tableColumn id="5732" name="Column5703"/>
    <tableColumn id="5733" name="Column5704"/>
    <tableColumn id="5734" name="Column5705"/>
    <tableColumn id="5735" name="Column5706"/>
    <tableColumn id="5736" name="Column5707"/>
    <tableColumn id="5737" name="Column5708"/>
    <tableColumn id="5738" name="Column5709"/>
    <tableColumn id="5739" name="Column5710"/>
    <tableColumn id="5740" name="Column5711"/>
    <tableColumn id="5741" name="Column5712"/>
    <tableColumn id="5742" name="Column5713"/>
    <tableColumn id="5743" name="Column5714"/>
    <tableColumn id="5744" name="Column5715"/>
    <tableColumn id="5745" name="Column5716"/>
    <tableColumn id="5746" name="Column5717"/>
    <tableColumn id="5747" name="Column5718"/>
    <tableColumn id="5748" name="Column5719"/>
    <tableColumn id="5749" name="Column5720"/>
    <tableColumn id="5750" name="Column5721"/>
    <tableColumn id="5751" name="Column5722"/>
    <tableColumn id="5752" name="Column5723"/>
    <tableColumn id="5753" name="Column5724"/>
    <tableColumn id="5754" name="Column5725"/>
    <tableColumn id="5755" name="Column5726"/>
    <tableColumn id="5756" name="Column5727"/>
    <tableColumn id="5757" name="Column5728"/>
    <tableColumn id="5758" name="Column5729"/>
    <tableColumn id="5759" name="Column5730"/>
    <tableColumn id="5760" name="Column5731"/>
    <tableColumn id="5761" name="Column5732"/>
    <tableColumn id="5762" name="Column5733"/>
    <tableColumn id="5763" name="Column5734"/>
    <tableColumn id="5764" name="Column5735"/>
    <tableColumn id="5765" name="Column5736"/>
    <tableColumn id="5766" name="Column5737"/>
    <tableColumn id="5767" name="Column5738"/>
    <tableColumn id="5768" name="Column5739"/>
    <tableColumn id="5769" name="Column5740"/>
    <tableColumn id="5770" name="Column5741"/>
    <tableColumn id="5771" name="Column5742"/>
    <tableColumn id="5772" name="Column5743"/>
    <tableColumn id="5773" name="Column5744"/>
    <tableColumn id="5774" name="Column5745"/>
    <tableColumn id="5775" name="Column5746"/>
    <tableColumn id="5776" name="Column5747"/>
    <tableColumn id="5777" name="Column5748"/>
    <tableColumn id="5778" name="Column5749"/>
    <tableColumn id="5779" name="Column5750"/>
    <tableColumn id="5780" name="Column5751"/>
    <tableColumn id="5781" name="Column5752"/>
    <tableColumn id="5782" name="Column5753"/>
    <tableColumn id="5783" name="Column5754"/>
    <tableColumn id="5784" name="Column5755"/>
    <tableColumn id="5785" name="Column5756"/>
    <tableColumn id="5786" name="Column5757"/>
    <tableColumn id="5787" name="Column5758"/>
    <tableColumn id="5788" name="Column5759"/>
    <tableColumn id="5789" name="Column5760"/>
    <tableColumn id="5790" name="Column5761"/>
    <tableColumn id="5791" name="Column5762"/>
    <tableColumn id="5792" name="Column5763"/>
    <tableColumn id="5793" name="Column5764"/>
    <tableColumn id="5794" name="Column5765"/>
    <tableColumn id="5795" name="Column5766"/>
    <tableColumn id="5796" name="Column5767"/>
    <tableColumn id="5797" name="Column5768"/>
    <tableColumn id="5798" name="Column5769"/>
    <tableColumn id="5799" name="Column5770"/>
    <tableColumn id="5800" name="Column5771"/>
    <tableColumn id="5801" name="Column5772"/>
    <tableColumn id="5802" name="Column5773"/>
    <tableColumn id="5803" name="Column5774"/>
    <tableColumn id="5804" name="Column5775"/>
    <tableColumn id="5805" name="Column5776"/>
    <tableColumn id="5806" name="Column5777"/>
    <tableColumn id="5807" name="Column5778"/>
    <tableColumn id="5808" name="Column5779"/>
    <tableColumn id="5809" name="Column5780"/>
    <tableColumn id="5810" name="Column5781"/>
    <tableColumn id="5811" name="Column5782"/>
    <tableColumn id="5812" name="Column5783"/>
    <tableColumn id="5813" name="Column5784"/>
    <tableColumn id="5814" name="Column5785"/>
    <tableColumn id="5815" name="Column5786"/>
    <tableColumn id="5816" name="Column5787"/>
    <tableColumn id="5817" name="Column5788"/>
    <tableColumn id="5818" name="Column5789"/>
    <tableColumn id="5819" name="Column5790"/>
    <tableColumn id="5820" name="Column5791"/>
    <tableColumn id="5821" name="Column5792"/>
    <tableColumn id="5822" name="Column5793"/>
    <tableColumn id="5823" name="Column5794"/>
    <tableColumn id="5824" name="Column5795"/>
    <tableColumn id="5825" name="Column5796"/>
    <tableColumn id="5826" name="Column5797"/>
    <tableColumn id="5827" name="Column5798"/>
    <tableColumn id="5828" name="Column5799"/>
    <tableColumn id="5829" name="Column5800"/>
    <tableColumn id="5830" name="Column5801"/>
    <tableColumn id="5831" name="Column5802"/>
    <tableColumn id="5832" name="Column5803"/>
    <tableColumn id="5833" name="Column5804"/>
    <tableColumn id="5834" name="Column5805"/>
    <tableColumn id="5835" name="Column5806"/>
    <tableColumn id="5836" name="Column5807"/>
    <tableColumn id="5837" name="Column5808"/>
    <tableColumn id="5838" name="Column5809"/>
    <tableColumn id="5839" name="Column5810"/>
    <tableColumn id="5840" name="Column5811"/>
    <tableColumn id="5841" name="Column5812"/>
    <tableColumn id="5842" name="Column5813"/>
    <tableColumn id="5843" name="Column5814"/>
    <tableColumn id="5844" name="Column5815"/>
    <tableColumn id="5845" name="Column5816"/>
    <tableColumn id="5846" name="Column5817"/>
    <tableColumn id="5847" name="Column5818"/>
    <tableColumn id="5848" name="Column5819"/>
    <tableColumn id="5849" name="Column5820"/>
    <tableColumn id="5850" name="Column5821"/>
    <tableColumn id="5851" name="Column5822"/>
    <tableColumn id="5852" name="Column5823"/>
    <tableColumn id="5853" name="Column5824"/>
    <tableColumn id="5854" name="Column5825"/>
    <tableColumn id="5855" name="Column5826"/>
    <tableColumn id="5856" name="Column5827"/>
    <tableColumn id="5857" name="Column5828"/>
    <tableColumn id="5858" name="Column5829"/>
    <tableColumn id="5859" name="Column5830"/>
    <tableColumn id="5860" name="Column5831"/>
    <tableColumn id="5861" name="Column5832"/>
    <tableColumn id="5862" name="Column5833"/>
    <tableColumn id="5863" name="Column5834"/>
    <tableColumn id="5864" name="Column5835"/>
    <tableColumn id="5865" name="Column5836"/>
    <tableColumn id="5866" name="Column5837"/>
    <tableColumn id="5867" name="Column5838"/>
    <tableColumn id="5868" name="Column5839"/>
    <tableColumn id="5869" name="Column5840"/>
    <tableColumn id="5870" name="Column5841"/>
    <tableColumn id="5871" name="Column5842"/>
    <tableColumn id="5872" name="Column5843"/>
    <tableColumn id="5873" name="Column5844"/>
    <tableColumn id="5874" name="Column5845"/>
    <tableColumn id="5875" name="Column5846"/>
    <tableColumn id="5876" name="Column5847"/>
    <tableColumn id="5877" name="Column5848"/>
    <tableColumn id="5878" name="Column5849"/>
    <tableColumn id="5879" name="Column5850"/>
    <tableColumn id="5880" name="Column5851"/>
    <tableColumn id="5881" name="Column5852"/>
    <tableColumn id="5882" name="Column5853"/>
    <tableColumn id="5883" name="Column5854"/>
    <tableColumn id="5884" name="Column5855"/>
    <tableColumn id="5885" name="Column5856"/>
    <tableColumn id="5886" name="Column5857"/>
    <tableColumn id="5887" name="Column5858"/>
    <tableColumn id="5888" name="Column5859"/>
    <tableColumn id="5889" name="Column5860"/>
    <tableColumn id="5890" name="Column5861"/>
    <tableColumn id="5891" name="Column5862"/>
    <tableColumn id="5892" name="Column5863"/>
    <tableColumn id="5893" name="Column5864"/>
    <tableColumn id="5894" name="Column5865"/>
    <tableColumn id="5895" name="Column5866"/>
    <tableColumn id="5896" name="Column5867"/>
    <tableColumn id="5897" name="Column5868"/>
    <tableColumn id="5898" name="Column5869"/>
    <tableColumn id="5899" name="Column5870"/>
    <tableColumn id="5900" name="Column5871"/>
    <tableColumn id="5901" name="Column5872"/>
    <tableColumn id="5902" name="Column5873"/>
    <tableColumn id="5903" name="Column5874"/>
    <tableColumn id="5904" name="Column5875"/>
    <tableColumn id="5905" name="Column5876"/>
    <tableColumn id="5906" name="Column5877"/>
    <tableColumn id="5907" name="Column5878"/>
    <tableColumn id="5908" name="Column5879"/>
    <tableColumn id="5909" name="Column5880"/>
    <tableColumn id="5910" name="Column5881"/>
    <tableColumn id="5911" name="Column5882"/>
    <tableColumn id="5912" name="Column5883"/>
    <tableColumn id="5913" name="Column5884"/>
    <tableColumn id="5914" name="Column5885"/>
    <tableColumn id="5915" name="Column5886"/>
    <tableColumn id="5916" name="Column5887"/>
    <tableColumn id="5917" name="Column5888"/>
    <tableColumn id="5918" name="Column5889"/>
    <tableColumn id="5919" name="Column5890"/>
    <tableColumn id="5920" name="Column5891"/>
    <tableColumn id="5921" name="Column5892"/>
    <tableColumn id="5922" name="Column5893"/>
    <tableColumn id="5923" name="Column5894"/>
    <tableColumn id="5924" name="Column5895"/>
    <tableColumn id="5925" name="Column5896"/>
    <tableColumn id="5926" name="Column5897"/>
    <tableColumn id="5927" name="Column5898"/>
    <tableColumn id="5928" name="Column5899"/>
    <tableColumn id="5929" name="Column5900"/>
    <tableColumn id="5930" name="Column5901"/>
    <tableColumn id="5931" name="Column5902"/>
    <tableColumn id="5932" name="Column5903"/>
    <tableColumn id="5933" name="Column5904"/>
    <tableColumn id="5934" name="Column5905"/>
    <tableColumn id="5935" name="Column5906"/>
    <tableColumn id="5936" name="Column5907"/>
    <tableColumn id="5937" name="Column5908"/>
    <tableColumn id="5938" name="Column5909"/>
    <tableColumn id="5939" name="Column5910"/>
    <tableColumn id="5940" name="Column5911"/>
    <tableColumn id="5941" name="Column5912"/>
    <tableColumn id="5942" name="Column5913"/>
    <tableColumn id="5943" name="Column5914"/>
    <tableColumn id="5944" name="Column5915"/>
    <tableColumn id="5945" name="Column5916"/>
    <tableColumn id="5946" name="Column5917"/>
    <tableColumn id="5947" name="Column5918"/>
    <tableColumn id="5948" name="Column5919"/>
    <tableColumn id="5949" name="Column5920"/>
    <tableColumn id="5950" name="Column5921"/>
    <tableColumn id="5951" name="Column5922"/>
    <tableColumn id="5952" name="Column5923"/>
    <tableColumn id="5953" name="Column5924"/>
    <tableColumn id="5954" name="Column5925"/>
    <tableColumn id="5955" name="Column5926"/>
    <tableColumn id="5956" name="Column5927"/>
    <tableColumn id="5957" name="Column5928"/>
    <tableColumn id="5958" name="Column5929"/>
    <tableColumn id="5959" name="Column5930"/>
    <tableColumn id="5960" name="Column5931"/>
    <tableColumn id="5961" name="Column5932"/>
    <tableColumn id="5962" name="Column5933"/>
    <tableColumn id="5963" name="Column5934"/>
    <tableColumn id="5964" name="Column5935"/>
    <tableColumn id="5965" name="Column5936"/>
    <tableColumn id="5966" name="Column5937"/>
    <tableColumn id="5967" name="Column5938"/>
    <tableColumn id="5968" name="Column5939"/>
    <tableColumn id="5969" name="Column5940"/>
    <tableColumn id="5970" name="Column5941"/>
    <tableColumn id="5971" name="Column5942"/>
    <tableColumn id="5972" name="Column5943"/>
    <tableColumn id="5973" name="Column5944"/>
    <tableColumn id="5974" name="Column5945"/>
    <tableColumn id="5975" name="Column5946"/>
    <tableColumn id="5976" name="Column5947"/>
    <tableColumn id="5977" name="Column5948"/>
    <tableColumn id="5978" name="Column5949"/>
    <tableColumn id="5979" name="Column5950"/>
    <tableColumn id="5980" name="Column5951"/>
    <tableColumn id="5981" name="Column5952"/>
    <tableColumn id="5982" name="Column5953"/>
    <tableColumn id="5983" name="Column5954"/>
    <tableColumn id="5984" name="Column5955"/>
    <tableColumn id="5985" name="Column5956"/>
    <tableColumn id="5986" name="Column5957"/>
    <tableColumn id="5987" name="Column5958"/>
    <tableColumn id="5988" name="Column5959"/>
    <tableColumn id="5989" name="Column5960"/>
    <tableColumn id="5990" name="Column5961"/>
    <tableColumn id="5991" name="Column5962"/>
    <tableColumn id="5992" name="Column5963"/>
    <tableColumn id="5993" name="Column5964"/>
    <tableColumn id="5994" name="Column5965"/>
    <tableColumn id="5995" name="Column5966"/>
    <tableColumn id="5996" name="Column5967"/>
    <tableColumn id="5997" name="Column5968"/>
    <tableColumn id="5998" name="Column5969"/>
    <tableColumn id="5999" name="Column5970"/>
    <tableColumn id="6000" name="Column5971"/>
    <tableColumn id="6001" name="Column5972"/>
    <tableColumn id="6002" name="Column5973"/>
    <tableColumn id="6003" name="Column5974"/>
    <tableColumn id="6004" name="Column5975"/>
    <tableColumn id="6005" name="Column5976"/>
    <tableColumn id="6006" name="Column5977"/>
    <tableColumn id="6007" name="Column5978"/>
    <tableColumn id="6008" name="Column5979"/>
    <tableColumn id="6009" name="Column5980"/>
    <tableColumn id="6010" name="Column5981"/>
    <tableColumn id="6011" name="Column5982"/>
    <tableColumn id="6012" name="Column5983"/>
    <tableColumn id="6013" name="Column5984"/>
    <tableColumn id="6014" name="Column5985"/>
    <tableColumn id="6015" name="Column5986"/>
    <tableColumn id="6016" name="Column5987"/>
    <tableColumn id="6017" name="Column5988"/>
    <tableColumn id="6018" name="Column5989"/>
    <tableColumn id="6019" name="Column5990"/>
    <tableColumn id="6020" name="Column5991"/>
    <tableColumn id="6021" name="Column5992"/>
    <tableColumn id="6022" name="Column5993"/>
    <tableColumn id="6023" name="Column5994"/>
    <tableColumn id="6024" name="Column5995"/>
    <tableColumn id="6025" name="Column5996"/>
    <tableColumn id="6026" name="Column5997"/>
    <tableColumn id="6027" name="Column5998"/>
    <tableColumn id="6028" name="Column5999"/>
    <tableColumn id="6029" name="Column6000"/>
    <tableColumn id="6030" name="Column6001"/>
    <tableColumn id="6031" name="Column6002"/>
    <tableColumn id="6032" name="Column6003"/>
    <tableColumn id="6033" name="Column6004"/>
    <tableColumn id="6034" name="Column6005"/>
    <tableColumn id="6035" name="Column6006"/>
    <tableColumn id="6036" name="Column6007"/>
    <tableColumn id="6037" name="Column6008"/>
    <tableColumn id="6038" name="Column6009"/>
    <tableColumn id="6039" name="Column6010"/>
    <tableColumn id="6040" name="Column6011"/>
    <tableColumn id="6041" name="Column6012"/>
    <tableColumn id="6042" name="Column6013"/>
    <tableColumn id="6043" name="Column6014"/>
    <tableColumn id="6044" name="Column6015"/>
    <tableColumn id="6045" name="Column6016"/>
    <tableColumn id="6046" name="Column6017"/>
    <tableColumn id="6047" name="Column6018"/>
    <tableColumn id="6048" name="Column6019"/>
    <tableColumn id="6049" name="Column6020"/>
    <tableColumn id="6050" name="Column6021"/>
    <tableColumn id="6051" name="Column6022"/>
    <tableColumn id="6052" name="Column6023"/>
    <tableColumn id="6053" name="Column6024"/>
    <tableColumn id="6054" name="Column6025"/>
    <tableColumn id="6055" name="Column6026"/>
    <tableColumn id="6056" name="Column6027"/>
    <tableColumn id="6057" name="Column6028"/>
    <tableColumn id="6058" name="Column6029"/>
    <tableColumn id="6059" name="Column6030"/>
    <tableColumn id="6060" name="Column6031"/>
    <tableColumn id="6061" name="Column6032"/>
    <tableColumn id="6062" name="Column6033"/>
    <tableColumn id="6063" name="Column6034"/>
    <tableColumn id="6064" name="Column6035"/>
    <tableColumn id="6065" name="Column6036"/>
    <tableColumn id="6066" name="Column6037"/>
    <tableColumn id="6067" name="Column6038"/>
    <tableColumn id="6068" name="Column6039"/>
    <tableColumn id="6069" name="Column6040"/>
    <tableColumn id="6070" name="Column6041"/>
    <tableColumn id="6071" name="Column6042"/>
    <tableColumn id="6072" name="Column6043"/>
    <tableColumn id="6073" name="Column6044"/>
    <tableColumn id="6074" name="Column6045"/>
    <tableColumn id="6075" name="Column6046"/>
    <tableColumn id="6076" name="Column6047"/>
    <tableColumn id="6077" name="Column6048"/>
    <tableColumn id="6078" name="Column6049"/>
    <tableColumn id="6079" name="Column6050"/>
    <tableColumn id="6080" name="Column6051"/>
    <tableColumn id="6081" name="Column6052"/>
    <tableColumn id="6082" name="Column6053"/>
    <tableColumn id="6083" name="Column6054"/>
    <tableColumn id="6084" name="Column6055"/>
    <tableColumn id="6085" name="Column6056"/>
    <tableColumn id="6086" name="Column6057"/>
    <tableColumn id="6087" name="Column6058"/>
    <tableColumn id="6088" name="Column6059"/>
    <tableColumn id="6089" name="Column6060"/>
    <tableColumn id="6090" name="Column6061"/>
    <tableColumn id="6091" name="Column6062"/>
    <tableColumn id="6092" name="Column6063"/>
    <tableColumn id="6093" name="Column6064"/>
    <tableColumn id="6094" name="Column6065"/>
    <tableColumn id="6095" name="Column6066"/>
    <tableColumn id="6096" name="Column6067"/>
    <tableColumn id="6097" name="Column6068"/>
    <tableColumn id="6098" name="Column6069"/>
    <tableColumn id="6099" name="Column6070"/>
    <tableColumn id="6100" name="Column6071"/>
    <tableColumn id="6101" name="Column6072"/>
    <tableColumn id="6102" name="Column6073"/>
    <tableColumn id="6103" name="Column6074"/>
    <tableColumn id="6104" name="Column6075"/>
    <tableColumn id="6105" name="Column6076"/>
    <tableColumn id="6106" name="Column6077"/>
    <tableColumn id="6107" name="Column6078"/>
    <tableColumn id="6108" name="Column6079"/>
    <tableColumn id="6109" name="Column6080"/>
    <tableColumn id="6110" name="Column6081"/>
    <tableColumn id="6111" name="Column6082"/>
    <tableColumn id="6112" name="Column6083"/>
    <tableColumn id="6113" name="Column6084"/>
    <tableColumn id="6114" name="Column6085"/>
    <tableColumn id="6115" name="Column6086"/>
    <tableColumn id="6116" name="Column6087"/>
    <tableColumn id="6117" name="Column6088"/>
    <tableColumn id="6118" name="Column6089"/>
    <tableColumn id="6119" name="Column6090"/>
    <tableColumn id="6120" name="Column6091"/>
    <tableColumn id="6121" name="Column6092"/>
    <tableColumn id="6122" name="Column6093"/>
    <tableColumn id="6123" name="Column6094"/>
    <tableColumn id="6124" name="Column6095"/>
    <tableColumn id="6125" name="Column6096"/>
    <tableColumn id="6126" name="Column6097"/>
    <tableColumn id="6127" name="Column6098"/>
    <tableColumn id="6128" name="Column6099"/>
    <tableColumn id="6129" name="Column6100"/>
    <tableColumn id="6130" name="Column6101"/>
    <tableColumn id="6131" name="Column6102"/>
    <tableColumn id="6132" name="Column6103"/>
    <tableColumn id="6133" name="Column6104"/>
    <tableColumn id="6134" name="Column6105"/>
    <tableColumn id="6135" name="Column6106"/>
    <tableColumn id="6136" name="Column6107"/>
    <tableColumn id="6137" name="Column6108"/>
    <tableColumn id="6138" name="Column6109"/>
    <tableColumn id="6139" name="Column6110"/>
    <tableColumn id="6140" name="Column6111"/>
    <tableColumn id="6141" name="Column6112"/>
    <tableColumn id="6142" name="Column6113"/>
    <tableColumn id="6143" name="Column6114"/>
    <tableColumn id="6144" name="Column6115"/>
    <tableColumn id="6145" name="Column6116"/>
    <tableColumn id="6146" name="Column6117"/>
    <tableColumn id="6147" name="Column6118"/>
    <tableColumn id="6148" name="Column6119"/>
    <tableColumn id="6149" name="Column6120"/>
    <tableColumn id="6150" name="Column6121"/>
    <tableColumn id="6151" name="Column6122"/>
    <tableColumn id="6152" name="Column6123"/>
    <tableColumn id="6153" name="Column6124"/>
    <tableColumn id="6154" name="Column6125"/>
    <tableColumn id="6155" name="Column6126"/>
    <tableColumn id="6156" name="Column6127"/>
    <tableColumn id="6157" name="Column6128"/>
    <tableColumn id="6158" name="Column6129"/>
    <tableColumn id="6159" name="Column6130"/>
    <tableColumn id="6160" name="Column6131"/>
    <tableColumn id="6161" name="Column6132"/>
    <tableColumn id="6162" name="Column6133"/>
    <tableColumn id="6163" name="Column6134"/>
    <tableColumn id="6164" name="Column6135"/>
    <tableColumn id="6165" name="Column6136"/>
    <tableColumn id="6166" name="Column6137"/>
    <tableColumn id="6167" name="Column6138"/>
    <tableColumn id="6168" name="Column6139"/>
    <tableColumn id="6169" name="Column6140"/>
    <tableColumn id="6170" name="Column6141"/>
    <tableColumn id="6171" name="Column6142"/>
    <tableColumn id="6172" name="Column6143"/>
    <tableColumn id="6173" name="Column6144"/>
    <tableColumn id="6174" name="Column6145"/>
    <tableColumn id="6175" name="Column6146"/>
    <tableColumn id="6176" name="Column6147"/>
    <tableColumn id="6177" name="Column6148"/>
    <tableColumn id="6178" name="Column6149"/>
    <tableColumn id="6179" name="Column6150"/>
    <tableColumn id="6180" name="Column6151"/>
    <tableColumn id="6181" name="Column6152"/>
    <tableColumn id="6182" name="Column6153"/>
    <tableColumn id="6183" name="Column6154"/>
    <tableColumn id="6184" name="Column6155"/>
    <tableColumn id="6185" name="Column6156"/>
    <tableColumn id="6186" name="Column6157"/>
    <tableColumn id="6187" name="Column6158"/>
    <tableColumn id="6188" name="Column6159"/>
    <tableColumn id="6189" name="Column6160"/>
    <tableColumn id="6190" name="Column6161"/>
    <tableColumn id="6191" name="Column6162"/>
    <tableColumn id="6192" name="Column6163"/>
    <tableColumn id="6193" name="Column6164"/>
    <tableColumn id="6194" name="Column6165"/>
    <tableColumn id="6195" name="Column6166"/>
    <tableColumn id="6196" name="Column6167"/>
    <tableColumn id="6197" name="Column6168"/>
    <tableColumn id="6198" name="Column6169"/>
    <tableColumn id="6199" name="Column6170"/>
    <tableColumn id="6200" name="Column6171"/>
    <tableColumn id="6201" name="Column6172"/>
    <tableColumn id="6202" name="Column6173"/>
    <tableColumn id="6203" name="Column6174"/>
    <tableColumn id="6204" name="Column6175"/>
    <tableColumn id="6205" name="Column6176"/>
    <tableColumn id="6206" name="Column6177"/>
    <tableColumn id="6207" name="Column6178"/>
    <tableColumn id="6208" name="Column6179"/>
    <tableColumn id="6209" name="Column6180"/>
    <tableColumn id="6210" name="Column6181"/>
    <tableColumn id="6211" name="Column6182"/>
    <tableColumn id="6212" name="Column6183"/>
    <tableColumn id="6213" name="Column6184"/>
    <tableColumn id="6214" name="Column6185"/>
    <tableColumn id="6215" name="Column6186"/>
    <tableColumn id="6216" name="Column6187"/>
    <tableColumn id="6217" name="Column6188"/>
    <tableColumn id="6218" name="Column6189"/>
    <tableColumn id="6219" name="Column6190"/>
    <tableColumn id="6220" name="Column6191"/>
    <tableColumn id="6221" name="Column6192"/>
    <tableColumn id="6222" name="Column6193"/>
    <tableColumn id="6223" name="Column6194"/>
    <tableColumn id="6224" name="Column6195"/>
    <tableColumn id="6225" name="Column6196"/>
    <tableColumn id="6226" name="Column6197"/>
    <tableColumn id="6227" name="Column6198"/>
    <tableColumn id="6228" name="Column6199"/>
    <tableColumn id="6229" name="Column6200"/>
    <tableColumn id="6230" name="Column6201"/>
    <tableColumn id="6231" name="Column6202"/>
    <tableColumn id="6232" name="Column6203"/>
    <tableColumn id="6233" name="Column6204"/>
    <tableColumn id="6234" name="Column6205"/>
    <tableColumn id="6235" name="Column6206"/>
    <tableColumn id="6236" name="Column6207"/>
    <tableColumn id="6237" name="Column6208"/>
    <tableColumn id="6238" name="Column6209"/>
    <tableColumn id="6239" name="Column6210"/>
    <tableColumn id="6240" name="Column6211"/>
    <tableColumn id="6241" name="Column6212"/>
    <tableColumn id="6242" name="Column6213"/>
    <tableColumn id="6243" name="Column6214"/>
    <tableColumn id="6244" name="Column6215"/>
    <tableColumn id="6245" name="Column6216"/>
    <tableColumn id="6246" name="Column6217"/>
    <tableColumn id="6247" name="Column6218"/>
    <tableColumn id="6248" name="Column6219"/>
    <tableColumn id="6249" name="Column6220"/>
    <tableColumn id="6250" name="Column6221"/>
    <tableColumn id="6251" name="Column6222"/>
    <tableColumn id="6252" name="Column6223"/>
    <tableColumn id="6253" name="Column6224"/>
    <tableColumn id="6254" name="Column6225"/>
    <tableColumn id="6255" name="Column6226"/>
    <tableColumn id="6256" name="Column6227"/>
    <tableColumn id="6257" name="Column6228"/>
    <tableColumn id="6258" name="Column6229"/>
    <tableColumn id="6259" name="Column6230"/>
    <tableColumn id="6260" name="Column6231"/>
    <tableColumn id="6261" name="Column6232"/>
    <tableColumn id="6262" name="Column6233"/>
    <tableColumn id="6263" name="Column6234"/>
    <tableColumn id="6264" name="Column6235"/>
    <tableColumn id="6265" name="Column6236"/>
    <tableColumn id="6266" name="Column6237"/>
    <tableColumn id="6267" name="Column6238"/>
    <tableColumn id="6268" name="Column6239"/>
    <tableColumn id="6269" name="Column6240"/>
    <tableColumn id="6270" name="Column6241"/>
    <tableColumn id="6271" name="Column6242"/>
    <tableColumn id="6272" name="Column6243"/>
    <tableColumn id="6273" name="Column6244"/>
    <tableColumn id="6274" name="Column6245"/>
    <tableColumn id="6275" name="Column6246"/>
    <tableColumn id="6276" name="Column6247"/>
    <tableColumn id="6277" name="Column6248"/>
    <tableColumn id="6278" name="Column6249"/>
    <tableColumn id="6279" name="Column6250"/>
    <tableColumn id="6280" name="Column6251"/>
    <tableColumn id="6281" name="Column6252"/>
    <tableColumn id="6282" name="Column6253"/>
    <tableColumn id="6283" name="Column6254"/>
    <tableColumn id="6284" name="Column6255"/>
    <tableColumn id="6285" name="Column6256"/>
    <tableColumn id="6286" name="Column6257"/>
    <tableColumn id="6287" name="Column6258"/>
    <tableColumn id="6288" name="Column6259"/>
    <tableColumn id="6289" name="Column6260"/>
    <tableColumn id="6290" name="Column6261"/>
    <tableColumn id="6291" name="Column6262"/>
    <tableColumn id="6292" name="Column6263"/>
    <tableColumn id="6293" name="Column6264"/>
    <tableColumn id="6294" name="Column6265"/>
    <tableColumn id="6295" name="Column6266"/>
    <tableColumn id="6296" name="Column6267"/>
    <tableColumn id="6297" name="Column6268"/>
    <tableColumn id="6298" name="Column6269"/>
    <tableColumn id="6299" name="Column6270"/>
    <tableColumn id="6300" name="Column6271"/>
    <tableColumn id="6301" name="Column6272"/>
    <tableColumn id="6302" name="Column6273"/>
    <tableColumn id="6303" name="Column6274"/>
    <tableColumn id="6304" name="Column6275"/>
    <tableColumn id="6305" name="Column6276"/>
    <tableColumn id="6306" name="Column6277"/>
    <tableColumn id="6307" name="Column6278"/>
    <tableColumn id="6308" name="Column6279"/>
    <tableColumn id="6309" name="Column6280"/>
    <tableColumn id="6310" name="Column6281"/>
    <tableColumn id="6311" name="Column6282"/>
    <tableColumn id="6312" name="Column6283"/>
    <tableColumn id="6313" name="Column6284"/>
    <tableColumn id="6314" name="Column6285"/>
    <tableColumn id="6315" name="Column6286"/>
    <tableColumn id="6316" name="Column6287"/>
    <tableColumn id="6317" name="Column6288"/>
    <tableColumn id="6318" name="Column6289"/>
    <tableColumn id="6319" name="Column6290"/>
    <tableColumn id="6320" name="Column6291"/>
    <tableColumn id="6321" name="Column6292"/>
    <tableColumn id="6322" name="Column6293"/>
    <tableColumn id="6323" name="Column6294"/>
    <tableColumn id="6324" name="Column6295"/>
    <tableColumn id="6325" name="Column6296"/>
    <tableColumn id="6326" name="Column6297"/>
    <tableColumn id="6327" name="Column6298"/>
    <tableColumn id="6328" name="Column6299"/>
    <tableColumn id="6329" name="Column6300"/>
    <tableColumn id="6330" name="Column6301"/>
    <tableColumn id="6331" name="Column6302"/>
    <tableColumn id="6332" name="Column6303"/>
    <tableColumn id="6333" name="Column6304"/>
    <tableColumn id="6334" name="Column6305"/>
    <tableColumn id="6335" name="Column6306"/>
    <tableColumn id="6336" name="Column6307"/>
    <tableColumn id="6337" name="Column6308"/>
    <tableColumn id="6338" name="Column6309"/>
    <tableColumn id="6339" name="Column6310"/>
    <tableColumn id="6340" name="Column6311"/>
    <tableColumn id="6341" name="Column6312"/>
    <tableColumn id="6342" name="Column6313"/>
    <tableColumn id="6343" name="Column6314"/>
    <tableColumn id="6344" name="Column6315"/>
    <tableColumn id="6345" name="Column6316"/>
    <tableColumn id="6346" name="Column6317"/>
    <tableColumn id="6347" name="Column6318"/>
    <tableColumn id="6348" name="Column6319"/>
    <tableColumn id="6349" name="Column6320"/>
    <tableColumn id="6350" name="Column6321"/>
    <tableColumn id="6351" name="Column6322"/>
    <tableColumn id="6352" name="Column6323"/>
    <tableColumn id="6353" name="Column6324"/>
    <tableColumn id="6354" name="Column6325"/>
    <tableColumn id="6355" name="Column6326"/>
    <tableColumn id="6356" name="Column6327"/>
    <tableColumn id="6357" name="Column6328"/>
    <tableColumn id="6358" name="Column6329"/>
    <tableColumn id="6359" name="Column6330"/>
    <tableColumn id="6360" name="Column6331"/>
    <tableColumn id="6361" name="Column6332"/>
    <tableColumn id="6362" name="Column6333"/>
    <tableColumn id="6363" name="Column6334"/>
    <tableColumn id="6364" name="Column6335"/>
    <tableColumn id="6365" name="Column6336"/>
    <tableColumn id="6366" name="Column6337"/>
    <tableColumn id="6367" name="Column6338"/>
    <tableColumn id="6368" name="Column6339"/>
    <tableColumn id="6369" name="Column6340"/>
    <tableColumn id="6370" name="Column6341"/>
    <tableColumn id="6371" name="Column6342"/>
    <tableColumn id="6372" name="Column6343"/>
    <tableColumn id="6373" name="Column6344"/>
    <tableColumn id="6374" name="Column6345"/>
    <tableColumn id="6375" name="Column6346"/>
    <tableColumn id="6376" name="Column6347"/>
    <tableColumn id="6377" name="Column6348"/>
    <tableColumn id="6378" name="Column6349"/>
    <tableColumn id="6379" name="Column6350"/>
    <tableColumn id="6380" name="Column6351"/>
    <tableColumn id="6381" name="Column6352"/>
    <tableColumn id="6382" name="Column6353"/>
    <tableColumn id="6383" name="Column6354"/>
    <tableColumn id="6384" name="Column6355"/>
    <tableColumn id="6385" name="Column6356"/>
    <tableColumn id="6386" name="Column6357"/>
    <tableColumn id="6387" name="Column6358"/>
    <tableColumn id="6388" name="Column6359"/>
    <tableColumn id="6389" name="Column6360"/>
    <tableColumn id="6390" name="Column6361"/>
    <tableColumn id="6391" name="Column6362"/>
    <tableColumn id="6392" name="Column6363"/>
    <tableColumn id="6393" name="Column6364"/>
    <tableColumn id="6394" name="Column6365"/>
    <tableColumn id="6395" name="Column6366"/>
    <tableColumn id="6396" name="Column6367"/>
    <tableColumn id="6397" name="Column6368"/>
    <tableColumn id="6398" name="Column6369"/>
    <tableColumn id="6399" name="Column6370"/>
    <tableColumn id="6400" name="Column6371"/>
    <tableColumn id="6401" name="Column6372"/>
    <tableColumn id="6402" name="Column6373"/>
    <tableColumn id="6403" name="Column6374"/>
    <tableColumn id="6404" name="Column6375"/>
    <tableColumn id="6405" name="Column6376"/>
    <tableColumn id="6406" name="Column6377"/>
    <tableColumn id="6407" name="Column6378"/>
    <tableColumn id="6408" name="Column6379"/>
    <tableColumn id="6409" name="Column6380"/>
    <tableColumn id="6410" name="Column6381"/>
    <tableColumn id="6411" name="Column6382"/>
    <tableColumn id="6412" name="Column6383"/>
    <tableColumn id="6413" name="Column6384"/>
    <tableColumn id="6414" name="Column6385"/>
    <tableColumn id="6415" name="Column6386"/>
    <tableColumn id="6416" name="Column6387"/>
    <tableColumn id="6417" name="Column6388"/>
    <tableColumn id="6418" name="Column6389"/>
    <tableColumn id="6419" name="Column6390"/>
    <tableColumn id="6420" name="Column6391"/>
    <tableColumn id="6421" name="Column6392"/>
    <tableColumn id="6422" name="Column6393"/>
    <tableColumn id="6423" name="Column6394"/>
    <tableColumn id="6424" name="Column6395"/>
    <tableColumn id="6425" name="Column6396"/>
    <tableColumn id="6426" name="Column6397"/>
    <tableColumn id="6427" name="Column6398"/>
    <tableColumn id="6428" name="Column6399"/>
    <tableColumn id="6429" name="Column6400"/>
    <tableColumn id="6430" name="Column6401"/>
    <tableColumn id="6431" name="Column6402"/>
    <tableColumn id="6432" name="Column6403"/>
    <tableColumn id="6433" name="Column6404"/>
    <tableColumn id="6434" name="Column6405"/>
    <tableColumn id="6435" name="Column6406"/>
    <tableColumn id="6436" name="Column6407"/>
    <tableColumn id="6437" name="Column6408"/>
    <tableColumn id="6438" name="Column6409"/>
    <tableColumn id="6439" name="Column6410"/>
    <tableColumn id="6440" name="Column6411"/>
    <tableColumn id="6441" name="Column6412"/>
    <tableColumn id="6442" name="Column6413"/>
    <tableColumn id="6443" name="Column6414"/>
    <tableColumn id="6444" name="Column6415"/>
    <tableColumn id="6445" name="Column6416"/>
    <tableColumn id="6446" name="Column6417"/>
    <tableColumn id="6447" name="Column6418"/>
    <tableColumn id="6448" name="Column6419"/>
    <tableColumn id="6449" name="Column6420"/>
    <tableColumn id="6450" name="Column6421"/>
    <tableColumn id="6451" name="Column6422"/>
    <tableColumn id="6452" name="Column6423"/>
    <tableColumn id="6453" name="Column6424"/>
    <tableColumn id="6454" name="Column6425"/>
    <tableColumn id="6455" name="Column6426"/>
    <tableColumn id="6456" name="Column6427"/>
    <tableColumn id="6457" name="Column6428"/>
    <tableColumn id="6458" name="Column6429"/>
    <tableColumn id="6459" name="Column6430"/>
    <tableColumn id="6460" name="Column6431"/>
    <tableColumn id="6461" name="Column6432"/>
    <tableColumn id="6462" name="Column6433"/>
    <tableColumn id="6463" name="Column6434"/>
    <tableColumn id="6464" name="Column6435"/>
    <tableColumn id="6465" name="Column6436"/>
    <tableColumn id="6466" name="Column6437"/>
    <tableColumn id="6467" name="Column6438"/>
    <tableColumn id="6468" name="Column6439"/>
    <tableColumn id="6469" name="Column6440"/>
    <tableColumn id="6470" name="Column6441"/>
    <tableColumn id="6471" name="Column6442"/>
    <tableColumn id="6472" name="Column6443"/>
    <tableColumn id="6473" name="Column6444"/>
    <tableColumn id="6474" name="Column6445"/>
    <tableColumn id="6475" name="Column6446"/>
    <tableColumn id="6476" name="Column6447"/>
    <tableColumn id="6477" name="Column6448"/>
    <tableColumn id="6478" name="Column6449"/>
    <tableColumn id="6479" name="Column6450"/>
    <tableColumn id="6480" name="Column6451"/>
    <tableColumn id="6481" name="Column6452"/>
    <tableColumn id="6482" name="Column6453"/>
    <tableColumn id="6483" name="Column6454"/>
    <tableColumn id="6484" name="Column6455"/>
    <tableColumn id="6485" name="Column6456"/>
    <tableColumn id="6486" name="Column6457"/>
    <tableColumn id="6487" name="Column6458"/>
    <tableColumn id="6488" name="Column6459"/>
    <tableColumn id="6489" name="Column6460"/>
    <tableColumn id="6490" name="Column6461"/>
    <tableColumn id="6491" name="Column6462"/>
    <tableColumn id="6492" name="Column6463"/>
    <tableColumn id="6493" name="Column6464"/>
    <tableColumn id="6494" name="Column6465"/>
    <tableColumn id="6495" name="Column6466"/>
    <tableColumn id="6496" name="Column6467"/>
    <tableColumn id="6497" name="Column6468"/>
    <tableColumn id="6498" name="Column6469"/>
    <tableColumn id="6499" name="Column6470"/>
    <tableColumn id="6500" name="Column6471"/>
    <tableColumn id="6501" name="Column6472"/>
    <tableColumn id="6502" name="Column6473"/>
    <tableColumn id="6503" name="Column6474"/>
    <tableColumn id="6504" name="Column6475"/>
    <tableColumn id="6505" name="Column6476"/>
    <tableColumn id="6506" name="Column6477"/>
    <tableColumn id="6507" name="Column6478"/>
    <tableColumn id="6508" name="Column6479"/>
    <tableColumn id="6509" name="Column6480"/>
    <tableColumn id="6510" name="Column6481"/>
    <tableColumn id="6511" name="Column6482"/>
    <tableColumn id="6512" name="Column6483"/>
    <tableColumn id="6513" name="Column6484"/>
    <tableColumn id="6514" name="Column6485"/>
    <tableColumn id="6515" name="Column6486"/>
    <tableColumn id="6516" name="Column6487"/>
    <tableColumn id="6517" name="Column6488"/>
    <tableColumn id="6518" name="Column6489"/>
    <tableColumn id="6519" name="Column6490"/>
    <tableColumn id="6520" name="Column6491"/>
    <tableColumn id="6521" name="Column6492"/>
    <tableColumn id="6522" name="Column6493"/>
    <tableColumn id="6523" name="Column6494"/>
    <tableColumn id="6524" name="Column6495"/>
    <tableColumn id="6525" name="Column6496"/>
    <tableColumn id="6526" name="Column6497"/>
    <tableColumn id="6527" name="Column6498"/>
    <tableColumn id="6528" name="Column6499"/>
    <tableColumn id="6529" name="Column6500"/>
    <tableColumn id="6530" name="Column6501"/>
    <tableColumn id="6531" name="Column6502"/>
    <tableColumn id="6532" name="Column6503"/>
    <tableColumn id="6533" name="Column6504"/>
    <tableColumn id="6534" name="Column6505"/>
    <tableColumn id="6535" name="Column6506"/>
    <tableColumn id="6536" name="Column6507"/>
    <tableColumn id="6537" name="Column6508"/>
    <tableColumn id="6538" name="Column6509"/>
    <tableColumn id="6539" name="Column6510"/>
    <tableColumn id="6540" name="Column6511"/>
    <tableColumn id="6541" name="Column6512"/>
    <tableColumn id="6542" name="Column6513"/>
    <tableColumn id="6543" name="Column6514"/>
    <tableColumn id="6544" name="Column6515"/>
    <tableColumn id="6545" name="Column6516"/>
    <tableColumn id="6546" name="Column6517"/>
    <tableColumn id="6547" name="Column6518"/>
    <tableColumn id="6548" name="Column6519"/>
    <tableColumn id="6549" name="Column6520"/>
    <tableColumn id="6550" name="Column6521"/>
    <tableColumn id="6551" name="Column6522"/>
    <tableColumn id="6552" name="Column6523"/>
    <tableColumn id="6553" name="Column6524"/>
    <tableColumn id="6554" name="Column6525"/>
    <tableColumn id="6555" name="Column6526"/>
    <tableColumn id="6556" name="Column6527"/>
    <tableColumn id="6557" name="Column6528"/>
    <tableColumn id="6558" name="Column6529"/>
    <tableColumn id="6559" name="Column6530"/>
    <tableColumn id="6560" name="Column6531"/>
    <tableColumn id="6561" name="Column6532"/>
    <tableColumn id="6562" name="Column6533"/>
    <tableColumn id="6563" name="Column6534"/>
    <tableColumn id="6564" name="Column6535"/>
    <tableColumn id="6565" name="Column6536"/>
    <tableColumn id="6566" name="Column6537"/>
    <tableColumn id="6567" name="Column6538"/>
    <tableColumn id="6568" name="Column6539"/>
    <tableColumn id="6569" name="Column6540"/>
    <tableColumn id="6570" name="Column6541"/>
    <tableColumn id="6571" name="Column6542"/>
    <tableColumn id="6572" name="Column6543"/>
    <tableColumn id="6573" name="Column6544"/>
    <tableColumn id="6574" name="Column6545"/>
    <tableColumn id="6575" name="Column6546"/>
    <tableColumn id="6576" name="Column6547"/>
    <tableColumn id="6577" name="Column6548"/>
    <tableColumn id="6578" name="Column6549"/>
    <tableColumn id="6579" name="Column6550"/>
    <tableColumn id="6580" name="Column6551"/>
    <tableColumn id="6581" name="Column6552"/>
    <tableColumn id="6582" name="Column6553"/>
    <tableColumn id="6583" name="Column6554"/>
    <tableColumn id="6584" name="Column6555"/>
    <tableColumn id="6585" name="Column6556"/>
    <tableColumn id="6586" name="Column6557"/>
    <tableColumn id="6587" name="Column6558"/>
    <tableColumn id="6588" name="Column6559"/>
    <tableColumn id="6589" name="Column6560"/>
    <tableColumn id="6590" name="Column6561"/>
    <tableColumn id="6591" name="Column6562"/>
    <tableColumn id="6592" name="Column6563"/>
    <tableColumn id="6593" name="Column6564"/>
    <tableColumn id="6594" name="Column6565"/>
    <tableColumn id="6595" name="Column6566"/>
    <tableColumn id="6596" name="Column6567"/>
    <tableColumn id="6597" name="Column6568"/>
    <tableColumn id="6598" name="Column6569"/>
    <tableColumn id="6599" name="Column6570"/>
    <tableColumn id="6600" name="Column6571"/>
    <tableColumn id="6601" name="Column6572"/>
    <tableColumn id="6602" name="Column6573"/>
    <tableColumn id="6603" name="Column6574"/>
    <tableColumn id="6604" name="Column6575"/>
    <tableColumn id="6605" name="Column6576"/>
    <tableColumn id="6606" name="Column6577"/>
    <tableColumn id="6607" name="Column6578"/>
    <tableColumn id="6608" name="Column6579"/>
    <tableColumn id="6609" name="Column6580"/>
    <tableColumn id="6610" name="Column6581"/>
    <tableColumn id="6611" name="Column6582"/>
    <tableColumn id="6612" name="Column6583"/>
    <tableColumn id="6613" name="Column6584"/>
    <tableColumn id="6614" name="Column6585"/>
    <tableColumn id="6615" name="Column6586"/>
    <tableColumn id="6616" name="Column6587"/>
    <tableColumn id="6617" name="Column6588"/>
    <tableColumn id="6618" name="Column6589"/>
    <tableColumn id="6619" name="Column6590"/>
    <tableColumn id="6620" name="Column6591"/>
    <tableColumn id="6621" name="Column6592"/>
    <tableColumn id="6622" name="Column6593"/>
    <tableColumn id="6623" name="Column6594"/>
    <tableColumn id="6624" name="Column6595"/>
    <tableColumn id="6625" name="Column6596"/>
    <tableColumn id="6626" name="Column6597"/>
    <tableColumn id="6627" name="Column6598"/>
    <tableColumn id="6628" name="Column6599"/>
    <tableColumn id="6629" name="Column6600"/>
    <tableColumn id="6630" name="Column6601"/>
    <tableColumn id="6631" name="Column6602"/>
    <tableColumn id="6632" name="Column6603"/>
    <tableColumn id="6633" name="Column6604"/>
    <tableColumn id="6634" name="Column6605"/>
    <tableColumn id="6635" name="Column6606"/>
    <tableColumn id="6636" name="Column6607"/>
    <tableColumn id="6637" name="Column6608"/>
    <tableColumn id="6638" name="Column6609"/>
    <tableColumn id="6639" name="Column6610"/>
    <tableColumn id="6640" name="Column6611"/>
    <tableColumn id="6641" name="Column6612"/>
    <tableColumn id="6642" name="Column6613"/>
    <tableColumn id="6643" name="Column6614"/>
    <tableColumn id="6644" name="Column6615"/>
    <tableColumn id="6645" name="Column6616"/>
    <tableColumn id="6646" name="Column6617"/>
    <tableColumn id="6647" name="Column6618"/>
    <tableColumn id="6648" name="Column6619"/>
    <tableColumn id="6649" name="Column6620"/>
    <tableColumn id="6650" name="Column6621"/>
    <tableColumn id="6651" name="Column6622"/>
    <tableColumn id="6652" name="Column6623"/>
    <tableColumn id="6653" name="Column6624"/>
    <tableColumn id="6654" name="Column6625"/>
    <tableColumn id="6655" name="Column6626"/>
    <tableColumn id="6656" name="Column6627"/>
    <tableColumn id="6657" name="Column6628"/>
    <tableColumn id="6658" name="Column6629"/>
    <tableColumn id="6659" name="Column6630"/>
    <tableColumn id="6660" name="Column6631"/>
    <tableColumn id="6661" name="Column6632"/>
    <tableColumn id="6662" name="Column6633"/>
    <tableColumn id="6663" name="Column6634"/>
    <tableColumn id="6664" name="Column6635"/>
    <tableColumn id="6665" name="Column6636"/>
    <tableColumn id="6666" name="Column6637"/>
    <tableColumn id="6667" name="Column6638"/>
    <tableColumn id="6668" name="Column6639"/>
    <tableColumn id="6669" name="Column6640"/>
    <tableColumn id="6670" name="Column6641"/>
    <tableColumn id="6671" name="Column6642"/>
    <tableColumn id="6672" name="Column6643"/>
    <tableColumn id="6673" name="Column6644"/>
    <tableColumn id="6674" name="Column6645"/>
    <tableColumn id="6675" name="Column6646"/>
    <tableColumn id="6676" name="Column6647"/>
    <tableColumn id="6677" name="Column6648"/>
    <tableColumn id="6678" name="Column6649"/>
    <tableColumn id="6679" name="Column6650"/>
    <tableColumn id="6680" name="Column6651"/>
    <tableColumn id="6681" name="Column6652"/>
    <tableColumn id="6682" name="Column6653"/>
    <tableColumn id="6683" name="Column6654"/>
    <tableColumn id="6684" name="Column6655"/>
    <tableColumn id="6685" name="Column6656"/>
    <tableColumn id="6686" name="Column6657"/>
    <tableColumn id="6687" name="Column6658"/>
    <tableColumn id="6688" name="Column6659"/>
    <tableColumn id="6689" name="Column6660"/>
    <tableColumn id="6690" name="Column6661"/>
    <tableColumn id="6691" name="Column6662"/>
    <tableColumn id="6692" name="Column6663"/>
    <tableColumn id="6693" name="Column6664"/>
    <tableColumn id="6694" name="Column6665"/>
    <tableColumn id="6695" name="Column6666"/>
    <tableColumn id="6696" name="Column6667"/>
    <tableColumn id="6697" name="Column6668"/>
    <tableColumn id="6698" name="Column6669"/>
    <tableColumn id="6699" name="Column6670"/>
    <tableColumn id="6700" name="Column6671"/>
    <tableColumn id="6701" name="Column6672"/>
    <tableColumn id="6702" name="Column6673"/>
    <tableColumn id="6703" name="Column6674"/>
    <tableColumn id="6704" name="Column6675"/>
    <tableColumn id="6705" name="Column6676"/>
    <tableColumn id="6706" name="Column6677"/>
    <tableColumn id="6707" name="Column6678"/>
    <tableColumn id="6708" name="Column6679"/>
    <tableColumn id="6709" name="Column6680"/>
    <tableColumn id="6710" name="Column6681"/>
    <tableColumn id="6711" name="Column6682"/>
    <tableColumn id="6712" name="Column6683"/>
    <tableColumn id="6713" name="Column6684"/>
    <tableColumn id="6714" name="Column6685"/>
    <tableColumn id="6715" name="Column6686"/>
    <tableColumn id="6716" name="Column6687"/>
    <tableColumn id="6717" name="Column6688"/>
    <tableColumn id="6718" name="Column6689"/>
    <tableColumn id="6719" name="Column6690"/>
    <tableColumn id="6720" name="Column6691"/>
    <tableColumn id="6721" name="Column6692"/>
    <tableColumn id="6722" name="Column6693"/>
    <tableColumn id="6723" name="Column6694"/>
    <tableColumn id="6724" name="Column6695"/>
    <tableColumn id="6725" name="Column6696"/>
    <tableColumn id="6726" name="Column6697"/>
    <tableColumn id="6727" name="Column6698"/>
    <tableColumn id="6728" name="Column6699"/>
    <tableColumn id="6729" name="Column6700"/>
    <tableColumn id="6730" name="Column6701"/>
    <tableColumn id="6731" name="Column6702"/>
    <tableColumn id="6732" name="Column6703"/>
    <tableColumn id="6733" name="Column6704"/>
    <tableColumn id="6734" name="Column6705"/>
    <tableColumn id="6735" name="Column6706"/>
    <tableColumn id="6736" name="Column6707"/>
    <tableColumn id="6737" name="Column6708"/>
    <tableColumn id="6738" name="Column6709"/>
    <tableColumn id="6739" name="Column6710"/>
    <tableColumn id="6740" name="Column6711"/>
    <tableColumn id="6741" name="Column6712"/>
    <tableColumn id="6742" name="Column6713"/>
    <tableColumn id="6743" name="Column6714"/>
    <tableColumn id="6744" name="Column6715"/>
    <tableColumn id="6745" name="Column6716"/>
    <tableColumn id="6746" name="Column6717"/>
    <tableColumn id="6747" name="Column6718"/>
    <tableColumn id="6748" name="Column6719"/>
    <tableColumn id="6749" name="Column6720"/>
    <tableColumn id="6750" name="Column6721"/>
    <tableColumn id="6751" name="Column6722"/>
    <tableColumn id="6752" name="Column6723"/>
    <tableColumn id="6753" name="Column6724"/>
    <tableColumn id="6754" name="Column6725"/>
    <tableColumn id="6755" name="Column6726"/>
    <tableColumn id="6756" name="Column6727"/>
    <tableColumn id="6757" name="Column6728"/>
    <tableColumn id="6758" name="Column6729"/>
    <tableColumn id="6759" name="Column6730"/>
    <tableColumn id="6760" name="Column6731"/>
    <tableColumn id="6761" name="Column6732"/>
    <tableColumn id="6762" name="Column6733"/>
    <tableColumn id="6763" name="Column6734"/>
    <tableColumn id="6764" name="Column6735"/>
    <tableColumn id="6765" name="Column6736"/>
    <tableColumn id="6766" name="Column6737"/>
    <tableColumn id="6767" name="Column6738"/>
    <tableColumn id="6768" name="Column6739"/>
    <tableColumn id="6769" name="Column6740"/>
    <tableColumn id="6770" name="Column6741"/>
    <tableColumn id="6771" name="Column6742"/>
    <tableColumn id="6772" name="Column6743"/>
    <tableColumn id="6773" name="Column6744"/>
    <tableColumn id="6774" name="Column6745"/>
    <tableColumn id="6775" name="Column6746"/>
    <tableColumn id="6776" name="Column6747"/>
    <tableColumn id="6777" name="Column6748"/>
    <tableColumn id="6778" name="Column6749"/>
    <tableColumn id="6779" name="Column6750"/>
    <tableColumn id="6780" name="Column6751"/>
    <tableColumn id="6781" name="Column6752"/>
    <tableColumn id="6782" name="Column6753"/>
    <tableColumn id="6783" name="Column6754"/>
    <tableColumn id="6784" name="Column6755"/>
    <tableColumn id="6785" name="Column6756"/>
    <tableColumn id="6786" name="Column6757"/>
    <tableColumn id="6787" name="Column6758"/>
    <tableColumn id="6788" name="Column6759"/>
    <tableColumn id="6789" name="Column6760"/>
    <tableColumn id="6790" name="Column6761"/>
    <tableColumn id="6791" name="Column6762"/>
    <tableColumn id="6792" name="Column6763"/>
    <tableColumn id="6793" name="Column6764"/>
    <tableColumn id="6794" name="Column6765"/>
    <tableColumn id="6795" name="Column6766"/>
    <tableColumn id="6796" name="Column6767"/>
    <tableColumn id="6797" name="Column6768"/>
    <tableColumn id="6798" name="Column6769"/>
    <tableColumn id="6799" name="Column6770"/>
    <tableColumn id="6800" name="Column6771"/>
    <tableColumn id="6801" name="Column6772"/>
    <tableColumn id="6802" name="Column6773"/>
    <tableColumn id="6803" name="Column6774"/>
    <tableColumn id="6804" name="Column6775"/>
    <tableColumn id="6805" name="Column6776"/>
    <tableColumn id="6806" name="Column6777"/>
    <tableColumn id="6807" name="Column6778"/>
    <tableColumn id="6808" name="Column6779"/>
    <tableColumn id="6809" name="Column6780"/>
    <tableColumn id="6810" name="Column6781"/>
    <tableColumn id="6811" name="Column6782"/>
    <tableColumn id="6812" name="Column6783"/>
    <tableColumn id="6813" name="Column6784"/>
    <tableColumn id="6814" name="Column6785"/>
    <tableColumn id="6815" name="Column6786"/>
    <tableColumn id="6816" name="Column6787"/>
    <tableColumn id="6817" name="Column6788"/>
    <tableColumn id="6818" name="Column6789"/>
    <tableColumn id="6819" name="Column6790"/>
    <tableColumn id="6820" name="Column6791"/>
    <tableColumn id="6821" name="Column6792"/>
    <tableColumn id="6822" name="Column6793"/>
    <tableColumn id="6823" name="Column6794"/>
    <tableColumn id="6824" name="Column6795"/>
    <tableColumn id="6825" name="Column6796"/>
    <tableColumn id="6826" name="Column6797"/>
    <tableColumn id="6827" name="Column6798"/>
    <tableColumn id="6828" name="Column6799"/>
    <tableColumn id="6829" name="Column6800"/>
    <tableColumn id="6830" name="Column6801"/>
    <tableColumn id="6831" name="Column6802"/>
    <tableColumn id="6832" name="Column6803"/>
    <tableColumn id="6833" name="Column6804"/>
    <tableColumn id="6834" name="Column6805"/>
    <tableColumn id="6835" name="Column6806"/>
    <tableColumn id="6836" name="Column6807"/>
    <tableColumn id="6837" name="Column6808"/>
    <tableColumn id="6838" name="Column6809"/>
    <tableColumn id="6839" name="Column6810"/>
    <tableColumn id="6840" name="Column6811"/>
    <tableColumn id="6841" name="Column6812"/>
    <tableColumn id="6842" name="Column6813"/>
    <tableColumn id="6843" name="Column6814"/>
    <tableColumn id="6844" name="Column6815"/>
    <tableColumn id="6845" name="Column6816"/>
    <tableColumn id="6846" name="Column6817"/>
    <tableColumn id="6847" name="Column6818"/>
    <tableColumn id="6848" name="Column6819"/>
    <tableColumn id="6849" name="Column6820"/>
    <tableColumn id="6850" name="Column6821"/>
    <tableColumn id="6851" name="Column6822"/>
    <tableColumn id="6852" name="Column6823"/>
    <tableColumn id="6853" name="Column6824"/>
    <tableColumn id="6854" name="Column6825"/>
    <tableColumn id="6855" name="Column6826"/>
    <tableColumn id="6856" name="Column6827"/>
    <tableColumn id="6857" name="Column6828"/>
    <tableColumn id="6858" name="Column6829"/>
    <tableColumn id="6859" name="Column6830"/>
    <tableColumn id="6860" name="Column6831"/>
    <tableColumn id="6861" name="Column6832"/>
    <tableColumn id="6862" name="Column6833"/>
    <tableColumn id="6863" name="Column6834"/>
    <tableColumn id="6864" name="Column6835"/>
    <tableColumn id="6865" name="Column6836"/>
    <tableColumn id="6866" name="Column6837"/>
    <tableColumn id="6867" name="Column6838"/>
    <tableColumn id="6868" name="Column6839"/>
    <tableColumn id="6869" name="Column6840"/>
    <tableColumn id="6870" name="Column6841"/>
    <tableColumn id="6871" name="Column6842"/>
    <tableColumn id="6872" name="Column6843"/>
    <tableColumn id="6873" name="Column6844"/>
    <tableColumn id="6874" name="Column6845"/>
    <tableColumn id="6875" name="Column6846"/>
    <tableColumn id="6876" name="Column6847"/>
    <tableColumn id="6877" name="Column6848"/>
    <tableColumn id="6878" name="Column6849"/>
    <tableColumn id="6879" name="Column6850"/>
    <tableColumn id="6880" name="Column6851"/>
    <tableColumn id="6881" name="Column6852"/>
    <tableColumn id="6882" name="Column6853"/>
    <tableColumn id="6883" name="Column6854"/>
    <tableColumn id="6884" name="Column6855"/>
    <tableColumn id="6885" name="Column6856"/>
    <tableColumn id="6886" name="Column6857"/>
    <tableColumn id="6887" name="Column6858"/>
    <tableColumn id="6888" name="Column6859"/>
    <tableColumn id="6889" name="Column6860"/>
    <tableColumn id="6890" name="Column6861"/>
    <tableColumn id="6891" name="Column6862"/>
    <tableColumn id="6892" name="Column6863"/>
    <tableColumn id="6893" name="Column6864"/>
    <tableColumn id="6894" name="Column6865"/>
    <tableColumn id="6895" name="Column6866"/>
    <tableColumn id="6896" name="Column6867"/>
    <tableColumn id="6897" name="Column6868"/>
    <tableColumn id="6898" name="Column6869"/>
    <tableColumn id="6899" name="Column6870"/>
    <tableColumn id="6900" name="Column6871"/>
    <tableColumn id="6901" name="Column6872"/>
    <tableColumn id="6902" name="Column6873"/>
    <tableColumn id="6903" name="Column6874"/>
    <tableColumn id="6904" name="Column6875"/>
    <tableColumn id="6905" name="Column6876"/>
    <tableColumn id="6906" name="Column6877"/>
    <tableColumn id="6907" name="Column6878"/>
    <tableColumn id="6908" name="Column6879"/>
    <tableColumn id="6909" name="Column6880"/>
    <tableColumn id="6910" name="Column6881"/>
    <tableColumn id="6911" name="Column6882"/>
    <tableColumn id="6912" name="Column6883"/>
    <tableColumn id="6913" name="Column6884"/>
    <tableColumn id="6914" name="Column6885"/>
    <tableColumn id="6915" name="Column6886"/>
    <tableColumn id="6916" name="Column6887"/>
    <tableColumn id="6917" name="Column6888"/>
    <tableColumn id="6918" name="Column6889"/>
    <tableColumn id="6919" name="Column6890"/>
    <tableColumn id="6920" name="Column6891"/>
    <tableColumn id="6921" name="Column6892"/>
    <tableColumn id="6922" name="Column6893"/>
    <tableColumn id="6923" name="Column6894"/>
    <tableColumn id="6924" name="Column6895"/>
    <tableColumn id="6925" name="Column6896"/>
    <tableColumn id="6926" name="Column6897"/>
    <tableColumn id="6927" name="Column6898"/>
    <tableColumn id="6928" name="Column6899"/>
    <tableColumn id="6929" name="Column6900"/>
    <tableColumn id="6930" name="Column6901"/>
    <tableColumn id="6931" name="Column6902"/>
    <tableColumn id="6932" name="Column6903"/>
    <tableColumn id="6933" name="Column6904"/>
    <tableColumn id="6934" name="Column6905"/>
    <tableColumn id="6935" name="Column6906"/>
    <tableColumn id="6936" name="Column6907"/>
    <tableColumn id="6937" name="Column6908"/>
    <tableColumn id="6938" name="Column6909"/>
    <tableColumn id="6939" name="Column6910"/>
    <tableColumn id="6940" name="Column6911"/>
    <tableColumn id="6941" name="Column6912"/>
    <tableColumn id="6942" name="Column6913"/>
    <tableColumn id="6943" name="Column6914"/>
    <tableColumn id="6944" name="Column6915"/>
    <tableColumn id="6945" name="Column6916"/>
    <tableColumn id="6946" name="Column6917"/>
    <tableColumn id="6947" name="Column6918"/>
    <tableColumn id="6948" name="Column6919"/>
    <tableColumn id="6949" name="Column6920"/>
    <tableColumn id="6950" name="Column6921"/>
    <tableColumn id="6951" name="Column6922"/>
    <tableColumn id="6952" name="Column6923"/>
    <tableColumn id="6953" name="Column6924"/>
    <tableColumn id="6954" name="Column6925"/>
    <tableColumn id="6955" name="Column6926"/>
    <tableColumn id="6956" name="Column6927"/>
    <tableColumn id="6957" name="Column6928"/>
    <tableColumn id="6958" name="Column6929"/>
    <tableColumn id="6959" name="Column6930"/>
    <tableColumn id="6960" name="Column6931"/>
    <tableColumn id="6961" name="Column6932"/>
    <tableColumn id="6962" name="Column6933"/>
    <tableColumn id="6963" name="Column6934"/>
    <tableColumn id="6964" name="Column6935"/>
    <tableColumn id="6965" name="Column6936"/>
    <tableColumn id="6966" name="Column6937"/>
    <tableColumn id="6967" name="Column6938"/>
    <tableColumn id="6968" name="Column6939"/>
    <tableColumn id="6969" name="Column6940"/>
    <tableColumn id="6970" name="Column6941"/>
    <tableColumn id="6971" name="Column6942"/>
    <tableColumn id="6972" name="Column6943"/>
    <tableColumn id="6973" name="Column6944"/>
    <tableColumn id="6974" name="Column6945"/>
    <tableColumn id="6975" name="Column6946"/>
    <tableColumn id="6976" name="Column6947"/>
    <tableColumn id="6977" name="Column6948"/>
    <tableColumn id="6978" name="Column6949"/>
    <tableColumn id="6979" name="Column6950"/>
    <tableColumn id="6980" name="Column6951"/>
    <tableColumn id="6981" name="Column6952"/>
    <tableColumn id="6982" name="Column6953"/>
    <tableColumn id="6983" name="Column6954"/>
    <tableColumn id="6984" name="Column6955"/>
    <tableColumn id="6985" name="Column6956"/>
    <tableColumn id="6986" name="Column6957"/>
    <tableColumn id="6987" name="Column6958"/>
    <tableColumn id="6988" name="Column6959"/>
    <tableColumn id="6989" name="Column6960"/>
    <tableColumn id="6990" name="Column6961"/>
    <tableColumn id="6991" name="Column6962"/>
    <tableColumn id="6992" name="Column6963"/>
    <tableColumn id="6993" name="Column6964"/>
    <tableColumn id="6994" name="Column6965"/>
    <tableColumn id="6995" name="Column6966"/>
    <tableColumn id="6996" name="Column6967"/>
    <tableColumn id="6997" name="Column6968"/>
    <tableColumn id="6998" name="Column6969"/>
    <tableColumn id="6999" name="Column6970"/>
    <tableColumn id="7000" name="Column6971"/>
    <tableColumn id="7001" name="Column6972"/>
    <tableColumn id="7002" name="Column6973"/>
    <tableColumn id="7003" name="Column6974"/>
    <tableColumn id="7004" name="Column6975"/>
    <tableColumn id="7005" name="Column6976"/>
    <tableColumn id="7006" name="Column6977"/>
    <tableColumn id="7007" name="Column6978"/>
    <tableColumn id="7008" name="Column6979"/>
    <tableColumn id="7009" name="Column6980"/>
    <tableColumn id="7010" name="Column6981"/>
    <tableColumn id="7011" name="Column6982"/>
    <tableColumn id="7012" name="Column6983"/>
    <tableColumn id="7013" name="Column6984"/>
    <tableColumn id="7014" name="Column6985"/>
    <tableColumn id="7015" name="Column6986"/>
    <tableColumn id="7016" name="Column6987"/>
    <tableColumn id="7017" name="Column6988"/>
    <tableColumn id="7018" name="Column6989"/>
    <tableColumn id="7019" name="Column6990"/>
    <tableColumn id="7020" name="Column6991"/>
    <tableColumn id="7021" name="Column6992"/>
    <tableColumn id="7022" name="Column6993"/>
    <tableColumn id="7023" name="Column6994"/>
    <tableColumn id="7024" name="Column6995"/>
    <tableColumn id="7025" name="Column6996"/>
    <tableColumn id="7026" name="Column6997"/>
    <tableColumn id="7027" name="Column6998"/>
    <tableColumn id="7028" name="Column6999"/>
    <tableColumn id="7029" name="Column7000"/>
    <tableColumn id="7030" name="Column7001"/>
    <tableColumn id="7031" name="Column7002"/>
    <tableColumn id="7032" name="Column7003"/>
    <tableColumn id="7033" name="Column7004"/>
    <tableColumn id="7034" name="Column7005"/>
    <tableColumn id="7035" name="Column7006"/>
    <tableColumn id="7036" name="Column7007"/>
    <tableColumn id="7037" name="Column7008"/>
    <tableColumn id="7038" name="Column7009"/>
    <tableColumn id="7039" name="Column7010"/>
    <tableColumn id="7040" name="Column7011"/>
    <tableColumn id="7041" name="Column7012"/>
    <tableColumn id="7042" name="Column7013"/>
    <tableColumn id="7043" name="Column7014"/>
    <tableColumn id="7044" name="Column7015"/>
    <tableColumn id="7045" name="Column7016"/>
    <tableColumn id="7046" name="Column7017"/>
    <tableColumn id="7047" name="Column7018"/>
    <tableColumn id="7048" name="Column7019"/>
    <tableColumn id="7049" name="Column7020"/>
    <tableColumn id="7050" name="Column7021"/>
    <tableColumn id="7051" name="Column7022"/>
    <tableColumn id="7052" name="Column7023"/>
    <tableColumn id="7053" name="Column7024"/>
    <tableColumn id="7054" name="Column7025"/>
    <tableColumn id="7055" name="Column7026"/>
    <tableColumn id="7056" name="Column7027"/>
    <tableColumn id="7057" name="Column7028"/>
    <tableColumn id="7058" name="Column7029"/>
    <tableColumn id="7059" name="Column7030"/>
    <tableColumn id="7060" name="Column7031"/>
    <tableColumn id="7061" name="Column7032"/>
    <tableColumn id="7062" name="Column7033"/>
    <tableColumn id="7063" name="Column7034"/>
    <tableColumn id="7064" name="Column7035"/>
    <tableColumn id="7065" name="Column7036"/>
    <tableColumn id="7066" name="Column7037"/>
    <tableColumn id="7067" name="Column7038"/>
    <tableColumn id="7068" name="Column7039"/>
    <tableColumn id="7069" name="Column7040"/>
    <tableColumn id="7070" name="Column7041"/>
    <tableColumn id="7071" name="Column7042"/>
    <tableColumn id="7072" name="Column7043"/>
    <tableColumn id="7073" name="Column7044"/>
    <tableColumn id="7074" name="Column7045"/>
    <tableColumn id="7075" name="Column7046"/>
    <tableColumn id="7076" name="Column7047"/>
    <tableColumn id="7077" name="Column7048"/>
    <tableColumn id="7078" name="Column7049"/>
    <tableColumn id="7079" name="Column7050"/>
    <tableColumn id="7080" name="Column7051"/>
    <tableColumn id="7081" name="Column7052"/>
    <tableColumn id="7082" name="Column7053"/>
    <tableColumn id="7083" name="Column7054"/>
    <tableColumn id="7084" name="Column7055"/>
    <tableColumn id="7085" name="Column7056"/>
    <tableColumn id="7086" name="Column7057"/>
    <tableColumn id="7087" name="Column7058"/>
    <tableColumn id="7088" name="Column7059"/>
    <tableColumn id="7089" name="Column7060"/>
    <tableColumn id="7090" name="Column7061"/>
    <tableColumn id="7091" name="Column7062"/>
    <tableColumn id="7092" name="Column7063"/>
    <tableColumn id="7093" name="Column7064"/>
    <tableColumn id="7094" name="Column7065"/>
    <tableColumn id="7095" name="Column7066"/>
    <tableColumn id="7096" name="Column7067"/>
    <tableColumn id="7097" name="Column7068"/>
    <tableColumn id="7098" name="Column7069"/>
    <tableColumn id="7099" name="Column7070"/>
    <tableColumn id="7100" name="Column7071"/>
    <tableColumn id="7101" name="Column7072"/>
    <tableColumn id="7102" name="Column7073"/>
    <tableColumn id="7103" name="Column7074"/>
    <tableColumn id="7104" name="Column7075"/>
    <tableColumn id="7105" name="Column7076"/>
    <tableColumn id="7106" name="Column7077"/>
    <tableColumn id="7107" name="Column7078"/>
    <tableColumn id="7108" name="Column7079"/>
    <tableColumn id="7109" name="Column7080"/>
    <tableColumn id="7110" name="Column7081"/>
    <tableColumn id="7111" name="Column7082"/>
    <tableColumn id="7112" name="Column7083"/>
    <tableColumn id="7113" name="Column7084"/>
    <tableColumn id="7114" name="Column7085"/>
    <tableColumn id="7115" name="Column7086"/>
    <tableColumn id="7116" name="Column7087"/>
    <tableColumn id="7117" name="Column7088"/>
    <tableColumn id="7118" name="Column7089"/>
    <tableColumn id="7119" name="Column7090"/>
    <tableColumn id="7120" name="Column7091"/>
    <tableColumn id="7121" name="Column7092"/>
    <tableColumn id="7122" name="Column7093"/>
    <tableColumn id="7123" name="Column7094"/>
    <tableColumn id="7124" name="Column7095"/>
    <tableColumn id="7125" name="Column7096"/>
    <tableColumn id="7126" name="Column7097"/>
    <tableColumn id="7127" name="Column7098"/>
    <tableColumn id="7128" name="Column7099"/>
    <tableColumn id="7129" name="Column7100"/>
    <tableColumn id="7130" name="Column7101"/>
    <tableColumn id="7131" name="Column7102"/>
    <tableColumn id="7132" name="Column7103"/>
    <tableColumn id="7133" name="Column7104"/>
    <tableColumn id="7134" name="Column7105"/>
    <tableColumn id="7135" name="Column7106"/>
    <tableColumn id="7136" name="Column7107"/>
    <tableColumn id="7137" name="Column7108"/>
    <tableColumn id="7138" name="Column7109"/>
    <tableColumn id="7139" name="Column7110"/>
    <tableColumn id="7140" name="Column7111"/>
    <tableColumn id="7141" name="Column7112"/>
    <tableColumn id="7142" name="Column7113"/>
    <tableColumn id="7143" name="Column7114"/>
    <tableColumn id="7144" name="Column7115"/>
    <tableColumn id="7145" name="Column7116"/>
    <tableColumn id="7146" name="Column7117"/>
    <tableColumn id="7147" name="Column7118"/>
    <tableColumn id="7148" name="Column7119"/>
    <tableColumn id="7149" name="Column7120"/>
    <tableColumn id="7150" name="Column7121"/>
    <tableColumn id="7151" name="Column7122"/>
    <tableColumn id="7152" name="Column7123"/>
    <tableColumn id="7153" name="Column7124"/>
    <tableColumn id="7154" name="Column7125"/>
    <tableColumn id="7155" name="Column7126"/>
    <tableColumn id="7156" name="Column7127"/>
    <tableColumn id="7157" name="Column7128"/>
    <tableColumn id="7158" name="Column7129"/>
    <tableColumn id="7159" name="Column7130"/>
    <tableColumn id="7160" name="Column7131"/>
    <tableColumn id="7161" name="Column7132"/>
    <tableColumn id="7162" name="Column7133"/>
    <tableColumn id="7163" name="Column7134"/>
    <tableColumn id="7164" name="Column7135"/>
    <tableColumn id="7165" name="Column7136"/>
    <tableColumn id="7166" name="Column7137"/>
    <tableColumn id="7167" name="Column7138"/>
    <tableColumn id="7168" name="Column7139"/>
    <tableColumn id="7169" name="Column7140"/>
    <tableColumn id="7170" name="Column7141"/>
    <tableColumn id="7171" name="Column7142"/>
    <tableColumn id="7172" name="Column7143"/>
    <tableColumn id="7173" name="Column7144"/>
    <tableColumn id="7174" name="Column7145"/>
    <tableColumn id="7175" name="Column7146"/>
    <tableColumn id="7176" name="Column7147"/>
    <tableColumn id="7177" name="Column7148"/>
    <tableColumn id="7178" name="Column7149"/>
    <tableColumn id="7179" name="Column7150"/>
    <tableColumn id="7180" name="Column7151"/>
    <tableColumn id="7181" name="Column7152"/>
    <tableColumn id="7182" name="Column7153"/>
    <tableColumn id="7183" name="Column7154"/>
    <tableColumn id="7184" name="Column7155"/>
    <tableColumn id="7185" name="Column7156"/>
    <tableColumn id="7186" name="Column7157"/>
    <tableColumn id="7187" name="Column7158"/>
    <tableColumn id="7188" name="Column7159"/>
    <tableColumn id="7189" name="Column7160"/>
    <tableColumn id="7190" name="Column7161"/>
    <tableColumn id="7191" name="Column7162"/>
    <tableColumn id="7192" name="Column7163"/>
    <tableColumn id="7193" name="Column7164"/>
    <tableColumn id="7194" name="Column7165"/>
    <tableColumn id="7195" name="Column7166"/>
    <tableColumn id="7196" name="Column7167"/>
    <tableColumn id="7197" name="Column7168"/>
    <tableColumn id="7198" name="Column7169"/>
    <tableColumn id="7199" name="Column7170"/>
    <tableColumn id="7200" name="Column7171"/>
    <tableColumn id="7201" name="Column7172"/>
    <tableColumn id="7202" name="Column7173"/>
    <tableColumn id="7203" name="Column7174"/>
    <tableColumn id="7204" name="Column7175"/>
    <tableColumn id="7205" name="Column7176"/>
    <tableColumn id="7206" name="Column7177"/>
    <tableColumn id="7207" name="Column7178"/>
    <tableColumn id="7208" name="Column7179"/>
    <tableColumn id="7209" name="Column7180"/>
    <tableColumn id="7210" name="Column7181"/>
    <tableColumn id="7211" name="Column7182"/>
    <tableColumn id="7212" name="Column7183"/>
    <tableColumn id="7213" name="Column7184"/>
    <tableColumn id="7214" name="Column7185"/>
    <tableColumn id="7215" name="Column7186"/>
    <tableColumn id="7216" name="Column7187"/>
    <tableColumn id="7217" name="Column7188"/>
    <tableColumn id="7218" name="Column7189"/>
    <tableColumn id="7219" name="Column7190"/>
    <tableColumn id="7220" name="Column7191"/>
    <tableColumn id="7221" name="Column7192"/>
    <tableColumn id="7222" name="Column7193"/>
    <tableColumn id="7223" name="Column7194"/>
    <tableColumn id="7224" name="Column7195"/>
    <tableColumn id="7225" name="Column7196"/>
    <tableColumn id="7226" name="Column7197"/>
    <tableColumn id="7227" name="Column7198"/>
    <tableColumn id="7228" name="Column7199"/>
    <tableColumn id="7229" name="Column7200"/>
    <tableColumn id="7230" name="Column7201"/>
    <tableColumn id="7231" name="Column7202"/>
    <tableColumn id="7232" name="Column7203"/>
    <tableColumn id="7233" name="Column7204"/>
    <tableColumn id="7234" name="Column7205"/>
    <tableColumn id="7235" name="Column7206"/>
    <tableColumn id="7236" name="Column7207"/>
    <tableColumn id="7237" name="Column7208"/>
    <tableColumn id="7238" name="Column7209"/>
    <tableColumn id="7239" name="Column7210"/>
    <tableColumn id="7240" name="Column7211"/>
    <tableColumn id="7241" name="Column7212"/>
    <tableColumn id="7242" name="Column7213"/>
    <tableColumn id="7243" name="Column7214"/>
    <tableColumn id="7244" name="Column7215"/>
    <tableColumn id="7245" name="Column7216"/>
    <tableColumn id="7246" name="Column7217"/>
    <tableColumn id="7247" name="Column7218"/>
    <tableColumn id="7248" name="Column7219"/>
    <tableColumn id="7249" name="Column7220"/>
    <tableColumn id="7250" name="Column7221"/>
    <tableColumn id="7251" name="Column7222"/>
    <tableColumn id="7252" name="Column7223"/>
    <tableColumn id="7253" name="Column7224"/>
    <tableColumn id="7254" name="Column7225"/>
    <tableColumn id="7255" name="Column7226"/>
    <tableColumn id="7256" name="Column7227"/>
    <tableColumn id="7257" name="Column7228"/>
    <tableColumn id="7258" name="Column7229"/>
    <tableColumn id="7259" name="Column7230"/>
    <tableColumn id="7260" name="Column7231"/>
    <tableColumn id="7261" name="Column7232"/>
    <tableColumn id="7262" name="Column7233"/>
    <tableColumn id="7263" name="Column7234"/>
    <tableColumn id="7264" name="Column7235"/>
    <tableColumn id="7265" name="Column7236"/>
    <tableColumn id="7266" name="Column7237"/>
    <tableColumn id="7267" name="Column7238"/>
    <tableColumn id="7268" name="Column7239"/>
    <tableColumn id="7269" name="Column7240"/>
    <tableColumn id="7270" name="Column7241"/>
    <tableColumn id="7271" name="Column7242"/>
    <tableColumn id="7272" name="Column7243"/>
    <tableColumn id="7273" name="Column7244"/>
    <tableColumn id="7274" name="Column7245"/>
    <tableColumn id="7275" name="Column7246"/>
    <tableColumn id="7276" name="Column7247"/>
    <tableColumn id="7277" name="Column7248"/>
    <tableColumn id="7278" name="Column7249"/>
    <tableColumn id="7279" name="Column7250"/>
    <tableColumn id="7280" name="Column7251"/>
    <tableColumn id="7281" name="Column7252"/>
    <tableColumn id="7282" name="Column7253"/>
    <tableColumn id="7283" name="Column7254"/>
    <tableColumn id="7284" name="Column7255"/>
    <tableColumn id="7285" name="Column7256"/>
    <tableColumn id="7286" name="Column7257"/>
    <tableColumn id="7287" name="Column7258"/>
    <tableColumn id="7288" name="Column7259"/>
    <tableColumn id="7289" name="Column7260"/>
    <tableColumn id="7290" name="Column7261"/>
    <tableColumn id="7291" name="Column7262"/>
    <tableColumn id="7292" name="Column7263"/>
    <tableColumn id="7293" name="Column7264"/>
    <tableColumn id="7294" name="Column7265"/>
    <tableColumn id="7295" name="Column7266"/>
    <tableColumn id="7296" name="Column7267"/>
    <tableColumn id="7297" name="Column7268"/>
    <tableColumn id="7298" name="Column7269"/>
    <tableColumn id="7299" name="Column7270"/>
    <tableColumn id="7300" name="Column7271"/>
    <tableColumn id="7301" name="Column7272"/>
    <tableColumn id="7302" name="Column7273"/>
    <tableColumn id="7303" name="Column7274"/>
    <tableColumn id="7304" name="Column7275"/>
    <tableColumn id="7305" name="Column7276"/>
    <tableColumn id="7306" name="Column7277"/>
    <tableColumn id="7307" name="Column7278"/>
    <tableColumn id="7308" name="Column7279"/>
    <tableColumn id="7309" name="Column7280"/>
    <tableColumn id="7310" name="Column7281"/>
    <tableColumn id="7311" name="Column7282"/>
    <tableColumn id="7312" name="Column7283"/>
    <tableColumn id="7313" name="Column7284"/>
    <tableColumn id="7314" name="Column7285"/>
    <tableColumn id="7315" name="Column7286"/>
    <tableColumn id="7316" name="Column7287"/>
    <tableColumn id="7317" name="Column7288"/>
    <tableColumn id="7318" name="Column7289"/>
    <tableColumn id="7319" name="Column7290"/>
    <tableColumn id="7320" name="Column7291"/>
    <tableColumn id="7321" name="Column7292"/>
    <tableColumn id="7322" name="Column7293"/>
    <tableColumn id="7323" name="Column7294"/>
    <tableColumn id="7324" name="Column7295"/>
    <tableColumn id="7325" name="Column7296"/>
    <tableColumn id="7326" name="Column7297"/>
    <tableColumn id="7327" name="Column7298"/>
    <tableColumn id="7328" name="Column7299"/>
    <tableColumn id="7329" name="Column7300"/>
    <tableColumn id="7330" name="Column7301"/>
    <tableColumn id="7331" name="Column7302"/>
    <tableColumn id="7332" name="Column7303"/>
    <tableColumn id="7333" name="Column7304"/>
    <tableColumn id="7334" name="Column7305"/>
    <tableColumn id="7335" name="Column7306"/>
    <tableColumn id="7336" name="Column7307"/>
    <tableColumn id="7337" name="Column7308"/>
    <tableColumn id="7338" name="Column7309"/>
    <tableColumn id="7339" name="Column7310"/>
    <tableColumn id="7340" name="Column7311"/>
    <tableColumn id="7341" name="Column7312"/>
    <tableColumn id="7342" name="Column7313"/>
    <tableColumn id="7343" name="Column7314"/>
    <tableColumn id="7344" name="Column7315"/>
    <tableColumn id="7345" name="Column7316"/>
    <tableColumn id="7346" name="Column7317"/>
    <tableColumn id="7347" name="Column7318"/>
    <tableColumn id="7348" name="Column7319"/>
    <tableColumn id="7349" name="Column7320"/>
    <tableColumn id="7350" name="Column7321"/>
    <tableColumn id="7351" name="Column7322"/>
    <tableColumn id="7352" name="Column7323"/>
    <tableColumn id="7353" name="Column7324"/>
    <tableColumn id="7354" name="Column7325"/>
    <tableColumn id="7355" name="Column7326"/>
    <tableColumn id="7356" name="Column7327"/>
    <tableColumn id="7357" name="Column7328"/>
    <tableColumn id="7358" name="Column7329"/>
    <tableColumn id="7359" name="Column7330"/>
    <tableColumn id="7360" name="Column7331"/>
    <tableColumn id="7361" name="Column7332"/>
    <tableColumn id="7362" name="Column7333"/>
    <tableColumn id="7363" name="Column7334"/>
    <tableColumn id="7364" name="Column7335"/>
    <tableColumn id="7365" name="Column7336"/>
    <tableColumn id="7366" name="Column7337"/>
    <tableColumn id="7367" name="Column7338"/>
    <tableColumn id="7368" name="Column7339"/>
    <tableColumn id="7369" name="Column7340"/>
    <tableColumn id="7370" name="Column7341"/>
    <tableColumn id="7371" name="Column7342"/>
    <tableColumn id="7372" name="Column7343"/>
    <tableColumn id="7373" name="Column7344"/>
    <tableColumn id="7374" name="Column7345"/>
    <tableColumn id="7375" name="Column7346"/>
    <tableColumn id="7376" name="Column7347"/>
    <tableColumn id="7377" name="Column7348"/>
    <tableColumn id="7378" name="Column7349"/>
    <tableColumn id="7379" name="Column7350"/>
    <tableColumn id="7380" name="Column7351"/>
    <tableColumn id="7381" name="Column7352"/>
    <tableColumn id="7382" name="Column7353"/>
    <tableColumn id="7383" name="Column7354"/>
    <tableColumn id="7384" name="Column7355"/>
    <tableColumn id="7385" name="Column7356"/>
    <tableColumn id="7386" name="Column7357"/>
    <tableColumn id="7387" name="Column7358"/>
    <tableColumn id="7388" name="Column7359"/>
    <tableColumn id="7389" name="Column7360"/>
    <tableColumn id="7390" name="Column7361"/>
    <tableColumn id="7391" name="Column7362"/>
    <tableColumn id="7392" name="Column7363"/>
    <tableColumn id="7393" name="Column7364"/>
    <tableColumn id="7394" name="Column7365"/>
    <tableColumn id="7395" name="Column7366"/>
    <tableColumn id="7396" name="Column7367"/>
    <tableColumn id="7397" name="Column7368"/>
    <tableColumn id="7398" name="Column7369"/>
    <tableColumn id="7399" name="Column7370"/>
    <tableColumn id="7400" name="Column7371"/>
    <tableColumn id="7401" name="Column7372"/>
    <tableColumn id="7402" name="Column7373"/>
    <tableColumn id="7403" name="Column7374"/>
    <tableColumn id="7404" name="Column7375"/>
    <tableColumn id="7405" name="Column7376"/>
    <tableColumn id="7406" name="Column7377"/>
    <tableColumn id="7407" name="Column7378"/>
    <tableColumn id="7408" name="Column7379"/>
    <tableColumn id="7409" name="Column7380"/>
    <tableColumn id="7410" name="Column7381"/>
    <tableColumn id="7411" name="Column7382"/>
    <tableColumn id="7412" name="Column7383"/>
    <tableColumn id="7413" name="Column7384"/>
    <tableColumn id="7414" name="Column7385"/>
    <tableColumn id="7415" name="Column7386"/>
    <tableColumn id="7416" name="Column7387"/>
    <tableColumn id="7417" name="Column7388"/>
    <tableColumn id="7418" name="Column7389"/>
    <tableColumn id="7419" name="Column7390"/>
    <tableColumn id="7420" name="Column7391"/>
    <tableColumn id="7421" name="Column7392"/>
    <tableColumn id="7422" name="Column7393"/>
    <tableColumn id="7423" name="Column7394"/>
    <tableColumn id="7424" name="Column7395"/>
    <tableColumn id="7425" name="Column7396"/>
    <tableColumn id="7426" name="Column7397"/>
    <tableColumn id="7427" name="Column7398"/>
    <tableColumn id="7428" name="Column7399"/>
    <tableColumn id="7429" name="Column7400"/>
    <tableColumn id="7430" name="Column7401"/>
    <tableColumn id="7431" name="Column7402"/>
    <tableColumn id="7432" name="Column7403"/>
    <tableColumn id="7433" name="Column7404"/>
    <tableColumn id="7434" name="Column7405"/>
    <tableColumn id="7435" name="Column7406"/>
    <tableColumn id="7436" name="Column7407"/>
    <tableColumn id="7437" name="Column7408"/>
    <tableColumn id="7438" name="Column7409"/>
    <tableColumn id="7439" name="Column7410"/>
    <tableColumn id="7440" name="Column7411"/>
    <tableColumn id="7441" name="Column7412"/>
    <tableColumn id="7442" name="Column7413"/>
    <tableColumn id="7443" name="Column7414"/>
    <tableColumn id="7444" name="Column7415"/>
    <tableColumn id="7445" name="Column7416"/>
    <tableColumn id="7446" name="Column7417"/>
    <tableColumn id="7447" name="Column7418"/>
    <tableColumn id="7448" name="Column7419"/>
    <tableColumn id="7449" name="Column7420"/>
    <tableColumn id="7450" name="Column7421"/>
    <tableColumn id="7451" name="Column7422"/>
    <tableColumn id="7452" name="Column7423"/>
    <tableColumn id="7453" name="Column7424"/>
    <tableColumn id="7454" name="Column7425"/>
    <tableColumn id="7455" name="Column7426"/>
    <tableColumn id="7456" name="Column7427"/>
    <tableColumn id="7457" name="Column7428"/>
    <tableColumn id="7458" name="Column7429"/>
    <tableColumn id="7459" name="Column7430"/>
    <tableColumn id="7460" name="Column7431"/>
    <tableColumn id="7461" name="Column7432"/>
    <tableColumn id="7462" name="Column7433"/>
    <tableColumn id="7463" name="Column7434"/>
    <tableColumn id="7464" name="Column7435"/>
    <tableColumn id="7465" name="Column7436"/>
    <tableColumn id="7466" name="Column7437"/>
    <tableColumn id="7467" name="Column7438"/>
    <tableColumn id="7468" name="Column7439"/>
    <tableColumn id="7469" name="Column7440"/>
    <tableColumn id="7470" name="Column7441"/>
    <tableColumn id="7471" name="Column7442"/>
    <tableColumn id="7472" name="Column7443"/>
    <tableColumn id="7473" name="Column7444"/>
    <tableColumn id="7474" name="Column7445"/>
    <tableColumn id="7475" name="Column7446"/>
    <tableColumn id="7476" name="Column7447"/>
    <tableColumn id="7477" name="Column7448"/>
    <tableColumn id="7478" name="Column7449"/>
    <tableColumn id="7479" name="Column7450"/>
    <tableColumn id="7480" name="Column7451"/>
    <tableColumn id="7481" name="Column7452"/>
    <tableColumn id="7482" name="Column7453"/>
    <tableColumn id="7483" name="Column7454"/>
    <tableColumn id="7484" name="Column7455"/>
    <tableColumn id="7485" name="Column7456"/>
    <tableColumn id="7486" name="Column7457"/>
    <tableColumn id="7487" name="Column7458"/>
    <tableColumn id="7488" name="Column7459"/>
    <tableColumn id="7489" name="Column7460"/>
    <tableColumn id="7490" name="Column7461"/>
    <tableColumn id="7491" name="Column7462"/>
    <tableColumn id="7492" name="Column7463"/>
    <tableColumn id="7493" name="Column7464"/>
    <tableColumn id="7494" name="Column7465"/>
    <tableColumn id="7495" name="Column7466"/>
    <tableColumn id="7496" name="Column7467"/>
    <tableColumn id="7497" name="Column7468"/>
    <tableColumn id="7498" name="Column7469"/>
    <tableColumn id="7499" name="Column7470"/>
    <tableColumn id="7500" name="Column7471"/>
    <tableColumn id="7501" name="Column7472"/>
    <tableColumn id="7502" name="Column7473"/>
    <tableColumn id="7503" name="Column7474"/>
    <tableColumn id="7504" name="Column7475"/>
    <tableColumn id="7505" name="Column7476"/>
    <tableColumn id="7506" name="Column7477"/>
    <tableColumn id="7507" name="Column7478"/>
    <tableColumn id="7508" name="Column7479"/>
    <tableColumn id="7509" name="Column7480"/>
    <tableColumn id="7510" name="Column7481"/>
    <tableColumn id="7511" name="Column7482"/>
    <tableColumn id="7512" name="Column7483"/>
    <tableColumn id="7513" name="Column7484"/>
    <tableColumn id="7514" name="Column7485"/>
    <tableColumn id="7515" name="Column7486"/>
    <tableColumn id="7516" name="Column7487"/>
    <tableColumn id="7517" name="Column7488"/>
    <tableColumn id="7518" name="Column7489"/>
    <tableColumn id="7519" name="Column7490"/>
    <tableColumn id="7520" name="Column7491"/>
    <tableColumn id="7521" name="Column7492"/>
    <tableColumn id="7522" name="Column7493"/>
    <tableColumn id="7523" name="Column7494"/>
    <tableColumn id="7524" name="Column7495"/>
    <tableColumn id="7525" name="Column7496"/>
    <tableColumn id="7526" name="Column7497"/>
    <tableColumn id="7527" name="Column7498"/>
    <tableColumn id="7528" name="Column7499"/>
    <tableColumn id="7529" name="Column7500"/>
    <tableColumn id="7530" name="Column7501"/>
    <tableColumn id="7531" name="Column7502"/>
    <tableColumn id="7532" name="Column7503"/>
    <tableColumn id="7533" name="Column7504"/>
    <tableColumn id="7534" name="Column7505"/>
    <tableColumn id="7535" name="Column7506"/>
    <tableColumn id="7536" name="Column7507"/>
    <tableColumn id="7537" name="Column7508"/>
    <tableColumn id="7538" name="Column7509"/>
    <tableColumn id="7539" name="Column7510"/>
    <tableColumn id="7540" name="Column7511"/>
    <tableColumn id="7541" name="Column7512"/>
    <tableColumn id="7542" name="Column7513"/>
    <tableColumn id="7543" name="Column7514"/>
    <tableColumn id="7544" name="Column7515"/>
    <tableColumn id="7545" name="Column7516"/>
    <tableColumn id="7546" name="Column7517"/>
    <tableColumn id="7547" name="Column7518"/>
    <tableColumn id="7548" name="Column7519"/>
    <tableColumn id="7549" name="Column7520"/>
    <tableColumn id="7550" name="Column7521"/>
    <tableColumn id="7551" name="Column7522"/>
    <tableColumn id="7552" name="Column7523"/>
    <tableColumn id="7553" name="Column7524"/>
    <tableColumn id="7554" name="Column7525"/>
    <tableColumn id="7555" name="Column7526"/>
    <tableColumn id="7556" name="Column7527"/>
    <tableColumn id="7557" name="Column7528"/>
    <tableColumn id="7558" name="Column7529"/>
    <tableColumn id="7559" name="Column7530"/>
    <tableColumn id="7560" name="Column7531"/>
    <tableColumn id="7561" name="Column7532"/>
    <tableColumn id="7562" name="Column7533"/>
    <tableColumn id="7563" name="Column7534"/>
    <tableColumn id="7564" name="Column7535"/>
    <tableColumn id="7565" name="Column7536"/>
    <tableColumn id="7566" name="Column7537"/>
    <tableColumn id="7567" name="Column7538"/>
    <tableColumn id="7568" name="Column7539"/>
    <tableColumn id="7569" name="Column7540"/>
    <tableColumn id="7570" name="Column7541"/>
    <tableColumn id="7571" name="Column7542"/>
    <tableColumn id="7572" name="Column7543"/>
    <tableColumn id="7573" name="Column7544"/>
    <tableColumn id="7574" name="Column7545"/>
    <tableColumn id="7575" name="Column7546"/>
    <tableColumn id="7576" name="Column7547"/>
    <tableColumn id="7577" name="Column7548"/>
    <tableColumn id="7578" name="Column7549"/>
    <tableColumn id="7579" name="Column7550"/>
    <tableColumn id="7580" name="Column7551"/>
    <tableColumn id="7581" name="Column7552"/>
    <tableColumn id="7582" name="Column7553"/>
    <tableColumn id="7583" name="Column7554"/>
    <tableColumn id="7584" name="Column7555"/>
    <tableColumn id="7585" name="Column7556"/>
    <tableColumn id="7586" name="Column7557"/>
    <tableColumn id="7587" name="Column7558"/>
    <tableColumn id="7588" name="Column7559"/>
    <tableColumn id="7589" name="Column7560"/>
    <tableColumn id="7590" name="Column7561"/>
    <tableColumn id="7591" name="Column7562"/>
    <tableColumn id="7592" name="Column7563"/>
    <tableColumn id="7593" name="Column7564"/>
    <tableColumn id="7594" name="Column7565"/>
    <tableColumn id="7595" name="Column7566"/>
    <tableColumn id="7596" name="Column7567"/>
    <tableColumn id="7597" name="Column7568"/>
    <tableColumn id="7598" name="Column7569"/>
    <tableColumn id="7599" name="Column7570"/>
    <tableColumn id="7600" name="Column7571"/>
    <tableColumn id="7601" name="Column7572"/>
    <tableColumn id="7602" name="Column7573"/>
    <tableColumn id="7603" name="Column7574"/>
    <tableColumn id="7604" name="Column7575"/>
    <tableColumn id="7605" name="Column7576"/>
    <tableColumn id="7606" name="Column7577"/>
    <tableColumn id="7607" name="Column7578"/>
    <tableColumn id="7608" name="Column7579"/>
    <tableColumn id="7609" name="Column7580"/>
    <tableColumn id="7610" name="Column7581"/>
    <tableColumn id="7611" name="Column7582"/>
    <tableColumn id="7612" name="Column7583"/>
    <tableColumn id="7613" name="Column7584"/>
    <tableColumn id="7614" name="Column7585"/>
    <tableColumn id="7615" name="Column7586"/>
    <tableColumn id="7616" name="Column7587"/>
    <tableColumn id="7617" name="Column7588"/>
    <tableColumn id="7618" name="Column7589"/>
    <tableColumn id="7619" name="Column7590"/>
    <tableColumn id="7620" name="Column7591"/>
    <tableColumn id="7621" name="Column7592"/>
    <tableColumn id="7622" name="Column7593"/>
    <tableColumn id="7623" name="Column7594"/>
    <tableColumn id="7624" name="Column7595"/>
    <tableColumn id="7625" name="Column7596"/>
    <tableColumn id="7626" name="Column7597"/>
    <tableColumn id="7627" name="Column7598"/>
    <tableColumn id="7628" name="Column7599"/>
    <tableColumn id="7629" name="Column7600"/>
    <tableColumn id="7630" name="Column7601"/>
    <tableColumn id="7631" name="Column7602"/>
    <tableColumn id="7632" name="Column7603"/>
    <tableColumn id="7633" name="Column7604"/>
    <tableColumn id="7634" name="Column7605"/>
    <tableColumn id="7635" name="Column7606"/>
    <tableColumn id="7636" name="Column7607"/>
    <tableColumn id="7637" name="Column7608"/>
    <tableColumn id="7638" name="Column7609"/>
    <tableColumn id="7639" name="Column7610"/>
    <tableColumn id="7640" name="Column7611"/>
    <tableColumn id="7641" name="Column7612"/>
    <tableColumn id="7642" name="Column7613"/>
    <tableColumn id="7643" name="Column7614"/>
    <tableColumn id="7644" name="Column7615"/>
    <tableColumn id="7645" name="Column7616"/>
    <tableColumn id="7646" name="Column7617"/>
    <tableColumn id="7647" name="Column7618"/>
    <tableColumn id="7648" name="Column7619"/>
    <tableColumn id="7649" name="Column7620"/>
    <tableColumn id="7650" name="Column7621"/>
    <tableColumn id="7651" name="Column7622"/>
    <tableColumn id="7652" name="Column7623"/>
    <tableColumn id="7653" name="Column7624"/>
    <tableColumn id="7654" name="Column7625"/>
    <tableColumn id="7655" name="Column7626"/>
    <tableColumn id="7656" name="Column7627"/>
    <tableColumn id="7657" name="Column7628"/>
    <tableColumn id="7658" name="Column7629"/>
    <tableColumn id="7659" name="Column7630"/>
    <tableColumn id="7660" name="Column7631"/>
    <tableColumn id="7661" name="Column7632"/>
    <tableColumn id="7662" name="Column7633"/>
    <tableColumn id="7663" name="Column7634"/>
    <tableColumn id="7664" name="Column7635"/>
    <tableColumn id="7665" name="Column7636"/>
    <tableColumn id="7666" name="Column7637"/>
    <tableColumn id="7667" name="Column7638"/>
    <tableColumn id="7668" name="Column7639"/>
    <tableColumn id="7669" name="Column7640"/>
    <tableColumn id="7670" name="Column7641"/>
    <tableColumn id="7671" name="Column7642"/>
    <tableColumn id="7672" name="Column7643"/>
    <tableColumn id="7673" name="Column7644"/>
    <tableColumn id="7674" name="Column7645"/>
    <tableColumn id="7675" name="Column7646"/>
    <tableColumn id="7676" name="Column7647"/>
    <tableColumn id="7677" name="Column7648"/>
    <tableColumn id="7678" name="Column7649"/>
    <tableColumn id="7679" name="Column7650"/>
    <tableColumn id="7680" name="Column7651"/>
    <tableColumn id="7681" name="Column7652"/>
    <tableColumn id="7682" name="Column7653"/>
    <tableColumn id="7683" name="Column7654"/>
    <tableColumn id="7684" name="Column7655"/>
    <tableColumn id="7685" name="Column7656"/>
    <tableColumn id="7686" name="Column7657"/>
    <tableColumn id="7687" name="Column7658"/>
    <tableColumn id="7688" name="Column7659"/>
    <tableColumn id="7689" name="Column7660"/>
    <tableColumn id="7690" name="Column7661"/>
    <tableColumn id="7691" name="Column7662"/>
    <tableColumn id="7692" name="Column7663"/>
    <tableColumn id="7693" name="Column7664"/>
    <tableColumn id="7694" name="Column7665"/>
    <tableColumn id="7695" name="Column7666"/>
    <tableColumn id="7696" name="Column7667"/>
    <tableColumn id="7697" name="Column7668"/>
    <tableColumn id="7698" name="Column7669"/>
    <tableColumn id="7699" name="Column7670"/>
    <tableColumn id="7700" name="Column7671"/>
    <tableColumn id="7701" name="Column7672"/>
    <tableColumn id="7702" name="Column7673"/>
    <tableColumn id="7703" name="Column7674"/>
    <tableColumn id="7704" name="Column7675"/>
    <tableColumn id="7705" name="Column7676"/>
    <tableColumn id="7706" name="Column7677"/>
    <tableColumn id="7707" name="Column7678"/>
    <tableColumn id="7708" name="Column7679"/>
    <tableColumn id="7709" name="Column7680"/>
    <tableColumn id="7710" name="Column7681"/>
    <tableColumn id="7711" name="Column7682"/>
    <tableColumn id="7712" name="Column7683"/>
    <tableColumn id="7713" name="Column7684"/>
    <tableColumn id="7714" name="Column7685"/>
    <tableColumn id="7715" name="Column7686"/>
    <tableColumn id="7716" name="Column7687"/>
    <tableColumn id="7717" name="Column7688"/>
    <tableColumn id="7718" name="Column7689"/>
    <tableColumn id="7719" name="Column7690"/>
    <tableColumn id="7720" name="Column7691"/>
    <tableColumn id="7721" name="Column7692"/>
    <tableColumn id="7722" name="Column7693"/>
    <tableColumn id="7723" name="Column7694"/>
    <tableColumn id="7724" name="Column7695"/>
    <tableColumn id="7725" name="Column7696"/>
    <tableColumn id="7726" name="Column7697"/>
    <tableColumn id="7727" name="Column7698"/>
    <tableColumn id="7728" name="Column7699"/>
    <tableColumn id="7729" name="Column7700"/>
    <tableColumn id="7730" name="Column7701"/>
    <tableColumn id="7731" name="Column7702"/>
    <tableColumn id="7732" name="Column7703"/>
    <tableColumn id="7733" name="Column7704"/>
    <tableColumn id="7734" name="Column7705"/>
    <tableColumn id="7735" name="Column7706"/>
    <tableColumn id="7736" name="Column7707"/>
    <tableColumn id="7737" name="Column7708"/>
    <tableColumn id="7738" name="Column7709"/>
    <tableColumn id="7739" name="Column7710"/>
    <tableColumn id="7740" name="Column7711"/>
    <tableColumn id="7741" name="Column7712"/>
    <tableColumn id="7742" name="Column7713"/>
    <tableColumn id="7743" name="Column7714"/>
    <tableColumn id="7744" name="Column7715"/>
    <tableColumn id="7745" name="Column7716"/>
    <tableColumn id="7746" name="Column7717"/>
    <tableColumn id="7747" name="Column7718"/>
    <tableColumn id="7748" name="Column7719"/>
    <tableColumn id="7749" name="Column7720"/>
    <tableColumn id="7750" name="Column7721"/>
    <tableColumn id="7751" name="Column7722"/>
    <tableColumn id="7752" name="Column7723"/>
    <tableColumn id="7753" name="Column7724"/>
    <tableColumn id="7754" name="Column7725"/>
    <tableColumn id="7755" name="Column7726"/>
    <tableColumn id="7756" name="Column7727"/>
    <tableColumn id="7757" name="Column7728"/>
    <tableColumn id="7758" name="Column7729"/>
    <tableColumn id="7759" name="Column7730"/>
    <tableColumn id="7760" name="Column7731"/>
    <tableColumn id="7761" name="Column7732"/>
    <tableColumn id="7762" name="Column7733"/>
    <tableColumn id="7763" name="Column7734"/>
    <tableColumn id="7764" name="Column7735"/>
    <tableColumn id="7765" name="Column7736"/>
    <tableColumn id="7766" name="Column7737"/>
    <tableColumn id="7767" name="Column7738"/>
    <tableColumn id="7768" name="Column7739"/>
    <tableColumn id="7769" name="Column7740"/>
    <tableColumn id="7770" name="Column7741"/>
    <tableColumn id="7771" name="Column7742"/>
    <tableColumn id="7772" name="Column7743"/>
    <tableColumn id="7773" name="Column7744"/>
    <tableColumn id="7774" name="Column7745"/>
    <tableColumn id="7775" name="Column7746"/>
    <tableColumn id="7776" name="Column7747"/>
    <tableColumn id="7777" name="Column7748"/>
    <tableColumn id="7778" name="Column7749"/>
    <tableColumn id="7779" name="Column7750"/>
    <tableColumn id="7780" name="Column7751"/>
    <tableColumn id="7781" name="Column7752"/>
    <tableColumn id="7782" name="Column7753"/>
    <tableColumn id="7783" name="Column7754"/>
    <tableColumn id="7784" name="Column7755"/>
    <tableColumn id="7785" name="Column7756"/>
    <tableColumn id="7786" name="Column7757"/>
    <tableColumn id="7787" name="Column7758"/>
    <tableColumn id="7788" name="Column7759"/>
    <tableColumn id="7789" name="Column7760"/>
    <tableColumn id="7790" name="Column7761"/>
    <tableColumn id="7791" name="Column7762"/>
    <tableColumn id="7792" name="Column7763"/>
    <tableColumn id="7793" name="Column7764"/>
    <tableColumn id="7794" name="Column7765"/>
    <tableColumn id="7795" name="Column7766"/>
    <tableColumn id="7796" name="Column7767"/>
    <tableColumn id="7797" name="Column7768"/>
    <tableColumn id="7798" name="Column7769"/>
    <tableColumn id="7799" name="Column7770"/>
    <tableColumn id="7800" name="Column7771"/>
    <tableColumn id="7801" name="Column7772"/>
    <tableColumn id="7802" name="Column7773"/>
    <tableColumn id="7803" name="Column7774"/>
    <tableColumn id="7804" name="Column7775"/>
    <tableColumn id="7805" name="Column7776"/>
    <tableColumn id="7806" name="Column7777"/>
    <tableColumn id="7807" name="Column7778"/>
    <tableColumn id="7808" name="Column7779"/>
    <tableColumn id="7809" name="Column7780"/>
    <tableColumn id="7810" name="Column7781"/>
    <tableColumn id="7811" name="Column7782"/>
    <tableColumn id="7812" name="Column7783"/>
    <tableColumn id="7813" name="Column7784"/>
    <tableColumn id="7814" name="Column7785"/>
    <tableColumn id="7815" name="Column7786"/>
    <tableColumn id="7816" name="Column7787"/>
    <tableColumn id="7817" name="Column7788"/>
    <tableColumn id="7818" name="Column7789"/>
    <tableColumn id="7819" name="Column7790"/>
    <tableColumn id="7820" name="Column7791"/>
    <tableColumn id="7821" name="Column7792"/>
    <tableColumn id="7822" name="Column7793"/>
    <tableColumn id="7823" name="Column7794"/>
    <tableColumn id="7824" name="Column7795"/>
    <tableColumn id="7825" name="Column7796"/>
    <tableColumn id="7826" name="Column7797"/>
    <tableColumn id="7827" name="Column7798"/>
    <tableColumn id="7828" name="Column7799"/>
    <tableColumn id="7829" name="Column7800"/>
    <tableColumn id="7830" name="Column7801"/>
    <tableColumn id="7831" name="Column7802"/>
    <tableColumn id="7832" name="Column7803"/>
    <tableColumn id="7833" name="Column7804"/>
    <tableColumn id="7834" name="Column7805"/>
    <tableColumn id="7835" name="Column7806"/>
    <tableColumn id="7836" name="Column7807"/>
    <tableColumn id="7837" name="Column7808"/>
    <tableColumn id="7838" name="Column7809"/>
    <tableColumn id="7839" name="Column7810"/>
    <tableColumn id="7840" name="Column7811"/>
    <tableColumn id="7841" name="Column7812"/>
    <tableColumn id="7842" name="Column7813"/>
    <tableColumn id="7843" name="Column7814"/>
    <tableColumn id="7844" name="Column7815"/>
    <tableColumn id="7845" name="Column7816"/>
    <tableColumn id="7846" name="Column7817"/>
    <tableColumn id="7847" name="Column7818"/>
    <tableColumn id="7848" name="Column7819"/>
    <tableColumn id="7849" name="Column7820"/>
    <tableColumn id="7850" name="Column7821"/>
    <tableColumn id="7851" name="Column7822"/>
    <tableColumn id="7852" name="Column7823"/>
    <tableColumn id="7853" name="Column7824"/>
    <tableColumn id="7854" name="Column7825"/>
    <tableColumn id="7855" name="Column7826"/>
    <tableColumn id="7856" name="Column7827"/>
    <tableColumn id="7857" name="Column7828"/>
    <tableColumn id="7858" name="Column7829"/>
    <tableColumn id="7859" name="Column7830"/>
    <tableColumn id="7860" name="Column7831"/>
    <tableColumn id="7861" name="Column7832"/>
    <tableColumn id="7862" name="Column7833"/>
    <tableColumn id="7863" name="Column7834"/>
    <tableColumn id="7864" name="Column7835"/>
    <tableColumn id="7865" name="Column7836"/>
    <tableColumn id="7866" name="Column7837"/>
    <tableColumn id="7867" name="Column7838"/>
    <tableColumn id="7868" name="Column7839"/>
    <tableColumn id="7869" name="Column7840"/>
    <tableColumn id="7870" name="Column7841"/>
    <tableColumn id="7871" name="Column7842"/>
    <tableColumn id="7872" name="Column7843"/>
    <tableColumn id="7873" name="Column7844"/>
    <tableColumn id="7874" name="Column7845"/>
    <tableColumn id="7875" name="Column7846"/>
    <tableColumn id="7876" name="Column7847"/>
    <tableColumn id="7877" name="Column7848"/>
    <tableColumn id="7878" name="Column7849"/>
    <tableColumn id="7879" name="Column7850"/>
    <tableColumn id="7880" name="Column7851"/>
    <tableColumn id="7881" name="Column7852"/>
    <tableColumn id="7882" name="Column7853"/>
    <tableColumn id="7883" name="Column7854"/>
    <tableColumn id="7884" name="Column7855"/>
    <tableColumn id="7885" name="Column7856"/>
    <tableColumn id="7886" name="Column7857"/>
    <tableColumn id="7887" name="Column7858"/>
    <tableColumn id="7888" name="Column7859"/>
    <tableColumn id="7889" name="Column7860"/>
    <tableColumn id="7890" name="Column7861"/>
    <tableColumn id="7891" name="Column7862"/>
    <tableColumn id="7892" name="Column7863"/>
    <tableColumn id="7893" name="Column7864"/>
    <tableColumn id="7894" name="Column7865"/>
    <tableColumn id="7895" name="Column7866"/>
    <tableColumn id="7896" name="Column7867"/>
    <tableColumn id="7897" name="Column7868"/>
    <tableColumn id="7898" name="Column7869"/>
    <tableColumn id="7899" name="Column7870"/>
    <tableColumn id="7900" name="Column7871"/>
    <tableColumn id="7901" name="Column7872"/>
    <tableColumn id="7902" name="Column7873"/>
    <tableColumn id="7903" name="Column7874"/>
    <tableColumn id="7904" name="Column7875"/>
    <tableColumn id="7905" name="Column7876"/>
    <tableColumn id="7906" name="Column7877"/>
    <tableColumn id="7907" name="Column7878"/>
    <tableColumn id="7908" name="Column7879"/>
    <tableColumn id="7909" name="Column7880"/>
    <tableColumn id="7910" name="Column7881"/>
    <tableColumn id="7911" name="Column7882"/>
    <tableColumn id="7912" name="Column7883"/>
    <tableColumn id="7913" name="Column7884"/>
    <tableColumn id="7914" name="Column7885"/>
    <tableColumn id="7915" name="Column7886"/>
    <tableColumn id="7916" name="Column7887"/>
    <tableColumn id="7917" name="Column7888"/>
    <tableColumn id="7918" name="Column7889"/>
    <tableColumn id="7919" name="Column7890"/>
    <tableColumn id="7920" name="Column7891"/>
    <tableColumn id="7921" name="Column7892"/>
    <tableColumn id="7922" name="Column7893"/>
    <tableColumn id="7923" name="Column7894"/>
    <tableColumn id="7924" name="Column7895"/>
    <tableColumn id="7925" name="Column7896"/>
    <tableColumn id="7926" name="Column7897"/>
    <tableColumn id="7927" name="Column7898"/>
    <tableColumn id="7928" name="Column7899"/>
    <tableColumn id="7929" name="Column7900"/>
    <tableColumn id="7930" name="Column7901"/>
    <tableColumn id="7931" name="Column7902"/>
    <tableColumn id="7932" name="Column7903"/>
    <tableColumn id="7933" name="Column7904"/>
    <tableColumn id="7934" name="Column7905"/>
    <tableColumn id="7935" name="Column7906"/>
    <tableColumn id="7936" name="Column7907"/>
    <tableColumn id="7937" name="Column7908"/>
    <tableColumn id="7938" name="Column7909"/>
    <tableColumn id="7939" name="Column7910"/>
    <tableColumn id="7940" name="Column7911"/>
    <tableColumn id="7941" name="Column7912"/>
    <tableColumn id="7942" name="Column7913"/>
    <tableColumn id="7943" name="Column7914"/>
    <tableColumn id="7944" name="Column7915"/>
    <tableColumn id="7945" name="Column7916"/>
    <tableColumn id="7946" name="Column7917"/>
    <tableColumn id="7947" name="Column7918"/>
    <tableColumn id="7948" name="Column7919"/>
    <tableColumn id="7949" name="Column7920"/>
    <tableColumn id="7950" name="Column7921"/>
    <tableColumn id="7951" name="Column7922"/>
    <tableColumn id="7952" name="Column7923"/>
    <tableColumn id="7953" name="Column7924"/>
    <tableColumn id="7954" name="Column7925"/>
    <tableColumn id="7955" name="Column7926"/>
    <tableColumn id="7956" name="Column7927"/>
    <tableColumn id="7957" name="Column7928"/>
    <tableColumn id="7958" name="Column7929"/>
    <tableColumn id="7959" name="Column7930"/>
    <tableColumn id="7960" name="Column7931"/>
    <tableColumn id="7961" name="Column7932"/>
    <tableColumn id="7962" name="Column7933"/>
    <tableColumn id="7963" name="Column7934"/>
    <tableColumn id="7964" name="Column7935"/>
    <tableColumn id="7965" name="Column7936"/>
    <tableColumn id="7966" name="Column7937"/>
    <tableColumn id="7967" name="Column7938"/>
    <tableColumn id="7968" name="Column7939"/>
    <tableColumn id="7969" name="Column7940"/>
    <tableColumn id="7970" name="Column7941"/>
    <tableColumn id="7971" name="Column7942"/>
    <tableColumn id="7972" name="Column7943"/>
    <tableColumn id="7973" name="Column7944"/>
    <tableColumn id="7974" name="Column7945"/>
    <tableColumn id="7975" name="Column7946"/>
    <tableColumn id="7976" name="Column7947"/>
    <tableColumn id="7977" name="Column7948"/>
    <tableColumn id="7978" name="Column7949"/>
    <tableColumn id="7979" name="Column7950"/>
    <tableColumn id="7980" name="Column7951"/>
    <tableColumn id="7981" name="Column7952"/>
    <tableColumn id="7982" name="Column7953"/>
    <tableColumn id="7983" name="Column7954"/>
    <tableColumn id="7984" name="Column7955"/>
    <tableColumn id="7985" name="Column7956"/>
    <tableColumn id="7986" name="Column7957"/>
    <tableColumn id="7987" name="Column7958"/>
    <tableColumn id="7988" name="Column7959"/>
    <tableColumn id="7989" name="Column7960"/>
    <tableColumn id="7990" name="Column7961"/>
    <tableColumn id="7991" name="Column7962"/>
    <tableColumn id="7992" name="Column7963"/>
    <tableColumn id="7993" name="Column7964"/>
    <tableColumn id="7994" name="Column7965"/>
    <tableColumn id="7995" name="Column7966"/>
    <tableColumn id="7996" name="Column7967"/>
    <tableColumn id="7997" name="Column7968"/>
    <tableColumn id="7998" name="Column7969"/>
    <tableColumn id="7999" name="Column7970"/>
    <tableColumn id="8000" name="Column7971"/>
    <tableColumn id="8001" name="Column7972"/>
    <tableColumn id="8002" name="Column7973"/>
    <tableColumn id="8003" name="Column7974"/>
    <tableColumn id="8004" name="Column7975"/>
    <tableColumn id="8005" name="Column7976"/>
    <tableColumn id="8006" name="Column7977"/>
    <tableColumn id="8007" name="Column7978"/>
    <tableColumn id="8008" name="Column7979"/>
    <tableColumn id="8009" name="Column7980"/>
    <tableColumn id="8010" name="Column7981"/>
    <tableColumn id="8011" name="Column7982"/>
    <tableColumn id="8012" name="Column7983"/>
    <tableColumn id="8013" name="Column7984"/>
    <tableColumn id="8014" name="Column7985"/>
    <tableColumn id="8015" name="Column7986"/>
    <tableColumn id="8016" name="Column7987"/>
    <tableColumn id="8017" name="Column7988"/>
    <tableColumn id="8018" name="Column7989"/>
    <tableColumn id="8019" name="Column7990"/>
    <tableColumn id="8020" name="Column7991"/>
    <tableColumn id="8021" name="Column7992"/>
    <tableColumn id="8022" name="Column7993"/>
    <tableColumn id="8023" name="Column7994"/>
    <tableColumn id="8024" name="Column7995"/>
    <tableColumn id="8025" name="Column7996"/>
    <tableColumn id="8026" name="Column7997"/>
    <tableColumn id="8027" name="Column7998"/>
    <tableColumn id="8028" name="Column7999"/>
    <tableColumn id="8029" name="Column8000"/>
    <tableColumn id="8030" name="Column8001"/>
    <tableColumn id="8031" name="Column8002"/>
    <tableColumn id="8032" name="Column8003"/>
    <tableColumn id="8033" name="Column8004"/>
    <tableColumn id="8034" name="Column8005"/>
    <tableColumn id="8035" name="Column8006"/>
    <tableColumn id="8036" name="Column8007"/>
    <tableColumn id="8037" name="Column8008"/>
    <tableColumn id="8038" name="Column8009"/>
    <tableColumn id="8039" name="Column8010"/>
    <tableColumn id="8040" name="Column8011"/>
    <tableColumn id="8041" name="Column8012"/>
    <tableColumn id="8042" name="Column8013"/>
    <tableColumn id="8043" name="Column8014"/>
    <tableColumn id="8044" name="Column8015"/>
    <tableColumn id="8045" name="Column8016"/>
    <tableColumn id="8046" name="Column8017"/>
    <tableColumn id="8047" name="Column8018"/>
    <tableColumn id="8048" name="Column8019"/>
    <tableColumn id="8049" name="Column8020"/>
    <tableColumn id="8050" name="Column8021"/>
    <tableColumn id="8051" name="Column8022"/>
    <tableColumn id="8052" name="Column8023"/>
    <tableColumn id="8053" name="Column8024"/>
    <tableColumn id="8054" name="Column8025"/>
    <tableColumn id="8055" name="Column8026"/>
    <tableColumn id="8056" name="Column8027"/>
    <tableColumn id="8057" name="Column8028"/>
    <tableColumn id="8058" name="Column8029"/>
    <tableColumn id="8059" name="Column8030"/>
    <tableColumn id="8060" name="Column8031"/>
    <tableColumn id="8061" name="Column8032"/>
    <tableColumn id="8062" name="Column8033"/>
    <tableColumn id="8063" name="Column8034"/>
    <tableColumn id="8064" name="Column8035"/>
    <tableColumn id="8065" name="Column8036"/>
    <tableColumn id="8066" name="Column8037"/>
    <tableColumn id="8067" name="Column8038"/>
    <tableColumn id="8068" name="Column8039"/>
    <tableColumn id="8069" name="Column8040"/>
    <tableColumn id="8070" name="Column8041"/>
    <tableColumn id="8071" name="Column8042"/>
    <tableColumn id="8072" name="Column8043"/>
    <tableColumn id="8073" name="Column8044"/>
    <tableColumn id="8074" name="Column8045"/>
    <tableColumn id="8075" name="Column8046"/>
    <tableColumn id="8076" name="Column8047"/>
    <tableColumn id="8077" name="Column8048"/>
    <tableColumn id="8078" name="Column8049"/>
    <tableColumn id="8079" name="Column8050"/>
    <tableColumn id="8080" name="Column8051"/>
    <tableColumn id="8081" name="Column8052"/>
    <tableColumn id="8082" name="Column8053"/>
    <tableColumn id="8083" name="Column8054"/>
    <tableColumn id="8084" name="Column8055"/>
    <tableColumn id="8085" name="Column8056"/>
    <tableColumn id="8086" name="Column8057"/>
    <tableColumn id="8087" name="Column8058"/>
    <tableColumn id="8088" name="Column8059"/>
    <tableColumn id="8089" name="Column8060"/>
    <tableColumn id="8090" name="Column8061"/>
    <tableColumn id="8091" name="Column8062"/>
    <tableColumn id="8092" name="Column8063"/>
    <tableColumn id="8093" name="Column8064"/>
    <tableColumn id="8094" name="Column8065"/>
    <tableColumn id="8095" name="Column8066"/>
    <tableColumn id="8096" name="Column8067"/>
    <tableColumn id="8097" name="Column8068"/>
    <tableColumn id="8098" name="Column8069"/>
    <tableColumn id="8099" name="Column8070"/>
    <tableColumn id="8100" name="Column8071"/>
    <tableColumn id="8101" name="Column8072"/>
    <tableColumn id="8102" name="Column8073"/>
    <tableColumn id="8103" name="Column8074"/>
    <tableColumn id="8104" name="Column8075"/>
    <tableColumn id="8105" name="Column8076"/>
    <tableColumn id="8106" name="Column8077"/>
    <tableColumn id="8107" name="Column8078"/>
    <tableColumn id="8108" name="Column8079"/>
    <tableColumn id="8109" name="Column8080"/>
    <tableColumn id="8110" name="Column8081"/>
    <tableColumn id="8111" name="Column8082"/>
    <tableColumn id="8112" name="Column8083"/>
    <tableColumn id="8113" name="Column8084"/>
    <tableColumn id="8114" name="Column8085"/>
    <tableColumn id="8115" name="Column8086"/>
    <tableColumn id="8116" name="Column8087"/>
    <tableColumn id="8117" name="Column8088"/>
    <tableColumn id="8118" name="Column8089"/>
    <tableColumn id="8119" name="Column8090"/>
    <tableColumn id="8120" name="Column8091"/>
    <tableColumn id="8121" name="Column8092"/>
    <tableColumn id="8122" name="Column8093"/>
    <tableColumn id="8123" name="Column8094"/>
    <tableColumn id="8124" name="Column8095"/>
    <tableColumn id="8125" name="Column8096"/>
    <tableColumn id="8126" name="Column8097"/>
    <tableColumn id="8127" name="Column8098"/>
    <tableColumn id="8128" name="Column8099"/>
    <tableColumn id="8129" name="Column8100"/>
    <tableColumn id="8130" name="Column8101"/>
    <tableColumn id="8131" name="Column8102"/>
    <tableColumn id="8132" name="Column8103"/>
    <tableColumn id="8133" name="Column8104"/>
    <tableColumn id="8134" name="Column8105"/>
    <tableColumn id="8135" name="Column8106"/>
    <tableColumn id="8136" name="Column8107"/>
    <tableColumn id="8137" name="Column8108"/>
    <tableColumn id="8138" name="Column8109"/>
    <tableColumn id="8139" name="Column8110"/>
    <tableColumn id="8140" name="Column8111"/>
    <tableColumn id="8141" name="Column8112"/>
    <tableColumn id="8142" name="Column8113"/>
    <tableColumn id="8143" name="Column8114"/>
    <tableColumn id="8144" name="Column8115"/>
    <tableColumn id="8145" name="Column8116"/>
    <tableColumn id="8146" name="Column8117"/>
    <tableColumn id="8147" name="Column8118"/>
    <tableColumn id="8148" name="Column8119"/>
    <tableColumn id="8149" name="Column8120"/>
    <tableColumn id="8150" name="Column8121"/>
    <tableColumn id="8151" name="Column8122"/>
    <tableColumn id="8152" name="Column8123"/>
    <tableColumn id="8153" name="Column8124"/>
    <tableColumn id="8154" name="Column8125"/>
    <tableColumn id="8155" name="Column8126"/>
    <tableColumn id="8156" name="Column8127"/>
    <tableColumn id="8157" name="Column8128"/>
    <tableColumn id="8158" name="Column8129"/>
    <tableColumn id="8159" name="Column8130"/>
    <tableColumn id="8160" name="Column8131"/>
    <tableColumn id="8161" name="Column8132"/>
    <tableColumn id="8162" name="Column8133"/>
    <tableColumn id="8163" name="Column8134"/>
    <tableColumn id="8164" name="Column8135"/>
    <tableColumn id="8165" name="Column8136"/>
    <tableColumn id="8166" name="Column8137"/>
    <tableColumn id="8167" name="Column8138"/>
    <tableColumn id="8168" name="Column8139"/>
    <tableColumn id="8169" name="Column8140"/>
    <tableColumn id="8170" name="Column8141"/>
    <tableColumn id="8171" name="Column8142"/>
    <tableColumn id="8172" name="Column8143"/>
    <tableColumn id="8173" name="Column8144"/>
    <tableColumn id="8174" name="Column8145"/>
    <tableColumn id="8175" name="Column8146"/>
    <tableColumn id="8176" name="Column8147"/>
    <tableColumn id="8177" name="Column8148"/>
    <tableColumn id="8178" name="Column8149"/>
    <tableColumn id="8179" name="Column8150"/>
    <tableColumn id="8180" name="Column8151"/>
    <tableColumn id="8181" name="Column8152"/>
    <tableColumn id="8182" name="Column8153"/>
    <tableColumn id="8183" name="Column8154"/>
    <tableColumn id="8184" name="Column8155"/>
    <tableColumn id="8185" name="Column8156"/>
    <tableColumn id="8186" name="Column8157"/>
    <tableColumn id="8187" name="Column8158"/>
    <tableColumn id="8188" name="Column8159"/>
    <tableColumn id="8189" name="Column8160"/>
    <tableColumn id="8190" name="Column8161"/>
    <tableColumn id="8191" name="Column8162"/>
    <tableColumn id="8192" name="Column8163"/>
    <tableColumn id="8193" name="Column8164"/>
    <tableColumn id="8194" name="Column8165"/>
    <tableColumn id="8195" name="Column8166"/>
    <tableColumn id="8196" name="Column8167"/>
    <tableColumn id="8197" name="Column8168"/>
    <tableColumn id="8198" name="Column8169"/>
    <tableColumn id="8199" name="Column8170"/>
    <tableColumn id="8200" name="Column8171"/>
    <tableColumn id="8201" name="Column8172"/>
    <tableColumn id="8202" name="Column8173"/>
    <tableColumn id="8203" name="Column8174"/>
    <tableColumn id="8204" name="Column8175"/>
    <tableColumn id="8205" name="Column8176"/>
    <tableColumn id="8206" name="Column8177"/>
    <tableColumn id="8207" name="Column8178"/>
    <tableColumn id="8208" name="Column8179"/>
    <tableColumn id="8209" name="Column8180"/>
    <tableColumn id="8210" name="Column8181"/>
    <tableColumn id="8211" name="Column8182"/>
    <tableColumn id="8212" name="Column8183"/>
    <tableColumn id="8213" name="Column8184"/>
    <tableColumn id="8214" name="Column8185"/>
    <tableColumn id="8215" name="Column8186"/>
    <tableColumn id="8216" name="Column8187"/>
    <tableColumn id="8217" name="Column8188"/>
    <tableColumn id="8218" name="Column8189"/>
    <tableColumn id="8219" name="Column8190"/>
    <tableColumn id="8220" name="Column8191"/>
    <tableColumn id="8221" name="Column8192"/>
    <tableColumn id="8222" name="Column8193"/>
    <tableColumn id="8223" name="Column8194"/>
    <tableColumn id="8224" name="Column8195"/>
    <tableColumn id="8225" name="Column8196"/>
    <tableColumn id="8226" name="Column8197"/>
    <tableColumn id="8227" name="Column8198"/>
    <tableColumn id="8228" name="Column8199"/>
    <tableColumn id="8229" name="Column8200"/>
    <tableColumn id="8230" name="Column8201"/>
    <tableColumn id="8231" name="Column8202"/>
    <tableColumn id="8232" name="Column8203"/>
    <tableColumn id="8233" name="Column8204"/>
    <tableColumn id="8234" name="Column8205"/>
    <tableColumn id="8235" name="Column8206"/>
    <tableColumn id="8236" name="Column8207"/>
    <tableColumn id="8237" name="Column8208"/>
    <tableColumn id="8238" name="Column8209"/>
    <tableColumn id="8239" name="Column8210"/>
    <tableColumn id="8240" name="Column8211"/>
    <tableColumn id="8241" name="Column8212"/>
    <tableColumn id="8242" name="Column8213"/>
    <tableColumn id="8243" name="Column8214"/>
    <tableColumn id="8244" name="Column8215"/>
    <tableColumn id="8245" name="Column8216"/>
    <tableColumn id="8246" name="Column8217"/>
    <tableColumn id="8247" name="Column8218"/>
    <tableColumn id="8248" name="Column8219"/>
    <tableColumn id="8249" name="Column8220"/>
    <tableColumn id="8250" name="Column8221"/>
    <tableColumn id="8251" name="Column8222"/>
    <tableColumn id="8252" name="Column8223"/>
    <tableColumn id="8253" name="Column8224"/>
    <tableColumn id="8254" name="Column8225"/>
    <tableColumn id="8255" name="Column8226"/>
    <tableColumn id="8256" name="Column8227"/>
    <tableColumn id="8257" name="Column8228"/>
    <tableColumn id="8258" name="Column8229"/>
    <tableColumn id="8259" name="Column8230"/>
    <tableColumn id="8260" name="Column8231"/>
    <tableColumn id="8261" name="Column8232"/>
    <tableColumn id="8262" name="Column8233"/>
    <tableColumn id="8263" name="Column8234"/>
    <tableColumn id="8264" name="Column8235"/>
    <tableColumn id="8265" name="Column8236"/>
    <tableColumn id="8266" name="Column8237"/>
    <tableColumn id="8267" name="Column8238"/>
    <tableColumn id="8268" name="Column8239"/>
    <tableColumn id="8269" name="Column8240"/>
    <tableColumn id="8270" name="Column8241"/>
    <tableColumn id="8271" name="Column8242"/>
    <tableColumn id="8272" name="Column8243"/>
    <tableColumn id="8273" name="Column8244"/>
    <tableColumn id="8274" name="Column8245"/>
    <tableColumn id="8275" name="Column8246"/>
    <tableColumn id="8276" name="Column8247"/>
    <tableColumn id="8277" name="Column8248"/>
    <tableColumn id="8278" name="Column8249"/>
    <tableColumn id="8279" name="Column8250"/>
    <tableColumn id="8280" name="Column8251"/>
    <tableColumn id="8281" name="Column8252"/>
    <tableColumn id="8282" name="Column8253"/>
    <tableColumn id="8283" name="Column8254"/>
    <tableColumn id="8284" name="Column8255"/>
    <tableColumn id="8285" name="Column8256"/>
    <tableColumn id="8286" name="Column8257"/>
    <tableColumn id="8287" name="Column8258"/>
    <tableColumn id="8288" name="Column8259"/>
    <tableColumn id="8289" name="Column8260"/>
    <tableColumn id="8290" name="Column8261"/>
    <tableColumn id="8291" name="Column8262"/>
    <tableColumn id="8292" name="Column8263"/>
    <tableColumn id="8293" name="Column8264"/>
    <tableColumn id="8294" name="Column8265"/>
    <tableColumn id="8295" name="Column8266"/>
    <tableColumn id="8296" name="Column8267"/>
    <tableColumn id="8297" name="Column8268"/>
    <tableColumn id="8298" name="Column8269"/>
    <tableColumn id="8299" name="Column8270"/>
    <tableColumn id="8300" name="Column8271"/>
    <tableColumn id="8301" name="Column8272"/>
    <tableColumn id="8302" name="Column8273"/>
    <tableColumn id="8303" name="Column8274"/>
    <tableColumn id="8304" name="Column8275"/>
    <tableColumn id="8305" name="Column8276"/>
    <tableColumn id="8306" name="Column8277"/>
    <tableColumn id="8307" name="Column8278"/>
    <tableColumn id="8308" name="Column8279"/>
    <tableColumn id="8309" name="Column8280"/>
    <tableColumn id="8310" name="Column8281"/>
    <tableColumn id="8311" name="Column8282"/>
    <tableColumn id="8312" name="Column8283"/>
    <tableColumn id="8313" name="Column8284"/>
    <tableColumn id="8314" name="Column8285"/>
    <tableColumn id="8315" name="Column8286"/>
    <tableColumn id="8316" name="Column8287"/>
    <tableColumn id="8317" name="Column8288"/>
    <tableColumn id="8318" name="Column8289"/>
    <tableColumn id="8319" name="Column8290"/>
    <tableColumn id="8320" name="Column8291"/>
    <tableColumn id="8321" name="Column8292"/>
    <tableColumn id="8322" name="Column8293"/>
    <tableColumn id="8323" name="Column8294"/>
    <tableColumn id="8324" name="Column8295"/>
    <tableColumn id="8325" name="Column8296"/>
    <tableColumn id="8326" name="Column8297"/>
    <tableColumn id="8327" name="Column8298"/>
    <tableColumn id="8328" name="Column8299"/>
    <tableColumn id="8329" name="Column8300"/>
    <tableColumn id="8330" name="Column8301"/>
    <tableColumn id="8331" name="Column8302"/>
    <tableColumn id="8332" name="Column8303"/>
    <tableColumn id="8333" name="Column8304"/>
    <tableColumn id="8334" name="Column8305"/>
    <tableColumn id="8335" name="Column8306"/>
    <tableColumn id="8336" name="Column8307"/>
    <tableColumn id="8337" name="Column8308"/>
    <tableColumn id="8338" name="Column8309"/>
    <tableColumn id="8339" name="Column8310"/>
    <tableColumn id="8340" name="Column8311"/>
    <tableColumn id="8341" name="Column8312"/>
    <tableColumn id="8342" name="Column8313"/>
    <tableColumn id="8343" name="Column8314"/>
    <tableColumn id="8344" name="Column8315"/>
    <tableColumn id="8345" name="Column8316"/>
    <tableColumn id="8346" name="Column8317"/>
    <tableColumn id="8347" name="Column8318"/>
    <tableColumn id="8348" name="Column8319"/>
    <tableColumn id="8349" name="Column8320"/>
    <tableColumn id="8350" name="Column8321"/>
    <tableColumn id="8351" name="Column8322"/>
    <tableColumn id="8352" name="Column8323"/>
    <tableColumn id="8353" name="Column8324"/>
    <tableColumn id="8354" name="Column8325"/>
    <tableColumn id="8355" name="Column8326"/>
    <tableColumn id="8356" name="Column8327"/>
    <tableColumn id="8357" name="Column8328"/>
    <tableColumn id="8358" name="Column8329"/>
    <tableColumn id="8359" name="Column8330"/>
    <tableColumn id="8360" name="Column8331"/>
    <tableColumn id="8361" name="Column8332"/>
    <tableColumn id="8362" name="Column8333"/>
    <tableColumn id="8363" name="Column8334"/>
    <tableColumn id="8364" name="Column8335"/>
    <tableColumn id="8365" name="Column8336"/>
    <tableColumn id="8366" name="Column8337"/>
    <tableColumn id="8367" name="Column8338"/>
    <tableColumn id="8368" name="Column8339"/>
    <tableColumn id="8369" name="Column8340"/>
    <tableColumn id="8370" name="Column8341"/>
    <tableColumn id="8371" name="Column8342"/>
    <tableColumn id="8372" name="Column8343"/>
    <tableColumn id="8373" name="Column8344"/>
    <tableColumn id="8374" name="Column8345"/>
    <tableColumn id="8375" name="Column8346"/>
    <tableColumn id="8376" name="Column8347"/>
    <tableColumn id="8377" name="Column8348"/>
    <tableColumn id="8378" name="Column8349"/>
    <tableColumn id="8379" name="Column8350"/>
    <tableColumn id="8380" name="Column8351"/>
    <tableColumn id="8381" name="Column8352"/>
    <tableColumn id="8382" name="Column8353"/>
    <tableColumn id="8383" name="Column8354"/>
    <tableColumn id="8384" name="Column8355"/>
    <tableColumn id="8385" name="Column8356"/>
    <tableColumn id="8386" name="Column8357"/>
    <tableColumn id="8387" name="Column8358"/>
    <tableColumn id="8388" name="Column8359"/>
    <tableColumn id="8389" name="Column8360"/>
    <tableColumn id="8390" name="Column8361"/>
    <tableColumn id="8391" name="Column8362"/>
    <tableColumn id="8392" name="Column8363"/>
    <tableColumn id="8393" name="Column8364"/>
    <tableColumn id="8394" name="Column8365"/>
    <tableColumn id="8395" name="Column8366"/>
    <tableColumn id="8396" name="Column8367"/>
    <tableColumn id="8397" name="Column8368"/>
    <tableColumn id="8398" name="Column8369"/>
    <tableColumn id="8399" name="Column8370"/>
    <tableColumn id="8400" name="Column8371"/>
    <tableColumn id="8401" name="Column8372"/>
    <tableColumn id="8402" name="Column8373"/>
    <tableColumn id="8403" name="Column8374"/>
    <tableColumn id="8404" name="Column8375"/>
    <tableColumn id="8405" name="Column8376"/>
    <tableColumn id="8406" name="Column8377"/>
    <tableColumn id="8407" name="Column8378"/>
    <tableColumn id="8408" name="Column8379"/>
    <tableColumn id="8409" name="Column8380"/>
    <tableColumn id="8410" name="Column8381"/>
    <tableColumn id="8411" name="Column8382"/>
    <tableColumn id="8412" name="Column8383"/>
    <tableColumn id="8413" name="Column8384"/>
    <tableColumn id="8414" name="Column8385"/>
    <tableColumn id="8415" name="Column8386"/>
    <tableColumn id="8416" name="Column8387"/>
    <tableColumn id="8417" name="Column8388"/>
    <tableColumn id="8418" name="Column8389"/>
    <tableColumn id="8419" name="Column8390"/>
    <tableColumn id="8420" name="Column8391"/>
    <tableColumn id="8421" name="Column8392"/>
    <tableColumn id="8422" name="Column8393"/>
    <tableColumn id="8423" name="Column8394"/>
    <tableColumn id="8424" name="Column8395"/>
    <tableColumn id="8425" name="Column8396"/>
    <tableColumn id="8426" name="Column8397"/>
    <tableColumn id="8427" name="Column8398"/>
    <tableColumn id="8428" name="Column8399"/>
    <tableColumn id="8429" name="Column8400"/>
    <tableColumn id="8430" name="Column8401"/>
    <tableColumn id="8431" name="Column8402"/>
    <tableColumn id="8432" name="Column8403"/>
    <tableColumn id="8433" name="Column8404"/>
    <tableColumn id="8434" name="Column8405"/>
    <tableColumn id="8435" name="Column8406"/>
    <tableColumn id="8436" name="Column8407"/>
    <tableColumn id="8437" name="Column8408"/>
    <tableColumn id="8438" name="Column8409"/>
    <tableColumn id="8439" name="Column8410"/>
    <tableColumn id="8440" name="Column8411"/>
    <tableColumn id="8441" name="Column8412"/>
    <tableColumn id="8442" name="Column8413"/>
    <tableColumn id="8443" name="Column8414"/>
    <tableColumn id="8444" name="Column8415"/>
    <tableColumn id="8445" name="Column8416"/>
    <tableColumn id="8446" name="Column8417"/>
    <tableColumn id="8447" name="Column8418"/>
    <tableColumn id="8448" name="Column8419"/>
    <tableColumn id="8449" name="Column8420"/>
    <tableColumn id="8450" name="Column8421"/>
    <tableColumn id="8451" name="Column8422"/>
    <tableColumn id="8452" name="Column8423"/>
    <tableColumn id="8453" name="Column8424"/>
    <tableColumn id="8454" name="Column8425"/>
    <tableColumn id="8455" name="Column8426"/>
    <tableColumn id="8456" name="Column8427"/>
    <tableColumn id="8457" name="Column8428"/>
    <tableColumn id="8458" name="Column8429"/>
    <tableColumn id="8459" name="Column8430"/>
    <tableColumn id="8460" name="Column8431"/>
    <tableColumn id="8461" name="Column8432"/>
    <tableColumn id="8462" name="Column8433"/>
    <tableColumn id="8463" name="Column8434"/>
    <tableColumn id="8464" name="Column8435"/>
    <tableColumn id="8465" name="Column8436"/>
    <tableColumn id="8466" name="Column8437"/>
    <tableColumn id="8467" name="Column8438"/>
    <tableColumn id="8468" name="Column8439"/>
    <tableColumn id="8469" name="Column8440"/>
    <tableColumn id="8470" name="Column8441"/>
    <tableColumn id="8471" name="Column8442"/>
    <tableColumn id="8472" name="Column8443"/>
    <tableColumn id="8473" name="Column8444"/>
    <tableColumn id="8474" name="Column8445"/>
    <tableColumn id="8475" name="Column8446"/>
    <tableColumn id="8476" name="Column8447"/>
    <tableColumn id="8477" name="Column8448"/>
    <tableColumn id="8478" name="Column8449"/>
    <tableColumn id="8479" name="Column8450"/>
    <tableColumn id="8480" name="Column8451"/>
    <tableColumn id="8481" name="Column8452"/>
    <tableColumn id="8482" name="Column8453"/>
    <tableColumn id="8483" name="Column8454"/>
    <tableColumn id="8484" name="Column8455"/>
    <tableColumn id="8485" name="Column8456"/>
    <tableColumn id="8486" name="Column8457"/>
    <tableColumn id="8487" name="Column8458"/>
    <tableColumn id="8488" name="Column8459"/>
    <tableColumn id="8489" name="Column8460"/>
    <tableColumn id="8490" name="Column8461"/>
    <tableColumn id="8491" name="Column8462"/>
    <tableColumn id="8492" name="Column8463"/>
    <tableColumn id="8493" name="Column8464"/>
    <tableColumn id="8494" name="Column8465"/>
    <tableColumn id="8495" name="Column8466"/>
    <tableColumn id="8496" name="Column8467"/>
    <tableColumn id="8497" name="Column8468"/>
    <tableColumn id="8498" name="Column8469"/>
    <tableColumn id="8499" name="Column8470"/>
    <tableColumn id="8500" name="Column8471"/>
    <tableColumn id="8501" name="Column8472"/>
    <tableColumn id="8502" name="Column8473"/>
    <tableColumn id="8503" name="Column8474"/>
    <tableColumn id="8504" name="Column8475"/>
    <tableColumn id="8505" name="Column8476"/>
    <tableColumn id="8506" name="Column8477"/>
    <tableColumn id="8507" name="Column8478"/>
    <tableColumn id="8508" name="Column8479"/>
    <tableColumn id="8509" name="Column8480"/>
    <tableColumn id="8510" name="Column8481"/>
    <tableColumn id="8511" name="Column8482"/>
    <tableColumn id="8512" name="Column8483"/>
    <tableColumn id="8513" name="Column8484"/>
    <tableColumn id="8514" name="Column8485"/>
    <tableColumn id="8515" name="Column8486"/>
    <tableColumn id="8516" name="Column8487"/>
    <tableColumn id="8517" name="Column8488"/>
    <tableColumn id="8518" name="Column8489"/>
    <tableColumn id="8519" name="Column8490"/>
    <tableColumn id="8520" name="Column8491"/>
    <tableColumn id="8521" name="Column8492"/>
    <tableColumn id="8522" name="Column8493"/>
    <tableColumn id="8523" name="Column8494"/>
    <tableColumn id="8524" name="Column8495"/>
    <tableColumn id="8525" name="Column8496"/>
    <tableColumn id="8526" name="Column8497"/>
    <tableColumn id="8527" name="Column8498"/>
    <tableColumn id="8528" name="Column8499"/>
    <tableColumn id="8529" name="Column8500"/>
    <tableColumn id="8530" name="Column8501"/>
    <tableColumn id="8531" name="Column8502"/>
    <tableColumn id="8532" name="Column8503"/>
    <tableColumn id="8533" name="Column8504"/>
    <tableColumn id="8534" name="Column8505"/>
    <tableColumn id="8535" name="Column8506"/>
    <tableColumn id="8536" name="Column8507"/>
    <tableColumn id="8537" name="Column8508"/>
    <tableColumn id="8538" name="Column8509"/>
    <tableColumn id="8539" name="Column8510"/>
    <tableColumn id="8540" name="Column8511"/>
    <tableColumn id="8541" name="Column8512"/>
    <tableColumn id="8542" name="Column8513"/>
    <tableColumn id="8543" name="Column8514"/>
    <tableColumn id="8544" name="Column8515"/>
    <tableColumn id="8545" name="Column8516"/>
    <tableColumn id="8546" name="Column8517"/>
    <tableColumn id="8547" name="Column8518"/>
    <tableColumn id="8548" name="Column8519"/>
    <tableColumn id="8549" name="Column8520"/>
    <tableColumn id="8550" name="Column8521"/>
    <tableColumn id="8551" name="Column8522"/>
    <tableColumn id="8552" name="Column8523"/>
    <tableColumn id="8553" name="Column8524"/>
    <tableColumn id="8554" name="Column8525"/>
    <tableColumn id="8555" name="Column8526"/>
    <tableColumn id="8556" name="Column8527"/>
    <tableColumn id="8557" name="Column8528"/>
    <tableColumn id="8558" name="Column8529"/>
    <tableColumn id="8559" name="Column8530"/>
    <tableColumn id="8560" name="Column8531"/>
    <tableColumn id="8561" name="Column8532"/>
    <tableColumn id="8562" name="Column8533"/>
    <tableColumn id="8563" name="Column8534"/>
    <tableColumn id="8564" name="Column8535"/>
    <tableColumn id="8565" name="Column8536"/>
    <tableColumn id="8566" name="Column8537"/>
    <tableColumn id="8567" name="Column8538"/>
    <tableColumn id="8568" name="Column8539"/>
    <tableColumn id="8569" name="Column8540"/>
    <tableColumn id="8570" name="Column8541"/>
    <tableColumn id="8571" name="Column8542"/>
    <tableColumn id="8572" name="Column8543"/>
    <tableColumn id="8573" name="Column8544"/>
    <tableColumn id="8574" name="Column8545"/>
    <tableColumn id="8575" name="Column8546"/>
    <tableColumn id="8576" name="Column8547"/>
    <tableColumn id="8577" name="Column8548"/>
    <tableColumn id="8578" name="Column8549"/>
    <tableColumn id="8579" name="Column8550"/>
    <tableColumn id="8580" name="Column8551"/>
    <tableColumn id="8581" name="Column8552"/>
    <tableColumn id="8582" name="Column8553"/>
    <tableColumn id="8583" name="Column8554"/>
    <tableColumn id="8584" name="Column8555"/>
    <tableColumn id="8585" name="Column8556"/>
    <tableColumn id="8586" name="Column8557"/>
    <tableColumn id="8587" name="Column8558"/>
    <tableColumn id="8588" name="Column8559"/>
    <tableColumn id="8589" name="Column8560"/>
    <tableColumn id="8590" name="Column8561"/>
    <tableColumn id="8591" name="Column8562"/>
    <tableColumn id="8592" name="Column8563"/>
    <tableColumn id="8593" name="Column8564"/>
    <tableColumn id="8594" name="Column8565"/>
    <tableColumn id="8595" name="Column8566"/>
    <tableColumn id="8596" name="Column8567"/>
    <tableColumn id="8597" name="Column8568"/>
    <tableColumn id="8598" name="Column8569"/>
    <tableColumn id="8599" name="Column8570"/>
    <tableColumn id="8600" name="Column8571"/>
    <tableColumn id="8601" name="Column8572"/>
    <tableColumn id="8602" name="Column8573"/>
    <tableColumn id="8603" name="Column8574"/>
    <tableColumn id="8604" name="Column8575"/>
    <tableColumn id="8605" name="Column8576"/>
    <tableColumn id="8606" name="Column8577"/>
    <tableColumn id="8607" name="Column8578"/>
    <tableColumn id="8608" name="Column8579"/>
    <tableColumn id="8609" name="Column8580"/>
    <tableColumn id="8610" name="Column8581"/>
    <tableColumn id="8611" name="Column8582"/>
    <tableColumn id="8612" name="Column8583"/>
    <tableColumn id="8613" name="Column8584"/>
    <tableColumn id="8614" name="Column8585"/>
    <tableColumn id="8615" name="Column8586"/>
    <tableColumn id="8616" name="Column8587"/>
    <tableColumn id="8617" name="Column8588"/>
    <tableColumn id="8618" name="Column8589"/>
    <tableColumn id="8619" name="Column8590"/>
    <tableColumn id="8620" name="Column8591"/>
    <tableColumn id="8621" name="Column8592"/>
    <tableColumn id="8622" name="Column8593"/>
    <tableColumn id="8623" name="Column8594"/>
    <tableColumn id="8624" name="Column8595"/>
    <tableColumn id="8625" name="Column8596"/>
    <tableColumn id="8626" name="Column8597"/>
    <tableColumn id="8627" name="Column8598"/>
    <tableColumn id="8628" name="Column8599"/>
    <tableColumn id="8629" name="Column8600"/>
    <tableColumn id="8630" name="Column8601"/>
    <tableColumn id="8631" name="Column8602"/>
    <tableColumn id="8632" name="Column8603"/>
    <tableColumn id="8633" name="Column8604"/>
    <tableColumn id="8634" name="Column8605"/>
    <tableColumn id="8635" name="Column8606"/>
    <tableColumn id="8636" name="Column8607"/>
    <tableColumn id="8637" name="Column8608"/>
    <tableColumn id="8638" name="Column8609"/>
    <tableColumn id="8639" name="Column8610"/>
    <tableColumn id="8640" name="Column8611"/>
    <tableColumn id="8641" name="Column8612"/>
    <tableColumn id="8642" name="Column8613"/>
    <tableColumn id="8643" name="Column8614"/>
    <tableColumn id="8644" name="Column8615"/>
    <tableColumn id="8645" name="Column8616"/>
    <tableColumn id="8646" name="Column8617"/>
    <tableColumn id="8647" name="Column8618"/>
    <tableColumn id="8648" name="Column8619"/>
    <tableColumn id="8649" name="Column8620"/>
    <tableColumn id="8650" name="Column8621"/>
    <tableColumn id="8651" name="Column8622"/>
    <tableColumn id="8652" name="Column8623"/>
    <tableColumn id="8653" name="Column8624"/>
    <tableColumn id="8654" name="Column8625"/>
    <tableColumn id="8655" name="Column8626"/>
    <tableColumn id="8656" name="Column8627"/>
    <tableColumn id="8657" name="Column8628"/>
    <tableColumn id="8658" name="Column8629"/>
    <tableColumn id="8659" name="Column8630"/>
    <tableColumn id="8660" name="Column8631"/>
    <tableColumn id="8661" name="Column8632"/>
    <tableColumn id="8662" name="Column8633"/>
    <tableColumn id="8663" name="Column8634"/>
    <tableColumn id="8664" name="Column8635"/>
    <tableColumn id="8665" name="Column8636"/>
    <tableColumn id="8666" name="Column8637"/>
    <tableColumn id="8667" name="Column8638"/>
    <tableColumn id="8668" name="Column8639"/>
    <tableColumn id="8669" name="Column8640"/>
    <tableColumn id="8670" name="Column8641"/>
    <tableColumn id="8671" name="Column8642"/>
    <tableColumn id="8672" name="Column8643"/>
    <tableColumn id="8673" name="Column8644"/>
    <tableColumn id="8674" name="Column8645"/>
    <tableColumn id="8675" name="Column8646"/>
    <tableColumn id="8676" name="Column8647"/>
    <tableColumn id="8677" name="Column8648"/>
    <tableColumn id="8678" name="Column8649"/>
    <tableColumn id="8679" name="Column8650"/>
    <tableColumn id="8680" name="Column8651"/>
    <tableColumn id="8681" name="Column8652"/>
    <tableColumn id="8682" name="Column8653"/>
    <tableColumn id="8683" name="Column8654"/>
    <tableColumn id="8684" name="Column8655"/>
    <tableColumn id="8685" name="Column8656"/>
    <tableColumn id="8686" name="Column8657"/>
    <tableColumn id="8687" name="Column8658"/>
    <tableColumn id="8688" name="Column8659"/>
    <tableColumn id="8689" name="Column8660"/>
    <tableColumn id="8690" name="Column8661"/>
    <tableColumn id="8691" name="Column8662"/>
    <tableColumn id="8692" name="Column8663"/>
    <tableColumn id="8693" name="Column8664"/>
    <tableColumn id="8694" name="Column8665"/>
    <tableColumn id="8695" name="Column8666"/>
    <tableColumn id="8696" name="Column8667"/>
    <tableColumn id="8697" name="Column8668"/>
    <tableColumn id="8698" name="Column8669"/>
    <tableColumn id="8699" name="Column8670"/>
    <tableColumn id="8700" name="Column8671"/>
    <tableColumn id="8701" name="Column8672"/>
    <tableColumn id="8702" name="Column8673"/>
    <tableColumn id="8703" name="Column8674"/>
    <tableColumn id="8704" name="Column8675"/>
    <tableColumn id="8705" name="Column8676"/>
    <tableColumn id="8706" name="Column8677"/>
    <tableColumn id="8707" name="Column8678"/>
    <tableColumn id="8708" name="Column8679"/>
    <tableColumn id="8709" name="Column8680"/>
    <tableColumn id="8710" name="Column8681"/>
    <tableColumn id="8711" name="Column8682"/>
    <tableColumn id="8712" name="Column8683"/>
    <tableColumn id="8713" name="Column8684"/>
    <tableColumn id="8714" name="Column8685"/>
    <tableColumn id="8715" name="Column8686"/>
    <tableColumn id="8716" name="Column8687"/>
    <tableColumn id="8717" name="Column8688"/>
    <tableColumn id="8718" name="Column8689"/>
    <tableColumn id="8719" name="Column8690"/>
    <tableColumn id="8720" name="Column8691"/>
    <tableColumn id="8721" name="Column8692"/>
    <tableColumn id="8722" name="Column8693"/>
    <tableColumn id="8723" name="Column8694"/>
    <tableColumn id="8724" name="Column8695"/>
    <tableColumn id="8725" name="Column8696"/>
    <tableColumn id="8726" name="Column8697"/>
    <tableColumn id="8727" name="Column8698"/>
    <tableColumn id="8728" name="Column8699"/>
    <tableColumn id="8729" name="Column8700"/>
    <tableColumn id="8730" name="Column8701"/>
    <tableColumn id="8731" name="Column8702"/>
    <tableColumn id="8732" name="Column8703"/>
    <tableColumn id="8733" name="Column8704"/>
    <tableColumn id="8734" name="Column8705"/>
    <tableColumn id="8735" name="Column8706"/>
    <tableColumn id="8736" name="Column8707"/>
    <tableColumn id="8737" name="Column8708"/>
    <tableColumn id="8738" name="Column8709"/>
    <tableColumn id="8739" name="Column8710"/>
    <tableColumn id="8740" name="Column8711"/>
    <tableColumn id="8741" name="Column8712"/>
    <tableColumn id="8742" name="Column8713"/>
    <tableColumn id="8743" name="Column8714"/>
    <tableColumn id="8744" name="Column8715"/>
    <tableColumn id="8745" name="Column8716"/>
    <tableColumn id="8746" name="Column8717"/>
    <tableColumn id="8747" name="Column8718"/>
    <tableColumn id="8748" name="Column8719"/>
    <tableColumn id="8749" name="Column8720"/>
    <tableColumn id="8750" name="Column8721"/>
    <tableColumn id="8751" name="Column8722"/>
    <tableColumn id="8752" name="Column8723"/>
    <tableColumn id="8753" name="Column8724"/>
    <tableColumn id="8754" name="Column8725"/>
    <tableColumn id="8755" name="Column8726"/>
    <tableColumn id="8756" name="Column8727"/>
    <tableColumn id="8757" name="Column8728"/>
    <tableColumn id="8758" name="Column8729"/>
    <tableColumn id="8759" name="Column8730"/>
    <tableColumn id="8760" name="Column8731"/>
    <tableColumn id="8761" name="Column8732"/>
    <tableColumn id="8762" name="Column8733"/>
    <tableColumn id="8763" name="Column8734"/>
    <tableColumn id="8764" name="Column8735"/>
    <tableColumn id="8765" name="Column8736"/>
    <tableColumn id="8766" name="Column8737"/>
    <tableColumn id="8767" name="Column8738"/>
    <tableColumn id="8768" name="Column8739"/>
    <tableColumn id="8769" name="Column8740"/>
    <tableColumn id="8770" name="Column8741"/>
    <tableColumn id="8771" name="Column8742"/>
    <tableColumn id="8772" name="Column8743"/>
    <tableColumn id="8773" name="Column8744"/>
    <tableColumn id="8774" name="Column8745"/>
    <tableColumn id="8775" name="Column8746"/>
    <tableColumn id="8776" name="Column8747"/>
    <tableColumn id="8777" name="Column8748"/>
    <tableColumn id="8778" name="Column8749"/>
    <tableColumn id="8779" name="Column8750"/>
    <tableColumn id="8780" name="Column8751"/>
    <tableColumn id="8781" name="Column8752"/>
    <tableColumn id="8782" name="Column8753"/>
    <tableColumn id="8783" name="Column8754"/>
    <tableColumn id="8784" name="Column8755"/>
    <tableColumn id="8785" name="Column8756"/>
    <tableColumn id="8786" name="Column8757"/>
    <tableColumn id="8787" name="Column8758"/>
    <tableColumn id="8788" name="Column8759"/>
    <tableColumn id="8789" name="Column8760"/>
    <tableColumn id="8790" name="Column8761"/>
    <tableColumn id="8791" name="Column8762"/>
    <tableColumn id="8792" name="Column8763"/>
    <tableColumn id="8793" name="Column8764"/>
    <tableColumn id="8794" name="Column8765"/>
    <tableColumn id="8795" name="Column8766"/>
    <tableColumn id="8796" name="Column8767"/>
    <tableColumn id="8797" name="Column8768"/>
    <tableColumn id="8798" name="Column8769"/>
    <tableColumn id="8799" name="Column8770"/>
    <tableColumn id="8800" name="Column8771"/>
    <tableColumn id="8801" name="Column8772"/>
    <tableColumn id="8802" name="Column8773"/>
    <tableColumn id="8803" name="Column8774"/>
    <tableColumn id="8804" name="Column8775"/>
    <tableColumn id="8805" name="Column8776"/>
    <tableColumn id="8806" name="Column8777"/>
    <tableColumn id="8807" name="Column8778"/>
    <tableColumn id="8808" name="Column8779"/>
    <tableColumn id="8809" name="Column8780"/>
    <tableColumn id="8810" name="Column8781"/>
    <tableColumn id="8811" name="Column8782"/>
    <tableColumn id="8812" name="Column8783"/>
    <tableColumn id="8813" name="Column8784"/>
    <tableColumn id="8814" name="Column8785"/>
    <tableColumn id="8815" name="Column8786"/>
    <tableColumn id="8816" name="Column8787"/>
    <tableColumn id="8817" name="Column8788"/>
    <tableColumn id="8818" name="Column8789"/>
    <tableColumn id="8819" name="Column8790"/>
    <tableColumn id="8820" name="Column8791"/>
    <tableColumn id="8821" name="Column8792"/>
    <tableColumn id="8822" name="Column8793"/>
    <tableColumn id="8823" name="Column8794"/>
    <tableColumn id="8824" name="Column8795"/>
    <tableColumn id="8825" name="Column8796"/>
    <tableColumn id="8826" name="Column8797"/>
    <tableColumn id="8827" name="Column8798"/>
    <tableColumn id="8828" name="Column8799"/>
    <tableColumn id="8829" name="Column8800"/>
    <tableColumn id="8830" name="Column8801"/>
    <tableColumn id="8831" name="Column8802"/>
    <tableColumn id="8832" name="Column8803"/>
    <tableColumn id="8833" name="Column8804"/>
    <tableColumn id="8834" name="Column8805"/>
    <tableColumn id="8835" name="Column8806"/>
    <tableColumn id="8836" name="Column8807"/>
    <tableColumn id="8837" name="Column8808"/>
    <tableColumn id="8838" name="Column8809"/>
    <tableColumn id="8839" name="Column8810"/>
    <tableColumn id="8840" name="Column8811"/>
    <tableColumn id="8841" name="Column8812"/>
    <tableColumn id="8842" name="Column8813"/>
    <tableColumn id="8843" name="Column8814"/>
    <tableColumn id="8844" name="Column8815"/>
    <tableColumn id="8845" name="Column8816"/>
    <tableColumn id="8846" name="Column8817"/>
    <tableColumn id="8847" name="Column8818"/>
    <tableColumn id="8848" name="Column8819"/>
    <tableColumn id="8849" name="Column8820"/>
    <tableColumn id="8850" name="Column8821"/>
    <tableColumn id="8851" name="Column8822"/>
    <tableColumn id="8852" name="Column8823"/>
    <tableColumn id="8853" name="Column8824"/>
    <tableColumn id="8854" name="Column8825"/>
    <tableColumn id="8855" name="Column8826"/>
    <tableColumn id="8856" name="Column8827"/>
    <tableColumn id="8857" name="Column8828"/>
    <tableColumn id="8858" name="Column8829"/>
    <tableColumn id="8859" name="Column8830"/>
    <tableColumn id="8860" name="Column8831"/>
    <tableColumn id="8861" name="Column8832"/>
    <tableColumn id="8862" name="Column8833"/>
    <tableColumn id="8863" name="Column8834"/>
    <tableColumn id="8864" name="Column8835"/>
    <tableColumn id="8865" name="Column8836"/>
    <tableColumn id="8866" name="Column8837"/>
    <tableColumn id="8867" name="Column8838"/>
    <tableColumn id="8868" name="Column8839"/>
    <tableColumn id="8869" name="Column8840"/>
    <tableColumn id="8870" name="Column8841"/>
    <tableColumn id="8871" name="Column8842"/>
    <tableColumn id="8872" name="Column8843"/>
    <tableColumn id="8873" name="Column8844"/>
    <tableColumn id="8874" name="Column8845"/>
    <tableColumn id="8875" name="Column8846"/>
    <tableColumn id="8876" name="Column8847"/>
    <tableColumn id="8877" name="Column8848"/>
    <tableColumn id="8878" name="Column8849"/>
    <tableColumn id="8879" name="Column8850"/>
    <tableColumn id="8880" name="Column8851"/>
    <tableColumn id="8881" name="Column8852"/>
    <tableColumn id="8882" name="Column8853"/>
    <tableColumn id="8883" name="Column8854"/>
    <tableColumn id="8884" name="Column8855"/>
    <tableColumn id="8885" name="Column8856"/>
    <tableColumn id="8886" name="Column8857"/>
    <tableColumn id="8887" name="Column8858"/>
    <tableColumn id="8888" name="Column8859"/>
    <tableColumn id="8889" name="Column8860"/>
    <tableColumn id="8890" name="Column8861"/>
    <tableColumn id="8891" name="Column8862"/>
    <tableColumn id="8892" name="Column8863"/>
    <tableColumn id="8893" name="Column8864"/>
    <tableColumn id="8894" name="Column8865"/>
    <tableColumn id="8895" name="Column8866"/>
    <tableColumn id="8896" name="Column8867"/>
    <tableColumn id="8897" name="Column8868"/>
    <tableColumn id="8898" name="Column8869"/>
    <tableColumn id="8899" name="Column8870"/>
    <tableColumn id="8900" name="Column8871"/>
    <tableColumn id="8901" name="Column8872"/>
    <tableColumn id="8902" name="Column8873"/>
    <tableColumn id="8903" name="Column8874"/>
    <tableColumn id="8904" name="Column8875"/>
    <tableColumn id="8905" name="Column8876"/>
    <tableColumn id="8906" name="Column8877"/>
    <tableColumn id="8907" name="Column8878"/>
    <tableColumn id="8908" name="Column8879"/>
    <tableColumn id="8909" name="Column8880"/>
    <tableColumn id="8910" name="Column8881"/>
    <tableColumn id="8911" name="Column8882"/>
    <tableColumn id="8912" name="Column8883"/>
    <tableColumn id="8913" name="Column8884"/>
    <tableColumn id="8914" name="Column8885"/>
    <tableColumn id="8915" name="Column8886"/>
    <tableColumn id="8916" name="Column8887"/>
    <tableColumn id="8917" name="Column8888"/>
    <tableColumn id="8918" name="Column8889"/>
    <tableColumn id="8919" name="Column8890"/>
    <tableColumn id="8920" name="Column8891"/>
    <tableColumn id="8921" name="Column8892"/>
    <tableColumn id="8922" name="Column8893"/>
    <tableColumn id="8923" name="Column8894"/>
    <tableColumn id="8924" name="Column8895"/>
    <tableColumn id="8925" name="Column8896"/>
    <tableColumn id="8926" name="Column8897"/>
    <tableColumn id="8927" name="Column8898"/>
    <tableColumn id="8928" name="Column8899"/>
    <tableColumn id="8929" name="Column8900"/>
    <tableColumn id="8930" name="Column8901"/>
    <tableColumn id="8931" name="Column8902"/>
    <tableColumn id="8932" name="Column8903"/>
    <tableColumn id="8933" name="Column8904"/>
    <tableColumn id="8934" name="Column8905"/>
    <tableColumn id="8935" name="Column8906"/>
    <tableColumn id="8936" name="Column8907"/>
    <tableColumn id="8937" name="Column8908"/>
    <tableColumn id="8938" name="Column8909"/>
    <tableColumn id="8939" name="Column8910"/>
    <tableColumn id="8940" name="Column8911"/>
    <tableColumn id="8941" name="Column8912"/>
    <tableColumn id="8942" name="Column8913"/>
    <tableColumn id="8943" name="Column8914"/>
    <tableColumn id="8944" name="Column8915"/>
    <tableColumn id="8945" name="Column8916"/>
    <tableColumn id="8946" name="Column8917"/>
    <tableColumn id="8947" name="Column8918"/>
    <tableColumn id="8948" name="Column8919"/>
    <tableColumn id="8949" name="Column8920"/>
    <tableColumn id="8950" name="Column8921"/>
    <tableColumn id="8951" name="Column8922"/>
    <tableColumn id="8952" name="Column8923"/>
    <tableColumn id="8953" name="Column8924"/>
    <tableColumn id="8954" name="Column8925"/>
    <tableColumn id="8955" name="Column8926"/>
    <tableColumn id="8956" name="Column8927"/>
    <tableColumn id="8957" name="Column8928"/>
    <tableColumn id="8958" name="Column8929"/>
    <tableColumn id="8959" name="Column8930"/>
    <tableColumn id="8960" name="Column8931"/>
    <tableColumn id="8961" name="Column8932"/>
    <tableColumn id="8962" name="Column8933"/>
    <tableColumn id="8963" name="Column8934"/>
    <tableColumn id="8964" name="Column8935"/>
    <tableColumn id="8965" name="Column8936"/>
    <tableColumn id="8966" name="Column8937"/>
    <tableColumn id="8967" name="Column8938"/>
    <tableColumn id="8968" name="Column8939"/>
    <tableColumn id="8969" name="Column8940"/>
    <tableColumn id="8970" name="Column8941"/>
    <tableColumn id="8971" name="Column8942"/>
    <tableColumn id="8972" name="Column8943"/>
    <tableColumn id="8973" name="Column8944"/>
    <tableColumn id="8974" name="Column8945"/>
    <tableColumn id="8975" name="Column8946"/>
    <tableColumn id="8976" name="Column8947"/>
    <tableColumn id="8977" name="Column8948"/>
    <tableColumn id="8978" name="Column8949"/>
    <tableColumn id="8979" name="Column8950"/>
    <tableColumn id="8980" name="Column8951"/>
    <tableColumn id="8981" name="Column8952"/>
    <tableColumn id="8982" name="Column8953"/>
    <tableColumn id="8983" name="Column8954"/>
    <tableColumn id="8984" name="Column8955"/>
    <tableColumn id="8985" name="Column8956"/>
    <tableColumn id="8986" name="Column8957"/>
    <tableColumn id="8987" name="Column8958"/>
    <tableColumn id="8988" name="Column8959"/>
    <tableColumn id="8989" name="Column8960"/>
    <tableColumn id="8990" name="Column8961"/>
    <tableColumn id="8991" name="Column8962"/>
    <tableColumn id="8992" name="Column8963"/>
    <tableColumn id="8993" name="Column8964"/>
    <tableColumn id="8994" name="Column8965"/>
    <tableColumn id="8995" name="Column8966"/>
    <tableColumn id="8996" name="Column8967"/>
    <tableColumn id="8997" name="Column8968"/>
    <tableColumn id="8998" name="Column8969"/>
    <tableColumn id="8999" name="Column8970"/>
    <tableColumn id="9000" name="Column8971"/>
    <tableColumn id="9001" name="Column8972"/>
    <tableColumn id="9002" name="Column8973"/>
    <tableColumn id="9003" name="Column8974"/>
    <tableColumn id="9004" name="Column8975"/>
    <tableColumn id="9005" name="Column8976"/>
    <tableColumn id="9006" name="Column8977"/>
    <tableColumn id="9007" name="Column8978"/>
    <tableColumn id="9008" name="Column8979"/>
    <tableColumn id="9009" name="Column8980"/>
    <tableColumn id="9010" name="Column8981"/>
    <tableColumn id="9011" name="Column8982"/>
    <tableColumn id="9012" name="Column8983"/>
    <tableColumn id="9013" name="Column8984"/>
    <tableColumn id="9014" name="Column8985"/>
    <tableColumn id="9015" name="Column8986"/>
    <tableColumn id="9016" name="Column8987"/>
    <tableColumn id="9017" name="Column8988"/>
    <tableColumn id="9018" name="Column8989"/>
    <tableColumn id="9019" name="Column8990"/>
    <tableColumn id="9020" name="Column8991"/>
    <tableColumn id="9021" name="Column8992"/>
    <tableColumn id="9022" name="Column8993"/>
    <tableColumn id="9023" name="Column8994"/>
    <tableColumn id="9024" name="Column8995"/>
    <tableColumn id="9025" name="Column8996"/>
    <tableColumn id="9026" name="Column8997"/>
    <tableColumn id="9027" name="Column8998"/>
    <tableColumn id="9028" name="Column8999"/>
    <tableColumn id="9029" name="Column9000"/>
    <tableColumn id="9030" name="Column9001"/>
    <tableColumn id="9031" name="Column9002"/>
    <tableColumn id="9032" name="Column9003"/>
    <tableColumn id="9033" name="Column9004"/>
    <tableColumn id="9034" name="Column9005"/>
    <tableColumn id="9035" name="Column9006"/>
    <tableColumn id="9036" name="Column9007"/>
    <tableColumn id="9037" name="Column9008"/>
    <tableColumn id="9038" name="Column9009"/>
    <tableColumn id="9039" name="Column9010"/>
    <tableColumn id="9040" name="Column9011"/>
    <tableColumn id="9041" name="Column9012"/>
    <tableColumn id="9042" name="Column9013"/>
    <tableColumn id="9043" name="Column9014"/>
    <tableColumn id="9044" name="Column9015"/>
    <tableColumn id="9045" name="Column9016"/>
    <tableColumn id="9046" name="Column9017"/>
    <tableColumn id="9047" name="Column9018"/>
    <tableColumn id="9048" name="Column9019"/>
    <tableColumn id="9049" name="Column9020"/>
    <tableColumn id="9050" name="Column9021"/>
    <tableColumn id="9051" name="Column9022"/>
    <tableColumn id="9052" name="Column9023"/>
    <tableColumn id="9053" name="Column9024"/>
    <tableColumn id="9054" name="Column9025"/>
    <tableColumn id="9055" name="Column9026"/>
    <tableColumn id="9056" name="Column9027"/>
    <tableColumn id="9057" name="Column9028"/>
    <tableColumn id="9058" name="Column9029"/>
    <tableColumn id="9059" name="Column9030"/>
    <tableColumn id="9060" name="Column9031"/>
    <tableColumn id="9061" name="Column9032"/>
    <tableColumn id="9062" name="Column9033"/>
    <tableColumn id="9063" name="Column9034"/>
    <tableColumn id="9064" name="Column9035"/>
    <tableColumn id="9065" name="Column9036"/>
    <tableColumn id="9066" name="Column9037"/>
    <tableColumn id="9067" name="Column9038"/>
    <tableColumn id="9068" name="Column9039"/>
    <tableColumn id="9069" name="Column9040"/>
    <tableColumn id="9070" name="Column9041"/>
    <tableColumn id="9071" name="Column9042"/>
    <tableColumn id="9072" name="Column9043"/>
    <tableColumn id="9073" name="Column9044"/>
    <tableColumn id="9074" name="Column9045"/>
    <tableColumn id="9075" name="Column9046"/>
    <tableColumn id="9076" name="Column9047"/>
    <tableColumn id="9077" name="Column9048"/>
    <tableColumn id="9078" name="Column9049"/>
    <tableColumn id="9079" name="Column9050"/>
    <tableColumn id="9080" name="Column9051"/>
    <tableColumn id="9081" name="Column9052"/>
    <tableColumn id="9082" name="Column9053"/>
    <tableColumn id="9083" name="Column9054"/>
    <tableColumn id="9084" name="Column9055"/>
    <tableColumn id="9085" name="Column9056"/>
    <tableColumn id="9086" name="Column9057"/>
    <tableColumn id="9087" name="Column9058"/>
    <tableColumn id="9088" name="Column9059"/>
    <tableColumn id="9089" name="Column9060"/>
    <tableColumn id="9090" name="Column9061"/>
    <tableColumn id="9091" name="Column9062"/>
    <tableColumn id="9092" name="Column9063"/>
    <tableColumn id="9093" name="Column9064"/>
    <tableColumn id="9094" name="Column9065"/>
    <tableColumn id="9095" name="Column9066"/>
    <tableColumn id="9096" name="Column9067"/>
    <tableColumn id="9097" name="Column9068"/>
    <tableColumn id="9098" name="Column9069"/>
    <tableColumn id="9099" name="Column9070"/>
    <tableColumn id="9100" name="Column9071"/>
    <tableColumn id="9101" name="Column9072"/>
    <tableColumn id="9102" name="Column9073"/>
    <tableColumn id="9103" name="Column9074"/>
    <tableColumn id="9104" name="Column9075"/>
    <tableColumn id="9105" name="Column9076"/>
    <tableColumn id="9106" name="Column9077"/>
    <tableColumn id="9107" name="Column9078"/>
    <tableColumn id="9108" name="Column9079"/>
    <tableColumn id="9109" name="Column9080"/>
    <tableColumn id="9110" name="Column9081"/>
    <tableColumn id="9111" name="Column9082"/>
    <tableColumn id="9112" name="Column9083"/>
    <tableColumn id="9113" name="Column9084"/>
    <tableColumn id="9114" name="Column9085"/>
    <tableColumn id="9115" name="Column9086"/>
    <tableColumn id="9116" name="Column9087"/>
    <tableColumn id="9117" name="Column9088"/>
    <tableColumn id="9118" name="Column9089"/>
    <tableColumn id="9119" name="Column9090"/>
    <tableColumn id="9120" name="Column9091"/>
    <tableColumn id="9121" name="Column9092"/>
    <tableColumn id="9122" name="Column9093"/>
    <tableColumn id="9123" name="Column9094"/>
    <tableColumn id="9124" name="Column9095"/>
    <tableColumn id="9125" name="Column9096"/>
    <tableColumn id="9126" name="Column9097"/>
    <tableColumn id="9127" name="Column9098"/>
    <tableColumn id="9128" name="Column9099"/>
    <tableColumn id="9129" name="Column9100"/>
    <tableColumn id="9130" name="Column9101"/>
    <tableColumn id="9131" name="Column9102"/>
    <tableColumn id="9132" name="Column9103"/>
    <tableColumn id="9133" name="Column9104"/>
    <tableColumn id="9134" name="Column9105"/>
    <tableColumn id="9135" name="Column9106"/>
    <tableColumn id="9136" name="Column9107"/>
    <tableColumn id="9137" name="Column9108"/>
    <tableColumn id="9138" name="Column9109"/>
    <tableColumn id="9139" name="Column9110"/>
    <tableColumn id="9140" name="Column9111"/>
    <tableColumn id="9141" name="Column9112"/>
    <tableColumn id="9142" name="Column9113"/>
    <tableColumn id="9143" name="Column9114"/>
    <tableColumn id="9144" name="Column9115"/>
    <tableColumn id="9145" name="Column9116"/>
    <tableColumn id="9146" name="Column9117"/>
    <tableColumn id="9147" name="Column9118"/>
    <tableColumn id="9148" name="Column9119"/>
    <tableColumn id="9149" name="Column9120"/>
    <tableColumn id="9150" name="Column9121"/>
    <tableColumn id="9151" name="Column9122"/>
    <tableColumn id="9152" name="Column9123"/>
    <tableColumn id="9153" name="Column9124"/>
    <tableColumn id="9154" name="Column9125"/>
    <tableColumn id="9155" name="Column9126"/>
    <tableColumn id="9156" name="Column9127"/>
    <tableColumn id="9157" name="Column9128"/>
    <tableColumn id="9158" name="Column9129"/>
    <tableColumn id="9159" name="Column9130"/>
    <tableColumn id="9160" name="Column9131"/>
    <tableColumn id="9161" name="Column9132"/>
    <tableColumn id="9162" name="Column9133"/>
    <tableColumn id="9163" name="Column9134"/>
    <tableColumn id="9164" name="Column9135"/>
    <tableColumn id="9165" name="Column9136"/>
    <tableColumn id="9166" name="Column9137"/>
    <tableColumn id="9167" name="Column9138"/>
    <tableColumn id="9168" name="Column9139"/>
    <tableColumn id="9169" name="Column9140"/>
    <tableColumn id="9170" name="Column9141"/>
    <tableColumn id="9171" name="Column9142"/>
    <tableColumn id="9172" name="Column9143"/>
    <tableColumn id="9173" name="Column9144"/>
    <tableColumn id="9174" name="Column9145"/>
    <tableColumn id="9175" name="Column9146"/>
    <tableColumn id="9176" name="Column9147"/>
    <tableColumn id="9177" name="Column9148"/>
    <tableColumn id="9178" name="Column9149"/>
    <tableColumn id="9179" name="Column9150"/>
    <tableColumn id="9180" name="Column9151"/>
    <tableColumn id="9181" name="Column9152"/>
    <tableColumn id="9182" name="Column9153"/>
    <tableColumn id="9183" name="Column9154"/>
    <tableColumn id="9184" name="Column9155"/>
    <tableColumn id="9185" name="Column9156"/>
    <tableColumn id="9186" name="Column9157"/>
    <tableColumn id="9187" name="Column9158"/>
    <tableColumn id="9188" name="Column9159"/>
    <tableColumn id="9189" name="Column9160"/>
    <tableColumn id="9190" name="Column9161"/>
    <tableColumn id="9191" name="Column9162"/>
    <tableColumn id="9192" name="Column9163"/>
    <tableColumn id="9193" name="Column9164"/>
    <tableColumn id="9194" name="Column9165"/>
    <tableColumn id="9195" name="Column9166"/>
    <tableColumn id="9196" name="Column9167"/>
    <tableColumn id="9197" name="Column9168"/>
    <tableColumn id="9198" name="Column9169"/>
    <tableColumn id="9199" name="Column9170"/>
    <tableColumn id="9200" name="Column9171"/>
    <tableColumn id="9201" name="Column9172"/>
    <tableColumn id="9202" name="Column9173"/>
    <tableColumn id="9203" name="Column9174"/>
    <tableColumn id="9204" name="Column9175"/>
    <tableColumn id="9205" name="Column9176"/>
    <tableColumn id="9206" name="Column9177"/>
    <tableColumn id="9207" name="Column9178"/>
    <tableColumn id="9208" name="Column9179"/>
    <tableColumn id="9209" name="Column9180"/>
    <tableColumn id="9210" name="Column9181"/>
    <tableColumn id="9211" name="Column9182"/>
    <tableColumn id="9212" name="Column9183"/>
    <tableColumn id="9213" name="Column9184"/>
    <tableColumn id="9214" name="Column9185"/>
    <tableColumn id="9215" name="Column9186"/>
    <tableColumn id="9216" name="Column9187"/>
    <tableColumn id="9217" name="Column9188"/>
    <tableColumn id="9218" name="Column9189"/>
    <tableColumn id="9219" name="Column9190"/>
    <tableColumn id="9220" name="Column9191"/>
    <tableColumn id="9221" name="Column9192"/>
    <tableColumn id="9222" name="Column9193"/>
    <tableColumn id="9223" name="Column9194"/>
    <tableColumn id="9224" name="Column9195"/>
    <tableColumn id="9225" name="Column9196"/>
    <tableColumn id="9226" name="Column9197"/>
    <tableColumn id="9227" name="Column9198"/>
    <tableColumn id="9228" name="Column9199"/>
    <tableColumn id="9229" name="Column9200"/>
    <tableColumn id="9230" name="Column9201"/>
    <tableColumn id="9231" name="Column9202"/>
    <tableColumn id="9232" name="Column9203"/>
    <tableColumn id="9233" name="Column9204"/>
    <tableColumn id="9234" name="Column9205"/>
    <tableColumn id="9235" name="Column9206"/>
    <tableColumn id="9236" name="Column9207"/>
    <tableColumn id="9237" name="Column9208"/>
    <tableColumn id="9238" name="Column9209"/>
    <tableColumn id="9239" name="Column9210"/>
    <tableColumn id="9240" name="Column9211"/>
    <tableColumn id="9241" name="Column9212"/>
    <tableColumn id="9242" name="Column9213"/>
    <tableColumn id="9243" name="Column9214"/>
    <tableColumn id="9244" name="Column9215"/>
    <tableColumn id="9245" name="Column9216"/>
    <tableColumn id="9246" name="Column9217"/>
    <tableColumn id="9247" name="Column9218"/>
    <tableColumn id="9248" name="Column9219"/>
    <tableColumn id="9249" name="Column9220"/>
    <tableColumn id="9250" name="Column9221"/>
    <tableColumn id="9251" name="Column9222"/>
    <tableColumn id="9252" name="Column9223"/>
    <tableColumn id="9253" name="Column9224"/>
    <tableColumn id="9254" name="Column9225"/>
    <tableColumn id="9255" name="Column9226"/>
    <tableColumn id="9256" name="Column9227"/>
    <tableColumn id="9257" name="Column9228"/>
    <tableColumn id="9258" name="Column9229"/>
    <tableColumn id="9259" name="Column9230"/>
    <tableColumn id="9260" name="Column9231"/>
    <tableColumn id="9261" name="Column9232"/>
    <tableColumn id="9262" name="Column9233"/>
    <tableColumn id="9263" name="Column9234"/>
    <tableColumn id="9264" name="Column9235"/>
    <tableColumn id="9265" name="Column9236"/>
    <tableColumn id="9266" name="Column9237"/>
    <tableColumn id="9267" name="Column9238"/>
    <tableColumn id="9268" name="Column9239"/>
    <tableColumn id="9269" name="Column9240"/>
    <tableColumn id="9270" name="Column9241"/>
    <tableColumn id="9271" name="Column9242"/>
    <tableColumn id="9272" name="Column9243"/>
    <tableColumn id="9273" name="Column9244"/>
    <tableColumn id="9274" name="Column9245"/>
    <tableColumn id="9275" name="Column9246"/>
    <tableColumn id="9276" name="Column9247"/>
    <tableColumn id="9277" name="Column9248"/>
    <tableColumn id="9278" name="Column9249"/>
    <tableColumn id="9279" name="Column9250"/>
    <tableColumn id="9280" name="Column9251"/>
    <tableColumn id="9281" name="Column9252"/>
    <tableColumn id="9282" name="Column9253"/>
    <tableColumn id="9283" name="Column9254"/>
    <tableColumn id="9284" name="Column9255"/>
    <tableColumn id="9285" name="Column9256"/>
    <tableColumn id="9286" name="Column9257"/>
    <tableColumn id="9287" name="Column9258"/>
    <tableColumn id="9288" name="Column9259"/>
    <tableColumn id="9289" name="Column9260"/>
    <tableColumn id="9290" name="Column9261"/>
    <tableColumn id="9291" name="Column9262"/>
    <tableColumn id="9292" name="Column9263"/>
    <tableColumn id="9293" name="Column9264"/>
    <tableColumn id="9294" name="Column9265"/>
    <tableColumn id="9295" name="Column9266"/>
    <tableColumn id="9296" name="Column9267"/>
    <tableColumn id="9297" name="Column9268"/>
    <tableColumn id="9298" name="Column9269"/>
    <tableColumn id="9299" name="Column9270"/>
    <tableColumn id="9300" name="Column9271"/>
    <tableColumn id="9301" name="Column9272"/>
    <tableColumn id="9302" name="Column9273"/>
    <tableColumn id="9303" name="Column9274"/>
    <tableColumn id="9304" name="Column9275"/>
    <tableColumn id="9305" name="Column9276"/>
    <tableColumn id="9306" name="Column9277"/>
    <tableColumn id="9307" name="Column9278"/>
    <tableColumn id="9308" name="Column9279"/>
    <tableColumn id="9309" name="Column9280"/>
    <tableColumn id="9310" name="Column9281"/>
    <tableColumn id="9311" name="Column9282"/>
    <tableColumn id="9312" name="Column9283"/>
    <tableColumn id="9313" name="Column9284"/>
    <tableColumn id="9314" name="Column9285"/>
    <tableColumn id="9315" name="Column9286"/>
    <tableColumn id="9316" name="Column9287"/>
    <tableColumn id="9317" name="Column9288"/>
    <tableColumn id="9318" name="Column9289"/>
    <tableColumn id="9319" name="Column9290"/>
    <tableColumn id="9320" name="Column9291"/>
    <tableColumn id="9321" name="Column9292"/>
    <tableColumn id="9322" name="Column9293"/>
    <tableColumn id="9323" name="Column9294"/>
    <tableColumn id="9324" name="Column9295"/>
    <tableColumn id="9325" name="Column9296"/>
    <tableColumn id="9326" name="Column9297"/>
    <tableColumn id="9327" name="Column9298"/>
    <tableColumn id="9328" name="Column9299"/>
    <tableColumn id="9329" name="Column9300"/>
    <tableColumn id="9330" name="Column9301"/>
    <tableColumn id="9331" name="Column9302"/>
    <tableColumn id="9332" name="Column9303"/>
    <tableColumn id="9333" name="Column9304"/>
    <tableColumn id="9334" name="Column9305"/>
    <tableColumn id="9335" name="Column9306"/>
    <tableColumn id="9336" name="Column9307"/>
    <tableColumn id="9337" name="Column9308"/>
    <tableColumn id="9338" name="Column9309"/>
    <tableColumn id="9339" name="Column9310"/>
    <tableColumn id="9340" name="Column9311"/>
    <tableColumn id="9341" name="Column9312"/>
    <tableColumn id="9342" name="Column9313"/>
    <tableColumn id="9343" name="Column9314"/>
    <tableColumn id="9344" name="Column9315"/>
    <tableColumn id="9345" name="Column9316"/>
    <tableColumn id="9346" name="Column9317"/>
    <tableColumn id="9347" name="Column9318"/>
    <tableColumn id="9348" name="Column9319"/>
    <tableColumn id="9349" name="Column9320"/>
    <tableColumn id="9350" name="Column9321"/>
    <tableColumn id="9351" name="Column9322"/>
    <tableColumn id="9352" name="Column9323"/>
    <tableColumn id="9353" name="Column9324"/>
    <tableColumn id="9354" name="Column9325"/>
    <tableColumn id="9355" name="Column9326"/>
    <tableColumn id="9356" name="Column9327"/>
    <tableColumn id="9357" name="Column9328"/>
    <tableColumn id="9358" name="Column9329"/>
    <tableColumn id="9359" name="Column9330"/>
    <tableColumn id="9360" name="Column9331"/>
    <tableColumn id="9361" name="Column9332"/>
    <tableColumn id="9362" name="Column9333"/>
    <tableColumn id="9363" name="Column9334"/>
    <tableColumn id="9364" name="Column9335"/>
    <tableColumn id="9365" name="Column9336"/>
    <tableColumn id="9366" name="Column9337"/>
    <tableColumn id="9367" name="Column9338"/>
    <tableColumn id="9368" name="Column9339"/>
    <tableColumn id="9369" name="Column9340"/>
    <tableColumn id="9370" name="Column9341"/>
    <tableColumn id="9371" name="Column9342"/>
    <tableColumn id="9372" name="Column9343"/>
    <tableColumn id="9373" name="Column9344"/>
    <tableColumn id="9374" name="Column9345"/>
    <tableColumn id="9375" name="Column9346"/>
    <tableColumn id="9376" name="Column9347"/>
    <tableColumn id="9377" name="Column9348"/>
    <tableColumn id="9378" name="Column9349"/>
    <tableColumn id="9379" name="Column9350"/>
    <tableColumn id="9380" name="Column9351"/>
    <tableColumn id="9381" name="Column9352"/>
    <tableColumn id="9382" name="Column9353"/>
    <tableColumn id="9383" name="Column9354"/>
    <tableColumn id="9384" name="Column9355"/>
    <tableColumn id="9385" name="Column9356"/>
    <tableColumn id="9386" name="Column9357"/>
    <tableColumn id="9387" name="Column9358"/>
    <tableColumn id="9388" name="Column9359"/>
    <tableColumn id="9389" name="Column9360"/>
    <tableColumn id="9390" name="Column9361"/>
    <tableColumn id="9391" name="Column9362"/>
    <tableColumn id="9392" name="Column9363"/>
    <tableColumn id="9393" name="Column9364"/>
    <tableColumn id="9394" name="Column9365"/>
    <tableColumn id="9395" name="Column9366"/>
    <tableColumn id="9396" name="Column9367"/>
    <tableColumn id="9397" name="Column9368"/>
    <tableColumn id="9398" name="Column9369"/>
    <tableColumn id="9399" name="Column9370"/>
    <tableColumn id="9400" name="Column9371"/>
    <tableColumn id="9401" name="Column9372"/>
    <tableColumn id="9402" name="Column9373"/>
    <tableColumn id="9403" name="Column9374"/>
    <tableColumn id="9404" name="Column9375"/>
    <tableColumn id="9405" name="Column9376"/>
    <tableColumn id="9406" name="Column9377"/>
    <tableColumn id="9407" name="Column9378"/>
    <tableColumn id="9408" name="Column9379"/>
    <tableColumn id="9409" name="Column9380"/>
    <tableColumn id="9410" name="Column9381"/>
    <tableColumn id="9411" name="Column9382"/>
    <tableColumn id="9412" name="Column9383"/>
    <tableColumn id="9413" name="Column9384"/>
    <tableColumn id="9414" name="Column9385"/>
    <tableColumn id="9415" name="Column9386"/>
    <tableColumn id="9416" name="Column9387"/>
    <tableColumn id="9417" name="Column9388"/>
    <tableColumn id="9418" name="Column9389"/>
    <tableColumn id="9419" name="Column9390"/>
    <tableColumn id="9420" name="Column9391"/>
    <tableColumn id="9421" name="Column9392"/>
    <tableColumn id="9422" name="Column9393"/>
    <tableColumn id="9423" name="Column9394"/>
    <tableColumn id="9424" name="Column9395"/>
    <tableColumn id="9425" name="Column9396"/>
    <tableColumn id="9426" name="Column9397"/>
    <tableColumn id="9427" name="Column9398"/>
    <tableColumn id="9428" name="Column9399"/>
    <tableColumn id="9429" name="Column9400"/>
    <tableColumn id="9430" name="Column9401"/>
    <tableColumn id="9431" name="Column9402"/>
    <tableColumn id="9432" name="Column9403"/>
    <tableColumn id="9433" name="Column9404"/>
    <tableColumn id="9434" name="Column9405"/>
    <tableColumn id="9435" name="Column9406"/>
    <tableColumn id="9436" name="Column9407"/>
    <tableColumn id="9437" name="Column9408"/>
    <tableColumn id="9438" name="Column9409"/>
    <tableColumn id="9439" name="Column9410"/>
    <tableColumn id="9440" name="Column9411"/>
    <tableColumn id="9441" name="Column9412"/>
    <tableColumn id="9442" name="Column9413"/>
    <tableColumn id="9443" name="Column9414"/>
    <tableColumn id="9444" name="Column9415"/>
    <tableColumn id="9445" name="Column9416"/>
    <tableColumn id="9446" name="Column9417"/>
    <tableColumn id="9447" name="Column9418"/>
    <tableColumn id="9448" name="Column9419"/>
    <tableColumn id="9449" name="Column9420"/>
    <tableColumn id="9450" name="Column9421"/>
    <tableColumn id="9451" name="Column9422"/>
    <tableColumn id="9452" name="Column9423"/>
    <tableColumn id="9453" name="Column9424"/>
    <tableColumn id="9454" name="Column9425"/>
    <tableColumn id="9455" name="Column9426"/>
    <tableColumn id="9456" name="Column9427"/>
    <tableColumn id="9457" name="Column9428"/>
    <tableColumn id="9458" name="Column9429"/>
    <tableColumn id="9459" name="Column9430"/>
    <tableColumn id="9460" name="Column9431"/>
    <tableColumn id="9461" name="Column9432"/>
    <tableColumn id="9462" name="Column9433"/>
    <tableColumn id="9463" name="Column9434"/>
    <tableColumn id="9464" name="Column9435"/>
    <tableColumn id="9465" name="Column9436"/>
    <tableColumn id="9466" name="Column9437"/>
    <tableColumn id="9467" name="Column9438"/>
    <tableColumn id="9468" name="Column9439"/>
    <tableColumn id="9469" name="Column9440"/>
    <tableColumn id="9470" name="Column9441"/>
    <tableColumn id="9471" name="Column9442"/>
    <tableColumn id="9472" name="Column9443"/>
    <tableColumn id="9473" name="Column9444"/>
    <tableColumn id="9474" name="Column9445"/>
    <tableColumn id="9475" name="Column9446"/>
    <tableColumn id="9476" name="Column9447"/>
    <tableColumn id="9477" name="Column9448"/>
    <tableColumn id="9478" name="Column9449"/>
    <tableColumn id="9479" name="Column9450"/>
    <tableColumn id="9480" name="Column9451"/>
    <tableColumn id="9481" name="Column9452"/>
    <tableColumn id="9482" name="Column9453"/>
    <tableColumn id="9483" name="Column9454"/>
    <tableColumn id="9484" name="Column9455"/>
    <tableColumn id="9485" name="Column9456"/>
    <tableColumn id="9486" name="Column9457"/>
    <tableColumn id="9487" name="Column9458"/>
    <tableColumn id="9488" name="Column9459"/>
    <tableColumn id="9489" name="Column9460"/>
    <tableColumn id="9490" name="Column9461"/>
    <tableColumn id="9491" name="Column9462"/>
    <tableColumn id="9492" name="Column9463"/>
    <tableColumn id="9493" name="Column9464"/>
    <tableColumn id="9494" name="Column9465"/>
    <tableColumn id="9495" name="Column9466"/>
    <tableColumn id="9496" name="Column9467"/>
    <tableColumn id="9497" name="Column9468"/>
    <tableColumn id="9498" name="Column9469"/>
    <tableColumn id="9499" name="Column9470"/>
    <tableColumn id="9500" name="Column9471"/>
    <tableColumn id="9501" name="Column9472"/>
    <tableColumn id="9502" name="Column9473"/>
    <tableColumn id="9503" name="Column9474"/>
    <tableColumn id="9504" name="Column9475"/>
    <tableColumn id="9505" name="Column9476"/>
    <tableColumn id="9506" name="Column9477"/>
    <tableColumn id="9507" name="Column9478"/>
    <tableColumn id="9508" name="Column9479"/>
    <tableColumn id="9509" name="Column9480"/>
    <tableColumn id="9510" name="Column9481"/>
    <tableColumn id="9511" name="Column9482"/>
    <tableColumn id="9512" name="Column9483"/>
    <tableColumn id="9513" name="Column9484"/>
    <tableColumn id="9514" name="Column9485"/>
    <tableColumn id="9515" name="Column9486"/>
    <tableColumn id="9516" name="Column9487"/>
    <tableColumn id="9517" name="Column9488"/>
    <tableColumn id="9518" name="Column9489"/>
    <tableColumn id="9519" name="Column9490"/>
    <tableColumn id="9520" name="Column9491"/>
    <tableColumn id="9521" name="Column9492"/>
    <tableColumn id="9522" name="Column9493"/>
    <tableColumn id="9523" name="Column9494"/>
    <tableColumn id="9524" name="Column9495"/>
    <tableColumn id="9525" name="Column9496"/>
    <tableColumn id="9526" name="Column9497"/>
    <tableColumn id="9527" name="Column9498"/>
    <tableColumn id="9528" name="Column9499"/>
    <tableColumn id="9529" name="Column9500"/>
    <tableColumn id="9530" name="Column9501"/>
    <tableColumn id="9531" name="Column9502"/>
    <tableColumn id="9532" name="Column9503"/>
    <tableColumn id="9533" name="Column9504"/>
    <tableColumn id="9534" name="Column9505"/>
    <tableColumn id="9535" name="Column9506"/>
    <tableColumn id="9536" name="Column9507"/>
    <tableColumn id="9537" name="Column9508"/>
    <tableColumn id="9538" name="Column9509"/>
    <tableColumn id="9539" name="Column9510"/>
    <tableColumn id="9540" name="Column9511"/>
    <tableColumn id="9541" name="Column9512"/>
    <tableColumn id="9542" name="Column9513"/>
    <tableColumn id="9543" name="Column9514"/>
    <tableColumn id="9544" name="Column9515"/>
    <tableColumn id="9545" name="Column9516"/>
    <tableColumn id="9546" name="Column9517"/>
    <tableColumn id="9547" name="Column9518"/>
    <tableColumn id="9548" name="Column9519"/>
    <tableColumn id="9549" name="Column9520"/>
    <tableColumn id="9550" name="Column9521"/>
    <tableColumn id="9551" name="Column9522"/>
    <tableColumn id="9552" name="Column9523"/>
    <tableColumn id="9553" name="Column9524"/>
    <tableColumn id="9554" name="Column9525"/>
    <tableColumn id="9555" name="Column9526"/>
    <tableColumn id="9556" name="Column9527"/>
    <tableColumn id="9557" name="Column9528"/>
    <tableColumn id="9558" name="Column9529"/>
    <tableColumn id="9559" name="Column9530"/>
    <tableColumn id="9560" name="Column9531"/>
    <tableColumn id="9561" name="Column9532"/>
    <tableColumn id="9562" name="Column9533"/>
    <tableColumn id="9563" name="Column9534"/>
    <tableColumn id="9564" name="Column9535"/>
    <tableColumn id="9565" name="Column9536"/>
    <tableColumn id="9566" name="Column9537"/>
    <tableColumn id="9567" name="Column9538"/>
    <tableColumn id="9568" name="Column9539"/>
    <tableColumn id="9569" name="Column9540"/>
    <tableColumn id="9570" name="Column9541"/>
    <tableColumn id="9571" name="Column9542"/>
    <tableColumn id="9572" name="Column9543"/>
    <tableColumn id="9573" name="Column9544"/>
    <tableColumn id="9574" name="Column9545"/>
    <tableColumn id="9575" name="Column9546"/>
    <tableColumn id="9576" name="Column9547"/>
    <tableColumn id="9577" name="Column9548"/>
    <tableColumn id="9578" name="Column9549"/>
    <tableColumn id="9579" name="Column9550"/>
    <tableColumn id="9580" name="Column9551"/>
    <tableColumn id="9581" name="Column9552"/>
    <tableColumn id="9582" name="Column9553"/>
    <tableColumn id="9583" name="Column9554"/>
    <tableColumn id="9584" name="Column9555"/>
    <tableColumn id="9585" name="Column9556"/>
    <tableColumn id="9586" name="Column9557"/>
    <tableColumn id="9587" name="Column9558"/>
    <tableColumn id="9588" name="Column9559"/>
    <tableColumn id="9589" name="Column9560"/>
    <tableColumn id="9590" name="Column9561"/>
    <tableColumn id="9591" name="Column9562"/>
    <tableColumn id="9592" name="Column9563"/>
    <tableColumn id="9593" name="Column9564"/>
    <tableColumn id="9594" name="Column9565"/>
    <tableColumn id="9595" name="Column9566"/>
    <tableColumn id="9596" name="Column9567"/>
    <tableColumn id="9597" name="Column9568"/>
    <tableColumn id="9598" name="Column9569"/>
    <tableColumn id="9599" name="Column9570"/>
    <tableColumn id="9600" name="Column9571"/>
    <tableColumn id="9601" name="Column9572"/>
    <tableColumn id="9602" name="Column9573"/>
    <tableColumn id="9603" name="Column9574"/>
    <tableColumn id="9604" name="Column9575"/>
    <tableColumn id="9605" name="Column9576"/>
    <tableColumn id="9606" name="Column9577"/>
    <tableColumn id="9607" name="Column9578"/>
    <tableColumn id="9608" name="Column9579"/>
    <tableColumn id="9609" name="Column9580"/>
    <tableColumn id="9610" name="Column9581"/>
    <tableColumn id="9611" name="Column9582"/>
    <tableColumn id="9612" name="Column9583"/>
    <tableColumn id="9613" name="Column9584"/>
    <tableColumn id="9614" name="Column9585"/>
    <tableColumn id="9615" name="Column9586"/>
    <tableColumn id="9616" name="Column9587"/>
    <tableColumn id="9617" name="Column9588"/>
    <tableColumn id="9618" name="Column9589"/>
    <tableColumn id="9619" name="Column9590"/>
    <tableColumn id="9620" name="Column9591"/>
    <tableColumn id="9621" name="Column9592"/>
    <tableColumn id="9622" name="Column9593"/>
    <tableColumn id="9623" name="Column9594"/>
    <tableColumn id="9624" name="Column9595"/>
    <tableColumn id="9625" name="Column9596"/>
    <tableColumn id="9626" name="Column9597"/>
    <tableColumn id="9627" name="Column9598"/>
    <tableColumn id="9628" name="Column9599"/>
    <tableColumn id="9629" name="Column9600"/>
    <tableColumn id="9630" name="Column9601"/>
    <tableColumn id="9631" name="Column9602"/>
    <tableColumn id="9632" name="Column9603"/>
    <tableColumn id="9633" name="Column9604"/>
    <tableColumn id="9634" name="Column9605"/>
    <tableColumn id="9635" name="Column9606"/>
    <tableColumn id="9636" name="Column9607"/>
    <tableColumn id="9637" name="Column9608"/>
    <tableColumn id="9638" name="Column9609"/>
    <tableColumn id="9639" name="Column9610"/>
    <tableColumn id="9640" name="Column9611"/>
    <tableColumn id="9641" name="Column9612"/>
    <tableColumn id="9642" name="Column9613"/>
    <tableColumn id="9643" name="Column9614"/>
    <tableColumn id="9644" name="Column9615"/>
    <tableColumn id="9645" name="Column9616"/>
    <tableColumn id="9646" name="Column9617"/>
    <tableColumn id="9647" name="Column9618"/>
    <tableColumn id="9648" name="Column9619"/>
    <tableColumn id="9649" name="Column9620"/>
    <tableColumn id="9650" name="Column9621"/>
    <tableColumn id="9651" name="Column9622"/>
    <tableColumn id="9652" name="Column9623"/>
    <tableColumn id="9653" name="Column9624"/>
    <tableColumn id="9654" name="Column9625"/>
    <tableColumn id="9655" name="Column9626"/>
    <tableColumn id="9656" name="Column9627"/>
    <tableColumn id="9657" name="Column9628"/>
    <tableColumn id="9658" name="Column9629"/>
    <tableColumn id="9659" name="Column9630"/>
    <tableColumn id="9660" name="Column9631"/>
    <tableColumn id="9661" name="Column9632"/>
    <tableColumn id="9662" name="Column9633"/>
    <tableColumn id="9663" name="Column9634"/>
    <tableColumn id="9664" name="Column9635"/>
    <tableColumn id="9665" name="Column9636"/>
    <tableColumn id="9666" name="Column9637"/>
    <tableColumn id="9667" name="Column9638"/>
    <tableColumn id="9668" name="Column9639"/>
    <tableColumn id="9669" name="Column9640"/>
    <tableColumn id="9670" name="Column9641"/>
    <tableColumn id="9671" name="Column9642"/>
    <tableColumn id="9672" name="Column9643"/>
    <tableColumn id="9673" name="Column9644"/>
    <tableColumn id="9674" name="Column9645"/>
    <tableColumn id="9675" name="Column9646"/>
    <tableColumn id="9676" name="Column9647"/>
    <tableColumn id="9677" name="Column9648"/>
    <tableColumn id="9678" name="Column9649"/>
    <tableColumn id="9679" name="Column9650"/>
    <tableColumn id="9680" name="Column9651"/>
    <tableColumn id="9681" name="Column9652"/>
    <tableColumn id="9682" name="Column9653"/>
    <tableColumn id="9683" name="Column9654"/>
    <tableColumn id="9684" name="Column9655"/>
    <tableColumn id="9685" name="Column9656"/>
    <tableColumn id="9686" name="Column9657"/>
    <tableColumn id="9687" name="Column9658"/>
    <tableColumn id="9688" name="Column9659"/>
    <tableColumn id="9689" name="Column9660"/>
    <tableColumn id="9690" name="Column9661"/>
    <tableColumn id="9691" name="Column9662"/>
    <tableColumn id="9692" name="Column9663"/>
    <tableColumn id="9693" name="Column9664"/>
    <tableColumn id="9694" name="Column9665"/>
    <tableColumn id="9695" name="Column9666"/>
    <tableColumn id="9696" name="Column9667"/>
    <tableColumn id="9697" name="Column9668"/>
    <tableColumn id="9698" name="Column9669"/>
    <tableColumn id="9699" name="Column9670"/>
    <tableColumn id="9700" name="Column9671"/>
    <tableColumn id="9701" name="Column9672"/>
    <tableColumn id="9702" name="Column9673"/>
    <tableColumn id="9703" name="Column9674"/>
    <tableColumn id="9704" name="Column9675"/>
    <tableColumn id="9705" name="Column9676"/>
    <tableColumn id="9706" name="Column9677"/>
    <tableColumn id="9707" name="Column9678"/>
    <tableColumn id="9708" name="Column9679"/>
    <tableColumn id="9709" name="Column9680"/>
    <tableColumn id="9710" name="Column9681"/>
    <tableColumn id="9711" name="Column9682"/>
    <tableColumn id="9712" name="Column9683"/>
    <tableColumn id="9713" name="Column9684"/>
    <tableColumn id="9714" name="Column9685"/>
    <tableColumn id="9715" name="Column9686"/>
    <tableColumn id="9716" name="Column9687"/>
    <tableColumn id="9717" name="Column9688"/>
    <tableColumn id="9718" name="Column9689"/>
    <tableColumn id="9719" name="Column9690"/>
    <tableColumn id="9720" name="Column9691"/>
    <tableColumn id="9721" name="Column9692"/>
    <tableColumn id="9722" name="Column9693"/>
    <tableColumn id="9723" name="Column9694"/>
    <tableColumn id="9724" name="Column9695"/>
    <tableColumn id="9725" name="Column9696"/>
    <tableColumn id="9726" name="Column9697"/>
    <tableColumn id="9727" name="Column9698"/>
    <tableColumn id="9728" name="Column9699"/>
    <tableColumn id="9729" name="Column9700"/>
    <tableColumn id="9730" name="Column9701"/>
    <tableColumn id="9731" name="Column9702"/>
    <tableColumn id="9732" name="Column9703"/>
    <tableColumn id="9733" name="Column9704"/>
    <tableColumn id="9734" name="Column9705"/>
    <tableColumn id="9735" name="Column9706"/>
    <tableColumn id="9736" name="Column9707"/>
    <tableColumn id="9737" name="Column9708"/>
    <tableColumn id="9738" name="Column9709"/>
    <tableColumn id="9739" name="Column9710"/>
    <tableColumn id="9740" name="Column9711"/>
    <tableColumn id="9741" name="Column9712"/>
    <tableColumn id="9742" name="Column9713"/>
    <tableColumn id="9743" name="Column9714"/>
    <tableColumn id="9744" name="Column9715"/>
    <tableColumn id="9745" name="Column9716"/>
    <tableColumn id="9746" name="Column9717"/>
    <tableColumn id="9747" name="Column9718"/>
    <tableColumn id="9748" name="Column9719"/>
    <tableColumn id="9749" name="Column9720"/>
    <tableColumn id="9750" name="Column9721"/>
    <tableColumn id="9751" name="Column9722"/>
    <tableColumn id="9752" name="Column9723"/>
    <tableColumn id="9753" name="Column9724"/>
    <tableColumn id="9754" name="Column9725"/>
    <tableColumn id="9755" name="Column9726"/>
    <tableColumn id="9756" name="Column9727"/>
    <tableColumn id="9757" name="Column9728"/>
    <tableColumn id="9758" name="Column9729"/>
    <tableColumn id="9759" name="Column9730"/>
    <tableColumn id="9760" name="Column9731"/>
    <tableColumn id="9761" name="Column9732"/>
    <tableColumn id="9762" name="Column9733"/>
    <tableColumn id="9763" name="Column9734"/>
    <tableColumn id="9764" name="Column9735"/>
    <tableColumn id="9765" name="Column9736"/>
    <tableColumn id="9766" name="Column9737"/>
    <tableColumn id="9767" name="Column9738"/>
    <tableColumn id="9768" name="Column9739"/>
    <tableColumn id="9769" name="Column9740"/>
    <tableColumn id="9770" name="Column9741"/>
    <tableColumn id="9771" name="Column9742"/>
    <tableColumn id="9772" name="Column9743"/>
    <tableColumn id="9773" name="Column9744"/>
    <tableColumn id="9774" name="Column9745"/>
    <tableColumn id="9775" name="Column9746"/>
    <tableColumn id="9776" name="Column9747"/>
    <tableColumn id="9777" name="Column9748"/>
    <tableColumn id="9778" name="Column9749"/>
    <tableColumn id="9779" name="Column9750"/>
    <tableColumn id="9780" name="Column9751"/>
    <tableColumn id="9781" name="Column9752"/>
    <tableColumn id="9782" name="Column9753"/>
    <tableColumn id="9783" name="Column9754"/>
    <tableColumn id="9784" name="Column9755"/>
    <tableColumn id="9785" name="Column9756"/>
    <tableColumn id="9786" name="Column9757"/>
    <tableColumn id="9787" name="Column9758"/>
    <tableColumn id="9788" name="Column9759"/>
    <tableColumn id="9789" name="Column9760"/>
    <tableColumn id="9790" name="Column9761"/>
    <tableColumn id="9791" name="Column9762"/>
    <tableColumn id="9792" name="Column9763"/>
    <tableColumn id="9793" name="Column9764"/>
    <tableColumn id="9794" name="Column9765"/>
    <tableColumn id="9795" name="Column9766"/>
    <tableColumn id="9796" name="Column9767"/>
    <tableColumn id="9797" name="Column9768"/>
    <tableColumn id="9798" name="Column9769"/>
    <tableColumn id="9799" name="Column9770"/>
    <tableColumn id="9800" name="Column9771"/>
    <tableColumn id="9801" name="Column9772"/>
    <tableColumn id="9802" name="Column9773"/>
    <tableColumn id="9803" name="Column9774"/>
    <tableColumn id="9804" name="Column9775"/>
    <tableColumn id="9805" name="Column9776"/>
    <tableColumn id="9806" name="Column9777"/>
    <tableColumn id="9807" name="Column9778"/>
    <tableColumn id="9808" name="Column9779"/>
    <tableColumn id="9809" name="Column9780"/>
    <tableColumn id="9810" name="Column9781"/>
    <tableColumn id="9811" name="Column9782"/>
    <tableColumn id="9812" name="Column9783"/>
    <tableColumn id="9813" name="Column9784"/>
    <tableColumn id="9814" name="Column9785"/>
    <tableColumn id="9815" name="Column9786"/>
    <tableColumn id="9816" name="Column9787"/>
    <tableColumn id="9817" name="Column9788"/>
    <tableColumn id="9818" name="Column9789"/>
    <tableColumn id="9819" name="Column9790"/>
    <tableColumn id="9820" name="Column9791"/>
    <tableColumn id="9821" name="Column9792"/>
    <tableColumn id="9822" name="Column9793"/>
    <tableColumn id="9823" name="Column9794"/>
    <tableColumn id="9824" name="Column9795"/>
    <tableColumn id="9825" name="Column9796"/>
    <tableColumn id="9826" name="Column9797"/>
    <tableColumn id="9827" name="Column9798"/>
    <tableColumn id="9828" name="Column9799"/>
    <tableColumn id="9829" name="Column9800"/>
    <tableColumn id="9830" name="Column9801"/>
    <tableColumn id="9831" name="Column9802"/>
    <tableColumn id="9832" name="Column9803"/>
    <tableColumn id="9833" name="Column9804"/>
    <tableColumn id="9834" name="Column9805"/>
    <tableColumn id="9835" name="Column9806"/>
    <tableColumn id="9836" name="Column9807"/>
    <tableColumn id="9837" name="Column9808"/>
    <tableColumn id="9838" name="Column9809"/>
    <tableColumn id="9839" name="Column9810"/>
    <tableColumn id="9840" name="Column9811"/>
    <tableColumn id="9841" name="Column9812"/>
    <tableColumn id="9842" name="Column9813"/>
    <tableColumn id="9843" name="Column9814"/>
    <tableColumn id="9844" name="Column9815"/>
    <tableColumn id="9845" name="Column9816"/>
    <tableColumn id="9846" name="Column9817"/>
    <tableColumn id="9847" name="Column9818"/>
    <tableColumn id="9848" name="Column9819"/>
    <tableColumn id="9849" name="Column9820"/>
    <tableColumn id="9850" name="Column9821"/>
    <tableColumn id="9851" name="Column9822"/>
    <tableColumn id="9852" name="Column9823"/>
    <tableColumn id="9853" name="Column9824"/>
    <tableColumn id="9854" name="Column9825"/>
    <tableColumn id="9855" name="Column9826"/>
    <tableColumn id="9856" name="Column9827"/>
    <tableColumn id="9857" name="Column9828"/>
    <tableColumn id="9858" name="Column9829"/>
    <tableColumn id="9859" name="Column9830"/>
    <tableColumn id="9860" name="Column9831"/>
    <tableColumn id="9861" name="Column9832"/>
    <tableColumn id="9862" name="Column9833"/>
    <tableColumn id="9863" name="Column9834"/>
    <tableColumn id="9864" name="Column9835"/>
    <tableColumn id="9865" name="Column9836"/>
    <tableColumn id="9866" name="Column9837"/>
    <tableColumn id="9867" name="Column9838"/>
    <tableColumn id="9868" name="Column9839"/>
    <tableColumn id="9869" name="Column9840"/>
    <tableColumn id="9870" name="Column9841"/>
    <tableColumn id="9871" name="Column9842"/>
    <tableColumn id="9872" name="Column9843"/>
    <tableColumn id="9873" name="Column9844"/>
    <tableColumn id="9874" name="Column9845"/>
    <tableColumn id="9875" name="Column9846"/>
    <tableColumn id="9876" name="Column9847"/>
    <tableColumn id="9877" name="Column9848"/>
    <tableColumn id="9878" name="Column9849"/>
    <tableColumn id="9879" name="Column9850"/>
    <tableColumn id="9880" name="Column9851"/>
    <tableColumn id="9881" name="Column9852"/>
    <tableColumn id="9882" name="Column9853"/>
    <tableColumn id="9883" name="Column9854"/>
    <tableColumn id="9884" name="Column9855"/>
    <tableColumn id="9885" name="Column9856"/>
    <tableColumn id="9886" name="Column9857"/>
    <tableColumn id="9887" name="Column9858"/>
    <tableColumn id="9888" name="Column9859"/>
    <tableColumn id="9889" name="Column9860"/>
    <tableColumn id="9890" name="Column9861"/>
    <tableColumn id="9891" name="Column9862"/>
    <tableColumn id="9892" name="Column9863"/>
    <tableColumn id="9893" name="Column9864"/>
    <tableColumn id="9894" name="Column9865"/>
    <tableColumn id="9895" name="Column9866"/>
    <tableColumn id="9896" name="Column9867"/>
    <tableColumn id="9897" name="Column9868"/>
    <tableColumn id="9898" name="Column9869"/>
    <tableColumn id="9899" name="Column9870"/>
    <tableColumn id="9900" name="Column9871"/>
    <tableColumn id="9901" name="Column9872"/>
    <tableColumn id="9902" name="Column9873"/>
    <tableColumn id="9903" name="Column9874"/>
    <tableColumn id="9904" name="Column9875"/>
    <tableColumn id="9905" name="Column9876"/>
    <tableColumn id="9906" name="Column9877"/>
    <tableColumn id="9907" name="Column9878"/>
    <tableColumn id="9908" name="Column9879"/>
    <tableColumn id="9909" name="Column9880"/>
    <tableColumn id="9910" name="Column9881"/>
    <tableColumn id="9911" name="Column9882"/>
    <tableColumn id="9912" name="Column9883"/>
    <tableColumn id="9913" name="Column9884"/>
    <tableColumn id="9914" name="Column9885"/>
    <tableColumn id="9915" name="Column9886"/>
    <tableColumn id="9916" name="Column9887"/>
    <tableColumn id="9917" name="Column9888"/>
    <tableColumn id="9918" name="Column9889"/>
    <tableColumn id="9919" name="Column9890"/>
    <tableColumn id="9920" name="Column9891"/>
    <tableColumn id="9921" name="Column9892"/>
    <tableColumn id="9922" name="Column9893"/>
    <tableColumn id="9923" name="Column9894"/>
    <tableColumn id="9924" name="Column9895"/>
    <tableColumn id="9925" name="Column9896"/>
    <tableColumn id="9926" name="Column9897"/>
    <tableColumn id="9927" name="Column9898"/>
    <tableColumn id="9928" name="Column9899"/>
    <tableColumn id="9929" name="Column9900"/>
    <tableColumn id="9930" name="Column9901"/>
    <tableColumn id="9931" name="Column9902"/>
    <tableColumn id="9932" name="Column9903"/>
    <tableColumn id="9933" name="Column9904"/>
    <tableColumn id="9934" name="Column9905"/>
    <tableColumn id="9935" name="Column9906"/>
    <tableColumn id="9936" name="Column9907"/>
    <tableColumn id="9937" name="Column9908"/>
    <tableColumn id="9938" name="Column9909"/>
    <tableColumn id="9939" name="Column9910"/>
    <tableColumn id="9940" name="Column9911"/>
    <tableColumn id="9941" name="Column9912"/>
    <tableColumn id="9942" name="Column9913"/>
    <tableColumn id="9943" name="Column9914"/>
    <tableColumn id="9944" name="Column9915"/>
    <tableColumn id="9945" name="Column9916"/>
    <tableColumn id="9946" name="Column9917"/>
    <tableColumn id="9947" name="Column9918"/>
    <tableColumn id="9948" name="Column9919"/>
    <tableColumn id="9949" name="Column9920"/>
    <tableColumn id="9950" name="Column9921"/>
    <tableColumn id="9951" name="Column9922"/>
    <tableColumn id="9952" name="Column9923"/>
    <tableColumn id="9953" name="Column9924"/>
    <tableColumn id="9954" name="Column9925"/>
    <tableColumn id="9955" name="Column9926"/>
    <tableColumn id="9956" name="Column9927"/>
    <tableColumn id="9957" name="Column9928"/>
    <tableColumn id="9958" name="Column9929"/>
    <tableColumn id="9959" name="Column9930"/>
    <tableColumn id="9960" name="Column9931"/>
    <tableColumn id="9961" name="Column9932"/>
    <tableColumn id="9962" name="Column9933"/>
    <tableColumn id="9963" name="Column9934"/>
    <tableColumn id="9964" name="Column9935"/>
    <tableColumn id="9965" name="Column9936"/>
    <tableColumn id="9966" name="Column9937"/>
    <tableColumn id="9967" name="Column9938"/>
    <tableColumn id="9968" name="Column9939"/>
    <tableColumn id="9969" name="Column9940"/>
    <tableColumn id="9970" name="Column9941"/>
    <tableColumn id="9971" name="Column9942"/>
    <tableColumn id="9972" name="Column9943"/>
    <tableColumn id="9973" name="Column9944"/>
    <tableColumn id="9974" name="Column9945"/>
    <tableColumn id="9975" name="Column9946"/>
    <tableColumn id="9976" name="Column9947"/>
    <tableColumn id="9977" name="Column9948"/>
    <tableColumn id="9978" name="Column9949"/>
    <tableColumn id="9979" name="Column9950"/>
    <tableColumn id="9980" name="Column9951"/>
    <tableColumn id="9981" name="Column9952"/>
    <tableColumn id="9982" name="Column9953"/>
    <tableColumn id="9983" name="Column9954"/>
    <tableColumn id="9984" name="Column9955"/>
    <tableColumn id="9985" name="Column9956"/>
    <tableColumn id="9986" name="Column9957"/>
    <tableColumn id="9987" name="Column9958"/>
    <tableColumn id="9988" name="Column9959"/>
    <tableColumn id="9989" name="Column9960"/>
    <tableColumn id="9990" name="Column9961"/>
    <tableColumn id="9991" name="Column9962"/>
    <tableColumn id="9992" name="Column9963"/>
    <tableColumn id="9993" name="Column9964"/>
    <tableColumn id="9994" name="Column9965"/>
    <tableColumn id="9995" name="Column9966"/>
    <tableColumn id="9996" name="Column9967"/>
    <tableColumn id="9997" name="Column9968"/>
    <tableColumn id="9998" name="Column9969"/>
    <tableColumn id="9999" name="Column9970"/>
    <tableColumn id="10000" name="Column9971"/>
    <tableColumn id="10001" name="Column9972"/>
    <tableColumn id="10002" name="Column9973"/>
    <tableColumn id="10003" name="Column9974"/>
    <tableColumn id="10004" name="Column9975"/>
    <tableColumn id="10005" name="Column9976"/>
    <tableColumn id="10006" name="Column9977"/>
    <tableColumn id="10007" name="Column9978"/>
    <tableColumn id="10008" name="Column9979"/>
    <tableColumn id="10009" name="Column9980"/>
    <tableColumn id="10010" name="Column9981"/>
    <tableColumn id="10011" name="Column9982"/>
    <tableColumn id="10012" name="Column9983"/>
    <tableColumn id="10013" name="Column9984"/>
    <tableColumn id="10014" name="Column9985"/>
    <tableColumn id="10015" name="Column9986"/>
    <tableColumn id="10016" name="Column9987"/>
    <tableColumn id="10017" name="Column9988"/>
    <tableColumn id="10018" name="Column9989"/>
    <tableColumn id="10019" name="Column9990"/>
    <tableColumn id="10020" name="Column9991"/>
    <tableColumn id="10021" name="Column9992"/>
    <tableColumn id="10022" name="Column9993"/>
    <tableColumn id="10023" name="Column9994"/>
    <tableColumn id="10024" name="Column9995"/>
    <tableColumn id="10025" name="Column9996"/>
    <tableColumn id="10026" name="Column9997"/>
    <tableColumn id="10027" name="Column9998"/>
    <tableColumn id="10028" name="Column9999"/>
    <tableColumn id="10029" name="Column10000"/>
    <tableColumn id="10030" name="Column10001"/>
    <tableColumn id="10031" name="Column10002"/>
    <tableColumn id="10032" name="Column10003"/>
    <tableColumn id="10033" name="Column10004"/>
    <tableColumn id="10034" name="Column10005"/>
    <tableColumn id="10035" name="Column10006"/>
    <tableColumn id="10036" name="Column10007"/>
    <tableColumn id="10037" name="Column10008"/>
    <tableColumn id="10038" name="Column10009"/>
    <tableColumn id="10039" name="Column10010"/>
    <tableColumn id="10040" name="Column10011"/>
    <tableColumn id="10041" name="Column10012"/>
    <tableColumn id="10042" name="Column10013"/>
    <tableColumn id="10043" name="Column10014"/>
    <tableColumn id="10044" name="Column10015"/>
    <tableColumn id="10045" name="Column10016"/>
    <tableColumn id="10046" name="Column10017"/>
    <tableColumn id="10047" name="Column10018"/>
    <tableColumn id="10048" name="Column10019"/>
    <tableColumn id="10049" name="Column10020"/>
    <tableColumn id="10050" name="Column10021"/>
    <tableColumn id="10051" name="Column10022"/>
    <tableColumn id="10052" name="Column10023"/>
    <tableColumn id="10053" name="Column10024"/>
    <tableColumn id="10054" name="Column10025"/>
    <tableColumn id="10055" name="Column10026"/>
    <tableColumn id="10056" name="Column10027"/>
    <tableColumn id="10057" name="Column10028"/>
    <tableColumn id="10058" name="Column10029"/>
    <tableColumn id="10059" name="Column10030"/>
    <tableColumn id="10060" name="Column10031"/>
    <tableColumn id="10061" name="Column10032"/>
    <tableColumn id="10062" name="Column10033"/>
    <tableColumn id="10063" name="Column10034"/>
    <tableColumn id="10064" name="Column10035"/>
    <tableColumn id="10065" name="Column10036"/>
    <tableColumn id="10066" name="Column10037"/>
    <tableColumn id="10067" name="Column10038"/>
    <tableColumn id="10068" name="Column10039"/>
    <tableColumn id="10069" name="Column10040"/>
    <tableColumn id="10070" name="Column10041"/>
    <tableColumn id="10071" name="Column10042"/>
    <tableColumn id="10072" name="Column10043"/>
    <tableColumn id="10073" name="Column10044"/>
    <tableColumn id="10074" name="Column10045"/>
    <tableColumn id="10075" name="Column10046"/>
    <tableColumn id="10076" name="Column10047"/>
    <tableColumn id="10077" name="Column10048"/>
    <tableColumn id="10078" name="Column10049"/>
    <tableColumn id="10079" name="Column10050"/>
    <tableColumn id="10080" name="Column10051"/>
    <tableColumn id="10081" name="Column10052"/>
    <tableColumn id="10082" name="Column10053"/>
    <tableColumn id="10083" name="Column10054"/>
    <tableColumn id="10084" name="Column10055"/>
    <tableColumn id="10085" name="Column10056"/>
    <tableColumn id="10086" name="Column10057"/>
    <tableColumn id="10087" name="Column10058"/>
    <tableColumn id="10088" name="Column10059"/>
    <tableColumn id="10089" name="Column10060"/>
    <tableColumn id="10090" name="Column10061"/>
    <tableColumn id="10091" name="Column10062"/>
    <tableColumn id="10092" name="Column10063"/>
    <tableColumn id="10093" name="Column10064"/>
    <tableColumn id="10094" name="Column10065"/>
    <tableColumn id="10095" name="Column10066"/>
    <tableColumn id="10096" name="Column10067"/>
    <tableColumn id="10097" name="Column10068"/>
    <tableColumn id="10098" name="Column10069"/>
    <tableColumn id="10099" name="Column10070"/>
    <tableColumn id="10100" name="Column10071"/>
    <tableColumn id="10101" name="Column10072"/>
    <tableColumn id="10102" name="Column10073"/>
    <tableColumn id="10103" name="Column10074"/>
    <tableColumn id="10104" name="Column10075"/>
    <tableColumn id="10105" name="Column10076"/>
    <tableColumn id="10106" name="Column10077"/>
    <tableColumn id="10107" name="Column10078"/>
    <tableColumn id="10108" name="Column10079"/>
    <tableColumn id="10109" name="Column10080"/>
    <tableColumn id="10110" name="Column10081"/>
    <tableColumn id="10111" name="Column10082"/>
    <tableColumn id="10112" name="Column10083"/>
    <tableColumn id="10113" name="Column10084"/>
    <tableColumn id="10114" name="Column10085"/>
    <tableColumn id="10115" name="Column10086"/>
    <tableColumn id="10116" name="Column10087"/>
    <tableColumn id="10117" name="Column10088"/>
    <tableColumn id="10118" name="Column10089"/>
    <tableColumn id="10119" name="Column10090"/>
    <tableColumn id="10120" name="Column10091"/>
    <tableColumn id="10121" name="Column10092"/>
    <tableColumn id="10122" name="Column10093"/>
    <tableColumn id="10123" name="Column10094"/>
    <tableColumn id="10124" name="Column10095"/>
    <tableColumn id="10125" name="Column10096"/>
    <tableColumn id="10126" name="Column10097"/>
    <tableColumn id="10127" name="Column10098"/>
    <tableColumn id="10128" name="Column10099"/>
    <tableColumn id="10129" name="Column10100"/>
    <tableColumn id="10130" name="Column10101"/>
    <tableColumn id="10131" name="Column10102"/>
    <tableColumn id="10132" name="Column10103"/>
    <tableColumn id="10133" name="Column10104"/>
    <tableColumn id="10134" name="Column10105"/>
    <tableColumn id="10135" name="Column10106"/>
    <tableColumn id="10136" name="Column10107"/>
    <tableColumn id="10137" name="Column10108"/>
    <tableColumn id="10138" name="Column10109"/>
    <tableColumn id="10139" name="Column10110"/>
    <tableColumn id="10140" name="Column10111"/>
    <tableColumn id="10141" name="Column10112"/>
    <tableColumn id="10142" name="Column10113"/>
    <tableColumn id="10143" name="Column10114"/>
    <tableColumn id="10144" name="Column10115"/>
    <tableColumn id="10145" name="Column10116"/>
    <tableColumn id="10146" name="Column10117"/>
    <tableColumn id="10147" name="Column10118"/>
    <tableColumn id="10148" name="Column10119"/>
    <tableColumn id="10149" name="Column10120"/>
    <tableColumn id="10150" name="Column10121"/>
    <tableColumn id="10151" name="Column10122"/>
    <tableColumn id="10152" name="Column10123"/>
    <tableColumn id="10153" name="Column10124"/>
    <tableColumn id="10154" name="Column10125"/>
    <tableColumn id="10155" name="Column10126"/>
    <tableColumn id="10156" name="Column10127"/>
    <tableColumn id="10157" name="Column10128"/>
    <tableColumn id="10158" name="Column10129"/>
    <tableColumn id="10159" name="Column10130"/>
    <tableColumn id="10160" name="Column10131"/>
    <tableColumn id="10161" name="Column10132"/>
    <tableColumn id="10162" name="Column10133"/>
    <tableColumn id="10163" name="Column10134"/>
    <tableColumn id="10164" name="Column10135"/>
    <tableColumn id="10165" name="Column10136"/>
    <tableColumn id="10166" name="Column10137"/>
    <tableColumn id="10167" name="Column10138"/>
    <tableColumn id="10168" name="Column10139"/>
    <tableColumn id="10169" name="Column10140"/>
    <tableColumn id="10170" name="Column10141"/>
    <tableColumn id="10171" name="Column10142"/>
    <tableColumn id="10172" name="Column10143"/>
    <tableColumn id="10173" name="Column10144"/>
    <tableColumn id="10174" name="Column10145"/>
    <tableColumn id="10175" name="Column10146"/>
    <tableColumn id="10176" name="Column10147"/>
    <tableColumn id="10177" name="Column10148"/>
    <tableColumn id="10178" name="Column10149"/>
    <tableColumn id="10179" name="Column10150"/>
    <tableColumn id="10180" name="Column10151"/>
    <tableColumn id="10181" name="Column10152"/>
    <tableColumn id="10182" name="Column10153"/>
    <tableColumn id="10183" name="Column10154"/>
    <tableColumn id="10184" name="Column10155"/>
    <tableColumn id="10185" name="Column10156"/>
    <tableColumn id="10186" name="Column10157"/>
    <tableColumn id="10187" name="Column10158"/>
    <tableColumn id="10188" name="Column10159"/>
    <tableColumn id="10189" name="Column10160"/>
    <tableColumn id="10190" name="Column10161"/>
    <tableColumn id="10191" name="Column10162"/>
    <tableColumn id="10192" name="Column10163"/>
    <tableColumn id="10193" name="Column10164"/>
    <tableColumn id="10194" name="Column10165"/>
    <tableColumn id="10195" name="Column10166"/>
    <tableColumn id="10196" name="Column10167"/>
    <tableColumn id="10197" name="Column10168"/>
    <tableColumn id="10198" name="Column10169"/>
    <tableColumn id="10199" name="Column10170"/>
    <tableColumn id="10200" name="Column10171"/>
    <tableColumn id="10201" name="Column10172"/>
    <tableColumn id="10202" name="Column10173"/>
    <tableColumn id="10203" name="Column10174"/>
    <tableColumn id="10204" name="Column10175"/>
    <tableColumn id="10205" name="Column10176"/>
    <tableColumn id="10206" name="Column10177"/>
    <tableColumn id="10207" name="Column10178"/>
    <tableColumn id="10208" name="Column10179"/>
    <tableColumn id="10209" name="Column10180"/>
    <tableColumn id="10210" name="Column10181"/>
    <tableColumn id="10211" name="Column10182"/>
    <tableColumn id="10212" name="Column10183"/>
    <tableColumn id="10213" name="Column10184"/>
    <tableColumn id="10214" name="Column10185"/>
    <tableColumn id="10215" name="Column10186"/>
    <tableColumn id="10216" name="Column10187"/>
    <tableColumn id="10217" name="Column10188"/>
    <tableColumn id="10218" name="Column10189"/>
    <tableColumn id="10219" name="Column10190"/>
    <tableColumn id="10220" name="Column10191"/>
    <tableColumn id="10221" name="Column10192"/>
    <tableColumn id="10222" name="Column10193"/>
    <tableColumn id="10223" name="Column10194"/>
    <tableColumn id="10224" name="Column10195"/>
    <tableColumn id="10225" name="Column10196"/>
    <tableColumn id="10226" name="Column10197"/>
    <tableColumn id="10227" name="Column10198"/>
    <tableColumn id="10228" name="Column10199"/>
    <tableColumn id="10229" name="Column10200"/>
    <tableColumn id="10230" name="Column10201"/>
    <tableColumn id="10231" name="Column10202"/>
    <tableColumn id="10232" name="Column10203"/>
    <tableColumn id="10233" name="Column10204"/>
    <tableColumn id="10234" name="Column10205"/>
    <tableColumn id="10235" name="Column10206"/>
    <tableColumn id="10236" name="Column10207"/>
    <tableColumn id="10237" name="Column10208"/>
    <tableColumn id="10238" name="Column10209"/>
    <tableColumn id="10239" name="Column10210"/>
    <tableColumn id="10240" name="Column10211"/>
    <tableColumn id="10241" name="Column10212"/>
    <tableColumn id="10242" name="Column10213"/>
    <tableColumn id="10243" name="Column10214"/>
    <tableColumn id="10244" name="Column10215"/>
    <tableColumn id="10245" name="Column10216"/>
    <tableColumn id="10246" name="Column10217"/>
    <tableColumn id="10247" name="Column10218"/>
    <tableColumn id="10248" name="Column10219"/>
    <tableColumn id="10249" name="Column10220"/>
    <tableColumn id="10250" name="Column10221"/>
    <tableColumn id="10251" name="Column10222"/>
    <tableColumn id="10252" name="Column10223"/>
    <tableColumn id="10253" name="Column10224"/>
    <tableColumn id="10254" name="Column10225"/>
    <tableColumn id="10255" name="Column10226"/>
    <tableColumn id="10256" name="Column10227"/>
    <tableColumn id="10257" name="Column10228"/>
    <tableColumn id="10258" name="Column10229"/>
    <tableColumn id="10259" name="Column10230"/>
    <tableColumn id="10260" name="Column10231"/>
    <tableColumn id="10261" name="Column10232"/>
    <tableColumn id="10262" name="Column10233"/>
    <tableColumn id="10263" name="Column10234"/>
    <tableColumn id="10264" name="Column10235"/>
    <tableColumn id="10265" name="Column10236"/>
    <tableColumn id="10266" name="Column10237"/>
    <tableColumn id="10267" name="Column10238"/>
    <tableColumn id="10268" name="Column10239"/>
    <tableColumn id="10269" name="Column10240"/>
    <tableColumn id="10270" name="Column10241"/>
    <tableColumn id="10271" name="Column10242"/>
    <tableColumn id="10272" name="Column10243"/>
    <tableColumn id="10273" name="Column10244"/>
    <tableColumn id="10274" name="Column10245"/>
    <tableColumn id="10275" name="Column10246"/>
    <tableColumn id="10276" name="Column10247"/>
    <tableColumn id="10277" name="Column10248"/>
    <tableColumn id="10278" name="Column10249"/>
    <tableColumn id="10279" name="Column10250"/>
    <tableColumn id="10280" name="Column10251"/>
    <tableColumn id="10281" name="Column10252"/>
    <tableColumn id="10282" name="Column10253"/>
    <tableColumn id="10283" name="Column10254"/>
    <tableColumn id="10284" name="Column10255"/>
    <tableColumn id="10285" name="Column10256"/>
    <tableColumn id="10286" name="Column10257"/>
    <tableColumn id="10287" name="Column10258"/>
    <tableColumn id="10288" name="Column10259"/>
    <tableColumn id="10289" name="Column10260"/>
    <tableColumn id="10290" name="Column10261"/>
    <tableColumn id="10291" name="Column10262"/>
    <tableColumn id="10292" name="Column10263"/>
    <tableColumn id="10293" name="Column10264"/>
    <tableColumn id="10294" name="Column10265"/>
    <tableColumn id="10295" name="Column10266"/>
    <tableColumn id="10296" name="Column10267"/>
    <tableColumn id="10297" name="Column10268"/>
    <tableColumn id="10298" name="Column10269"/>
    <tableColumn id="10299" name="Column10270"/>
    <tableColumn id="10300" name="Column10271"/>
    <tableColumn id="10301" name="Column10272"/>
    <tableColumn id="10302" name="Column10273"/>
    <tableColumn id="10303" name="Column10274"/>
    <tableColumn id="10304" name="Column10275"/>
    <tableColumn id="10305" name="Column10276"/>
    <tableColumn id="10306" name="Column10277"/>
    <tableColumn id="10307" name="Column10278"/>
    <tableColumn id="10308" name="Column10279"/>
    <tableColumn id="10309" name="Column10280"/>
    <tableColumn id="10310" name="Column10281"/>
    <tableColumn id="10311" name="Column10282"/>
    <tableColumn id="10312" name="Column10283"/>
    <tableColumn id="10313" name="Column10284"/>
    <tableColumn id="10314" name="Column10285"/>
    <tableColumn id="10315" name="Column10286"/>
    <tableColumn id="10316" name="Column10287"/>
    <tableColumn id="10317" name="Column10288"/>
    <tableColumn id="10318" name="Column10289"/>
    <tableColumn id="10319" name="Column10290"/>
    <tableColumn id="10320" name="Column10291"/>
    <tableColumn id="10321" name="Column10292"/>
    <tableColumn id="10322" name="Column10293"/>
    <tableColumn id="10323" name="Column10294"/>
    <tableColumn id="10324" name="Column10295"/>
    <tableColumn id="10325" name="Column10296"/>
    <tableColumn id="10326" name="Column10297"/>
    <tableColumn id="10327" name="Column10298"/>
    <tableColumn id="10328" name="Column10299"/>
    <tableColumn id="10329" name="Column10300"/>
    <tableColumn id="10330" name="Column10301"/>
    <tableColumn id="10331" name="Column10302"/>
    <tableColumn id="10332" name="Column10303"/>
    <tableColumn id="10333" name="Column10304"/>
    <tableColumn id="10334" name="Column10305"/>
    <tableColumn id="10335" name="Column10306"/>
    <tableColumn id="10336" name="Column10307"/>
    <tableColumn id="10337" name="Column10308"/>
    <tableColumn id="10338" name="Column10309"/>
    <tableColumn id="10339" name="Column10310"/>
    <tableColumn id="10340" name="Column10311"/>
    <tableColumn id="10341" name="Column10312"/>
    <tableColumn id="10342" name="Column10313"/>
    <tableColumn id="10343" name="Column10314"/>
    <tableColumn id="10344" name="Column10315"/>
    <tableColumn id="10345" name="Column10316"/>
    <tableColumn id="10346" name="Column10317"/>
    <tableColumn id="10347" name="Column10318"/>
    <tableColumn id="10348" name="Column10319"/>
    <tableColumn id="10349" name="Column10320"/>
    <tableColumn id="10350" name="Column10321"/>
    <tableColumn id="10351" name="Column10322"/>
    <tableColumn id="10352" name="Column10323"/>
    <tableColumn id="10353" name="Column10324"/>
    <tableColumn id="10354" name="Column10325"/>
    <tableColumn id="10355" name="Column10326"/>
    <tableColumn id="10356" name="Column10327"/>
    <tableColumn id="10357" name="Column10328"/>
    <tableColumn id="10358" name="Column10329"/>
    <tableColumn id="10359" name="Column10330"/>
    <tableColumn id="10360" name="Column10331"/>
    <tableColumn id="10361" name="Column10332"/>
    <tableColumn id="10362" name="Column10333"/>
    <tableColumn id="10363" name="Column10334"/>
    <tableColumn id="10364" name="Column10335"/>
    <tableColumn id="10365" name="Column10336"/>
    <tableColumn id="10366" name="Column10337"/>
    <tableColumn id="10367" name="Column10338"/>
    <tableColumn id="10368" name="Column10339"/>
    <tableColumn id="10369" name="Column10340"/>
    <tableColumn id="10370" name="Column10341"/>
    <tableColumn id="10371" name="Column10342"/>
    <tableColumn id="10372" name="Column10343"/>
    <tableColumn id="10373" name="Column10344"/>
    <tableColumn id="10374" name="Column10345"/>
    <tableColumn id="10375" name="Column10346"/>
    <tableColumn id="10376" name="Column10347"/>
    <tableColumn id="10377" name="Column10348"/>
    <tableColumn id="10378" name="Column10349"/>
    <tableColumn id="10379" name="Column10350"/>
    <tableColumn id="10380" name="Column10351"/>
    <tableColumn id="10381" name="Column10352"/>
    <tableColumn id="10382" name="Column10353"/>
    <tableColumn id="10383" name="Column10354"/>
    <tableColumn id="10384" name="Column10355"/>
    <tableColumn id="10385" name="Column10356"/>
    <tableColumn id="10386" name="Column10357"/>
    <tableColumn id="10387" name="Column10358"/>
    <tableColumn id="10388" name="Column10359"/>
    <tableColumn id="10389" name="Column10360"/>
    <tableColumn id="10390" name="Column10361"/>
    <tableColumn id="10391" name="Column10362"/>
    <tableColumn id="10392" name="Column10363"/>
    <tableColumn id="10393" name="Column10364"/>
    <tableColumn id="10394" name="Column10365"/>
    <tableColumn id="10395" name="Column10366"/>
    <tableColumn id="10396" name="Column10367"/>
    <tableColumn id="10397" name="Column10368"/>
    <tableColumn id="10398" name="Column10369"/>
    <tableColumn id="10399" name="Column10370"/>
    <tableColumn id="10400" name="Column10371"/>
    <tableColumn id="10401" name="Column10372"/>
    <tableColumn id="10402" name="Column10373"/>
    <tableColumn id="10403" name="Column10374"/>
    <tableColumn id="10404" name="Column10375"/>
    <tableColumn id="10405" name="Column10376"/>
    <tableColumn id="10406" name="Column10377"/>
    <tableColumn id="10407" name="Column10378"/>
    <tableColumn id="10408" name="Column10379"/>
    <tableColumn id="10409" name="Column10380"/>
    <tableColumn id="10410" name="Column10381"/>
    <tableColumn id="10411" name="Column10382"/>
    <tableColumn id="10412" name="Column10383"/>
    <tableColumn id="10413" name="Column10384"/>
    <tableColumn id="10414" name="Column10385"/>
    <tableColumn id="10415" name="Column10386"/>
    <tableColumn id="10416" name="Column10387"/>
    <tableColumn id="10417" name="Column10388"/>
    <tableColumn id="10418" name="Column10389"/>
    <tableColumn id="10419" name="Column10390"/>
    <tableColumn id="10420" name="Column10391"/>
    <tableColumn id="10421" name="Column10392"/>
    <tableColumn id="10422" name="Column10393"/>
    <tableColumn id="10423" name="Column10394"/>
    <tableColumn id="10424" name="Column10395"/>
    <tableColumn id="10425" name="Column10396"/>
    <tableColumn id="10426" name="Column10397"/>
    <tableColumn id="10427" name="Column10398"/>
    <tableColumn id="10428" name="Column10399"/>
    <tableColumn id="10429" name="Column10400"/>
    <tableColumn id="10430" name="Column10401"/>
    <tableColumn id="10431" name="Column10402"/>
    <tableColumn id="10432" name="Column10403"/>
    <tableColumn id="10433" name="Column10404"/>
    <tableColumn id="10434" name="Column10405"/>
    <tableColumn id="10435" name="Column10406"/>
    <tableColumn id="10436" name="Column10407"/>
    <tableColumn id="10437" name="Column10408"/>
    <tableColumn id="10438" name="Column10409"/>
    <tableColumn id="10439" name="Column10410"/>
    <tableColumn id="10440" name="Column10411"/>
    <tableColumn id="10441" name="Column10412"/>
    <tableColumn id="10442" name="Column10413"/>
    <tableColumn id="10443" name="Column10414"/>
    <tableColumn id="10444" name="Column10415"/>
    <tableColumn id="10445" name="Column10416"/>
    <tableColumn id="10446" name="Column10417"/>
    <tableColumn id="10447" name="Column10418"/>
    <tableColumn id="10448" name="Column10419"/>
    <tableColumn id="10449" name="Column10420"/>
    <tableColumn id="10450" name="Column10421"/>
    <tableColumn id="10451" name="Column10422"/>
    <tableColumn id="10452" name="Column10423"/>
    <tableColumn id="10453" name="Column10424"/>
    <tableColumn id="10454" name="Column10425"/>
    <tableColumn id="10455" name="Column10426"/>
    <tableColumn id="10456" name="Column10427"/>
    <tableColumn id="10457" name="Column10428"/>
    <tableColumn id="10458" name="Column10429"/>
    <tableColumn id="10459" name="Column10430"/>
    <tableColumn id="10460" name="Column10431"/>
    <tableColumn id="10461" name="Column10432"/>
    <tableColumn id="10462" name="Column10433"/>
    <tableColumn id="10463" name="Column10434"/>
    <tableColumn id="10464" name="Column10435"/>
    <tableColumn id="10465" name="Column10436"/>
    <tableColumn id="10466" name="Column10437"/>
    <tableColumn id="10467" name="Column10438"/>
    <tableColumn id="10468" name="Column10439"/>
    <tableColumn id="10469" name="Column10440"/>
    <tableColumn id="10470" name="Column10441"/>
    <tableColumn id="10471" name="Column10442"/>
    <tableColumn id="10472" name="Column10443"/>
    <tableColumn id="10473" name="Column10444"/>
    <tableColumn id="10474" name="Column10445"/>
    <tableColumn id="10475" name="Column10446"/>
    <tableColumn id="10476" name="Column10447"/>
    <tableColumn id="10477" name="Column10448"/>
    <tableColumn id="10478" name="Column10449"/>
    <tableColumn id="10479" name="Column10450"/>
    <tableColumn id="10480" name="Column10451"/>
    <tableColumn id="10481" name="Column10452"/>
    <tableColumn id="10482" name="Column10453"/>
    <tableColumn id="10483" name="Column10454"/>
    <tableColumn id="10484" name="Column10455"/>
    <tableColumn id="10485" name="Column10456"/>
    <tableColumn id="10486" name="Column10457"/>
    <tableColumn id="10487" name="Column10458"/>
    <tableColumn id="10488" name="Column10459"/>
    <tableColumn id="10489" name="Column10460"/>
    <tableColumn id="10490" name="Column10461"/>
    <tableColumn id="10491" name="Column10462"/>
    <tableColumn id="10492" name="Column10463"/>
    <tableColumn id="10493" name="Column10464"/>
    <tableColumn id="10494" name="Column10465"/>
    <tableColumn id="10495" name="Column10466"/>
    <tableColumn id="10496" name="Column10467"/>
    <tableColumn id="10497" name="Column10468"/>
    <tableColumn id="10498" name="Column10469"/>
    <tableColumn id="10499" name="Column10470"/>
    <tableColumn id="10500" name="Column10471"/>
    <tableColumn id="10501" name="Column10472"/>
    <tableColumn id="10502" name="Column10473"/>
    <tableColumn id="10503" name="Column10474"/>
    <tableColumn id="10504" name="Column10475"/>
    <tableColumn id="10505" name="Column10476"/>
    <tableColumn id="10506" name="Column10477"/>
    <tableColumn id="10507" name="Column10478"/>
    <tableColumn id="10508" name="Column10479"/>
    <tableColumn id="10509" name="Column10480"/>
    <tableColumn id="10510" name="Column10481"/>
    <tableColumn id="10511" name="Column10482"/>
    <tableColumn id="10512" name="Column10483"/>
    <tableColumn id="10513" name="Column10484"/>
    <tableColumn id="10514" name="Column10485"/>
    <tableColumn id="10515" name="Column10486"/>
    <tableColumn id="10516" name="Column10487"/>
    <tableColumn id="10517" name="Column10488"/>
    <tableColumn id="10518" name="Column10489"/>
    <tableColumn id="10519" name="Column10490"/>
    <tableColumn id="10520" name="Column10491"/>
    <tableColumn id="10521" name="Column10492"/>
    <tableColumn id="10522" name="Column10493"/>
    <tableColumn id="10523" name="Column10494"/>
    <tableColumn id="10524" name="Column10495"/>
    <tableColumn id="10525" name="Column10496"/>
    <tableColumn id="10526" name="Column10497"/>
    <tableColumn id="10527" name="Column10498"/>
    <tableColumn id="10528" name="Column10499"/>
    <tableColumn id="10529" name="Column10500"/>
    <tableColumn id="10530" name="Column10501"/>
    <tableColumn id="10531" name="Column10502"/>
    <tableColumn id="10532" name="Column10503"/>
    <tableColumn id="10533" name="Column10504"/>
    <tableColumn id="10534" name="Column10505"/>
    <tableColumn id="10535" name="Column10506"/>
    <tableColumn id="10536" name="Column10507"/>
    <tableColumn id="10537" name="Column10508"/>
    <tableColumn id="10538" name="Column10509"/>
    <tableColumn id="10539" name="Column10510"/>
    <tableColumn id="10540" name="Column10511"/>
    <tableColumn id="10541" name="Column10512"/>
    <tableColumn id="10542" name="Column10513"/>
    <tableColumn id="10543" name="Column10514"/>
    <tableColumn id="10544" name="Column10515"/>
    <tableColumn id="10545" name="Column10516"/>
    <tableColumn id="10546" name="Column10517"/>
    <tableColumn id="10547" name="Column10518"/>
    <tableColumn id="10548" name="Column10519"/>
    <tableColumn id="10549" name="Column10520"/>
    <tableColumn id="10550" name="Column10521"/>
    <tableColumn id="10551" name="Column10522"/>
    <tableColumn id="10552" name="Column10523"/>
    <tableColumn id="10553" name="Column10524"/>
    <tableColumn id="10554" name="Column10525"/>
    <tableColumn id="10555" name="Column10526"/>
    <tableColumn id="10556" name="Column10527"/>
    <tableColumn id="10557" name="Column10528"/>
    <tableColumn id="10558" name="Column10529"/>
    <tableColumn id="10559" name="Column10530"/>
    <tableColumn id="10560" name="Column10531"/>
    <tableColumn id="10561" name="Column10532"/>
    <tableColumn id="10562" name="Column10533"/>
    <tableColumn id="10563" name="Column10534"/>
    <tableColumn id="10564" name="Column10535"/>
    <tableColumn id="10565" name="Column10536"/>
    <tableColumn id="10566" name="Column10537"/>
    <tableColumn id="10567" name="Column10538"/>
    <tableColumn id="10568" name="Column10539"/>
    <tableColumn id="10569" name="Column10540"/>
    <tableColumn id="10570" name="Column10541"/>
    <tableColumn id="10571" name="Column10542"/>
    <tableColumn id="10572" name="Column10543"/>
    <tableColumn id="10573" name="Column10544"/>
    <tableColumn id="10574" name="Column10545"/>
    <tableColumn id="10575" name="Column10546"/>
    <tableColumn id="10576" name="Column10547"/>
    <tableColumn id="10577" name="Column10548"/>
    <tableColumn id="10578" name="Column10549"/>
    <tableColumn id="10579" name="Column10550"/>
    <tableColumn id="10580" name="Column10551"/>
    <tableColumn id="10581" name="Column10552"/>
    <tableColumn id="10582" name="Column10553"/>
    <tableColumn id="10583" name="Column10554"/>
    <tableColumn id="10584" name="Column10555"/>
    <tableColumn id="10585" name="Column10556"/>
    <tableColumn id="10586" name="Column10557"/>
    <tableColumn id="10587" name="Column10558"/>
    <tableColumn id="10588" name="Column10559"/>
    <tableColumn id="10589" name="Column10560"/>
    <tableColumn id="10590" name="Column10561"/>
    <tableColumn id="10591" name="Column10562"/>
    <tableColumn id="10592" name="Column10563"/>
    <tableColumn id="10593" name="Column10564"/>
    <tableColumn id="10594" name="Column10565"/>
    <tableColumn id="10595" name="Column10566"/>
    <tableColumn id="10596" name="Column10567"/>
    <tableColumn id="10597" name="Column10568"/>
    <tableColumn id="10598" name="Column10569"/>
    <tableColumn id="10599" name="Column10570"/>
    <tableColumn id="10600" name="Column10571"/>
    <tableColumn id="10601" name="Column10572"/>
    <tableColumn id="10602" name="Column10573"/>
    <tableColumn id="10603" name="Column10574"/>
    <tableColumn id="10604" name="Column10575"/>
    <tableColumn id="10605" name="Column10576"/>
    <tableColumn id="10606" name="Column10577"/>
    <tableColumn id="10607" name="Column10578"/>
    <tableColumn id="10608" name="Column10579"/>
    <tableColumn id="10609" name="Column10580"/>
    <tableColumn id="10610" name="Column10581"/>
    <tableColumn id="10611" name="Column10582"/>
    <tableColumn id="10612" name="Column10583"/>
    <tableColumn id="10613" name="Column10584"/>
    <tableColumn id="10614" name="Column10585"/>
    <tableColumn id="10615" name="Column10586"/>
    <tableColumn id="10616" name="Column10587"/>
    <tableColumn id="10617" name="Column10588"/>
    <tableColumn id="10618" name="Column10589"/>
    <tableColumn id="10619" name="Column10590"/>
    <tableColumn id="10620" name="Column10591"/>
    <tableColumn id="10621" name="Column10592"/>
    <tableColumn id="10622" name="Column10593"/>
    <tableColumn id="10623" name="Column10594"/>
    <tableColumn id="10624" name="Column10595"/>
    <tableColumn id="10625" name="Column10596"/>
    <tableColumn id="10626" name="Column10597"/>
    <tableColumn id="10627" name="Column10598"/>
    <tableColumn id="10628" name="Column10599"/>
    <tableColumn id="10629" name="Column10600"/>
    <tableColumn id="10630" name="Column10601"/>
    <tableColumn id="10631" name="Column10602"/>
    <tableColumn id="10632" name="Column10603"/>
    <tableColumn id="10633" name="Column10604"/>
    <tableColumn id="10634" name="Column10605"/>
    <tableColumn id="10635" name="Column10606"/>
    <tableColumn id="10636" name="Column10607"/>
    <tableColumn id="10637" name="Column10608"/>
    <tableColumn id="10638" name="Column10609"/>
    <tableColumn id="10639" name="Column10610"/>
    <tableColumn id="10640" name="Column10611"/>
    <tableColumn id="10641" name="Column10612"/>
    <tableColumn id="10642" name="Column10613"/>
    <tableColumn id="10643" name="Column10614"/>
    <tableColumn id="10644" name="Column10615"/>
    <tableColumn id="10645" name="Column10616"/>
    <tableColumn id="10646" name="Column10617"/>
    <tableColumn id="10647" name="Column10618"/>
    <tableColumn id="10648" name="Column10619"/>
    <tableColumn id="10649" name="Column10620"/>
    <tableColumn id="10650" name="Column10621"/>
    <tableColumn id="10651" name="Column10622"/>
    <tableColumn id="10652" name="Column10623"/>
    <tableColumn id="10653" name="Column10624"/>
    <tableColumn id="10654" name="Column10625"/>
    <tableColumn id="10655" name="Column10626"/>
    <tableColumn id="10656" name="Column10627"/>
    <tableColumn id="10657" name="Column10628"/>
    <tableColumn id="10658" name="Column10629"/>
    <tableColumn id="10659" name="Column10630"/>
    <tableColumn id="10660" name="Column10631"/>
    <tableColumn id="10661" name="Column10632"/>
    <tableColumn id="10662" name="Column10633"/>
    <tableColumn id="10663" name="Column10634"/>
    <tableColumn id="10664" name="Column10635"/>
    <tableColumn id="10665" name="Column10636"/>
    <tableColumn id="10666" name="Column10637"/>
    <tableColumn id="10667" name="Column10638"/>
    <tableColumn id="10668" name="Column10639"/>
    <tableColumn id="10669" name="Column10640"/>
    <tableColumn id="10670" name="Column10641"/>
    <tableColumn id="10671" name="Column10642"/>
    <tableColumn id="10672" name="Column10643"/>
    <tableColumn id="10673" name="Column10644"/>
    <tableColumn id="10674" name="Column10645"/>
    <tableColumn id="10675" name="Column10646"/>
    <tableColumn id="10676" name="Column10647"/>
    <tableColumn id="10677" name="Column10648"/>
    <tableColumn id="10678" name="Column10649"/>
    <tableColumn id="10679" name="Column10650"/>
    <tableColumn id="10680" name="Column10651"/>
    <tableColumn id="10681" name="Column10652"/>
    <tableColumn id="10682" name="Column10653"/>
    <tableColumn id="10683" name="Column10654"/>
    <tableColumn id="10684" name="Column10655"/>
    <tableColumn id="10685" name="Column10656"/>
    <tableColumn id="10686" name="Column10657"/>
    <tableColumn id="10687" name="Column10658"/>
    <tableColumn id="10688" name="Column10659"/>
    <tableColumn id="10689" name="Column10660"/>
    <tableColumn id="10690" name="Column10661"/>
    <tableColumn id="10691" name="Column10662"/>
    <tableColumn id="10692" name="Column10663"/>
    <tableColumn id="10693" name="Column10664"/>
    <tableColumn id="10694" name="Column10665"/>
    <tableColumn id="10695" name="Column10666"/>
    <tableColumn id="10696" name="Column10667"/>
    <tableColumn id="10697" name="Column10668"/>
    <tableColumn id="10698" name="Column10669"/>
    <tableColumn id="10699" name="Column10670"/>
    <tableColumn id="10700" name="Column10671"/>
    <tableColumn id="10701" name="Column10672"/>
    <tableColumn id="10702" name="Column10673"/>
    <tableColumn id="10703" name="Column10674"/>
    <tableColumn id="10704" name="Column10675"/>
    <tableColumn id="10705" name="Column10676"/>
    <tableColumn id="10706" name="Column10677"/>
    <tableColumn id="10707" name="Column10678"/>
    <tableColumn id="10708" name="Column10679"/>
    <tableColumn id="10709" name="Column10680"/>
    <tableColumn id="10710" name="Column10681"/>
    <tableColumn id="10711" name="Column10682"/>
    <tableColumn id="10712" name="Column10683"/>
    <tableColumn id="10713" name="Column10684"/>
    <tableColumn id="10714" name="Column10685"/>
    <tableColumn id="10715" name="Column10686"/>
    <tableColumn id="10716" name="Column10687"/>
    <tableColumn id="10717" name="Column10688"/>
    <tableColumn id="10718" name="Column10689"/>
    <tableColumn id="10719" name="Column10690"/>
    <tableColumn id="10720" name="Column10691"/>
    <tableColumn id="10721" name="Column10692"/>
    <tableColumn id="10722" name="Column10693"/>
    <tableColumn id="10723" name="Column10694"/>
    <tableColumn id="10724" name="Column10695"/>
    <tableColumn id="10725" name="Column10696"/>
    <tableColumn id="10726" name="Column10697"/>
    <tableColumn id="10727" name="Column10698"/>
    <tableColumn id="10728" name="Column10699"/>
    <tableColumn id="10729" name="Column10700"/>
    <tableColumn id="10730" name="Column10701"/>
    <tableColumn id="10731" name="Column10702"/>
    <tableColumn id="10732" name="Column10703"/>
    <tableColumn id="10733" name="Column10704"/>
    <tableColumn id="10734" name="Column10705"/>
    <tableColumn id="10735" name="Column10706"/>
    <tableColumn id="10736" name="Column10707"/>
    <tableColumn id="10737" name="Column10708"/>
    <tableColumn id="10738" name="Column10709"/>
    <tableColumn id="10739" name="Column10710"/>
    <tableColumn id="10740" name="Column10711"/>
    <tableColumn id="10741" name="Column10712"/>
    <tableColumn id="10742" name="Column10713"/>
    <tableColumn id="10743" name="Column10714"/>
    <tableColumn id="10744" name="Column10715"/>
    <tableColumn id="10745" name="Column10716"/>
    <tableColumn id="10746" name="Column10717"/>
    <tableColumn id="10747" name="Column10718"/>
    <tableColumn id="10748" name="Column10719"/>
    <tableColumn id="10749" name="Column10720"/>
    <tableColumn id="10750" name="Column10721"/>
    <tableColumn id="10751" name="Column10722"/>
    <tableColumn id="10752" name="Column10723"/>
    <tableColumn id="10753" name="Column10724"/>
    <tableColumn id="10754" name="Column10725"/>
    <tableColumn id="10755" name="Column10726"/>
    <tableColumn id="10756" name="Column10727"/>
    <tableColumn id="10757" name="Column10728"/>
    <tableColumn id="10758" name="Column10729"/>
    <tableColumn id="10759" name="Column10730"/>
    <tableColumn id="10760" name="Column10731"/>
    <tableColumn id="10761" name="Column10732"/>
    <tableColumn id="10762" name="Column10733"/>
    <tableColumn id="10763" name="Column10734"/>
    <tableColumn id="10764" name="Column10735"/>
    <tableColumn id="10765" name="Column10736"/>
    <tableColumn id="10766" name="Column10737"/>
    <tableColumn id="10767" name="Column10738"/>
    <tableColumn id="10768" name="Column10739"/>
    <tableColumn id="10769" name="Column10740"/>
    <tableColumn id="10770" name="Column10741"/>
    <tableColumn id="10771" name="Column10742"/>
    <tableColumn id="10772" name="Column10743"/>
    <tableColumn id="10773" name="Column10744"/>
    <tableColumn id="10774" name="Column10745"/>
    <tableColumn id="10775" name="Column10746"/>
    <tableColumn id="10776" name="Column10747"/>
    <tableColumn id="10777" name="Column10748"/>
    <tableColumn id="10778" name="Column10749"/>
    <tableColumn id="10779" name="Column10750"/>
    <tableColumn id="10780" name="Column10751"/>
    <tableColumn id="10781" name="Column10752"/>
    <tableColumn id="10782" name="Column10753"/>
    <tableColumn id="10783" name="Column10754"/>
    <tableColumn id="10784" name="Column10755"/>
    <tableColumn id="10785" name="Column10756"/>
    <tableColumn id="10786" name="Column10757"/>
    <tableColumn id="10787" name="Column10758"/>
    <tableColumn id="10788" name="Column10759"/>
    <tableColumn id="10789" name="Column10760"/>
    <tableColumn id="10790" name="Column10761"/>
    <tableColumn id="10791" name="Column10762"/>
    <tableColumn id="10792" name="Column10763"/>
    <tableColumn id="10793" name="Column10764"/>
    <tableColumn id="10794" name="Column10765"/>
    <tableColumn id="10795" name="Column10766"/>
    <tableColumn id="10796" name="Column10767"/>
    <tableColumn id="10797" name="Column10768"/>
    <tableColumn id="10798" name="Column10769"/>
    <tableColumn id="10799" name="Column10770"/>
    <tableColumn id="10800" name="Column10771"/>
    <tableColumn id="10801" name="Column10772"/>
    <tableColumn id="10802" name="Column10773"/>
    <tableColumn id="10803" name="Column10774"/>
    <tableColumn id="10804" name="Column10775"/>
    <tableColumn id="10805" name="Column10776"/>
    <tableColumn id="10806" name="Column10777"/>
    <tableColumn id="10807" name="Column10778"/>
    <tableColumn id="10808" name="Column10779"/>
    <tableColumn id="10809" name="Column10780"/>
    <tableColumn id="10810" name="Column10781"/>
    <tableColumn id="10811" name="Column10782"/>
    <tableColumn id="10812" name="Column10783"/>
    <tableColumn id="10813" name="Column10784"/>
    <tableColumn id="10814" name="Column10785"/>
    <tableColumn id="10815" name="Column10786"/>
    <tableColumn id="10816" name="Column10787"/>
    <tableColumn id="10817" name="Column10788"/>
    <tableColumn id="10818" name="Column10789"/>
    <tableColumn id="10819" name="Column10790"/>
    <tableColumn id="10820" name="Column10791"/>
    <tableColumn id="10821" name="Column10792"/>
    <tableColumn id="10822" name="Column10793"/>
    <tableColumn id="10823" name="Column10794"/>
    <tableColumn id="10824" name="Column10795"/>
    <tableColumn id="10825" name="Column10796"/>
    <tableColumn id="10826" name="Column10797"/>
    <tableColumn id="10827" name="Column10798"/>
    <tableColumn id="10828" name="Column10799"/>
    <tableColumn id="10829" name="Column10800"/>
    <tableColumn id="10830" name="Column10801"/>
    <tableColumn id="10831" name="Column10802"/>
    <tableColumn id="10832" name="Column10803"/>
    <tableColumn id="10833" name="Column10804"/>
    <tableColumn id="10834" name="Column10805"/>
    <tableColumn id="10835" name="Column10806"/>
    <tableColumn id="10836" name="Column10807"/>
    <tableColumn id="10837" name="Column10808"/>
    <tableColumn id="10838" name="Column10809"/>
    <tableColumn id="10839" name="Column10810"/>
    <tableColumn id="10840" name="Column10811"/>
    <tableColumn id="10841" name="Column10812"/>
    <tableColumn id="10842" name="Column10813"/>
    <tableColumn id="10843" name="Column10814"/>
    <tableColumn id="10844" name="Column10815"/>
    <tableColumn id="10845" name="Column10816"/>
    <tableColumn id="10846" name="Column10817"/>
    <tableColumn id="10847" name="Column10818"/>
    <tableColumn id="10848" name="Column10819"/>
    <tableColumn id="10849" name="Column10820"/>
    <tableColumn id="10850" name="Column10821"/>
    <tableColumn id="10851" name="Column10822"/>
    <tableColumn id="10852" name="Column10823"/>
    <tableColumn id="10853" name="Column10824"/>
    <tableColumn id="10854" name="Column10825"/>
    <tableColumn id="10855" name="Column10826"/>
    <tableColumn id="10856" name="Column10827"/>
    <tableColumn id="10857" name="Column10828"/>
    <tableColumn id="10858" name="Column10829"/>
    <tableColumn id="10859" name="Column10830"/>
    <tableColumn id="10860" name="Column10831"/>
    <tableColumn id="10861" name="Column10832"/>
    <tableColumn id="10862" name="Column10833"/>
    <tableColumn id="10863" name="Column10834"/>
    <tableColumn id="10864" name="Column10835"/>
    <tableColumn id="10865" name="Column10836"/>
    <tableColumn id="10866" name="Column10837"/>
    <tableColumn id="10867" name="Column10838"/>
    <tableColumn id="10868" name="Column10839"/>
    <tableColumn id="10869" name="Column10840"/>
    <tableColumn id="10870" name="Column10841"/>
    <tableColumn id="10871" name="Column10842"/>
    <tableColumn id="10872" name="Column10843"/>
    <tableColumn id="10873" name="Column10844"/>
    <tableColumn id="10874" name="Column10845"/>
    <tableColumn id="10875" name="Column10846"/>
    <tableColumn id="10876" name="Column10847"/>
    <tableColumn id="10877" name="Column10848"/>
    <tableColumn id="10878" name="Column10849"/>
    <tableColumn id="10879" name="Column10850"/>
    <tableColumn id="10880" name="Column10851"/>
    <tableColumn id="10881" name="Column10852"/>
    <tableColumn id="10882" name="Column10853"/>
    <tableColumn id="10883" name="Column10854"/>
    <tableColumn id="10884" name="Column10855"/>
    <tableColumn id="10885" name="Column10856"/>
    <tableColumn id="10886" name="Column10857"/>
    <tableColumn id="10887" name="Column10858"/>
    <tableColumn id="10888" name="Column10859"/>
    <tableColumn id="10889" name="Column10860"/>
    <tableColumn id="10890" name="Column10861"/>
    <tableColumn id="10891" name="Column10862"/>
    <tableColumn id="10892" name="Column10863"/>
    <tableColumn id="10893" name="Column10864"/>
    <tableColumn id="10894" name="Column10865"/>
    <tableColumn id="10895" name="Column10866"/>
    <tableColumn id="10896" name="Column10867"/>
    <tableColumn id="10897" name="Column10868"/>
    <tableColumn id="10898" name="Column10869"/>
    <tableColumn id="10899" name="Column10870"/>
    <tableColumn id="10900" name="Column10871"/>
    <tableColumn id="10901" name="Column10872"/>
    <tableColumn id="10902" name="Column10873"/>
    <tableColumn id="10903" name="Column10874"/>
    <tableColumn id="10904" name="Column10875"/>
    <tableColumn id="10905" name="Column10876"/>
    <tableColumn id="10906" name="Column10877"/>
    <tableColumn id="10907" name="Column10878"/>
    <tableColumn id="10908" name="Column10879"/>
    <tableColumn id="10909" name="Column10880"/>
    <tableColumn id="10910" name="Column10881"/>
    <tableColumn id="10911" name="Column10882"/>
    <tableColumn id="10912" name="Column10883"/>
    <tableColumn id="10913" name="Column10884"/>
    <tableColumn id="10914" name="Column10885"/>
    <tableColumn id="10915" name="Column10886"/>
    <tableColumn id="10916" name="Column10887"/>
    <tableColumn id="10917" name="Column10888"/>
    <tableColumn id="10918" name="Column10889"/>
    <tableColumn id="10919" name="Column10890"/>
    <tableColumn id="10920" name="Column10891"/>
    <tableColumn id="10921" name="Column10892"/>
    <tableColumn id="10922" name="Column10893"/>
    <tableColumn id="10923" name="Column10894"/>
    <tableColumn id="10924" name="Column10895"/>
    <tableColumn id="10925" name="Column10896"/>
    <tableColumn id="10926" name="Column10897"/>
    <tableColumn id="10927" name="Column10898"/>
    <tableColumn id="10928" name="Column10899"/>
    <tableColumn id="10929" name="Column10900"/>
    <tableColumn id="10930" name="Column10901"/>
    <tableColumn id="10931" name="Column10902"/>
    <tableColumn id="10932" name="Column10903"/>
    <tableColumn id="10933" name="Column10904"/>
    <tableColumn id="10934" name="Column10905"/>
    <tableColumn id="10935" name="Column10906"/>
    <tableColumn id="10936" name="Column10907"/>
    <tableColumn id="10937" name="Column10908"/>
    <tableColumn id="10938" name="Column10909"/>
    <tableColumn id="10939" name="Column10910"/>
    <tableColumn id="10940" name="Column10911"/>
    <tableColumn id="10941" name="Column10912"/>
    <tableColumn id="10942" name="Column10913"/>
    <tableColumn id="10943" name="Column10914"/>
    <tableColumn id="10944" name="Column10915"/>
    <tableColumn id="10945" name="Column10916"/>
    <tableColumn id="10946" name="Column10917"/>
    <tableColumn id="10947" name="Column10918"/>
    <tableColumn id="10948" name="Column10919"/>
    <tableColumn id="10949" name="Column10920"/>
    <tableColumn id="10950" name="Column10921"/>
    <tableColumn id="10951" name="Column10922"/>
    <tableColumn id="10952" name="Column10923"/>
    <tableColumn id="10953" name="Column10924"/>
    <tableColumn id="10954" name="Column10925"/>
    <tableColumn id="10955" name="Column10926"/>
    <tableColumn id="10956" name="Column10927"/>
    <tableColumn id="10957" name="Column10928"/>
    <tableColumn id="10958" name="Column10929"/>
    <tableColumn id="10959" name="Column10930"/>
    <tableColumn id="10960" name="Column10931"/>
    <tableColumn id="10961" name="Column10932"/>
    <tableColumn id="10962" name="Column10933"/>
    <tableColumn id="10963" name="Column10934"/>
    <tableColumn id="10964" name="Column10935"/>
    <tableColumn id="10965" name="Column10936"/>
    <tableColumn id="10966" name="Column10937"/>
    <tableColumn id="10967" name="Column10938"/>
    <tableColumn id="10968" name="Column10939"/>
    <tableColumn id="10969" name="Column10940"/>
    <tableColumn id="10970" name="Column10941"/>
    <tableColumn id="10971" name="Column10942"/>
    <tableColumn id="10972" name="Column10943"/>
    <tableColumn id="10973" name="Column10944"/>
    <tableColumn id="10974" name="Column10945"/>
    <tableColumn id="10975" name="Column10946"/>
    <tableColumn id="10976" name="Column10947"/>
    <tableColumn id="10977" name="Column10948"/>
    <tableColumn id="10978" name="Column10949"/>
    <tableColumn id="10979" name="Column10950"/>
    <tableColumn id="10980" name="Column10951"/>
    <tableColumn id="10981" name="Column10952"/>
    <tableColumn id="10982" name="Column10953"/>
    <tableColumn id="10983" name="Column10954"/>
    <tableColumn id="10984" name="Column10955"/>
    <tableColumn id="10985" name="Column10956"/>
    <tableColumn id="10986" name="Column10957"/>
    <tableColumn id="10987" name="Column10958"/>
    <tableColumn id="10988" name="Column10959"/>
    <tableColumn id="10989" name="Column10960"/>
    <tableColumn id="10990" name="Column10961"/>
    <tableColumn id="10991" name="Column10962"/>
    <tableColumn id="10992" name="Column10963"/>
    <tableColumn id="10993" name="Column10964"/>
    <tableColumn id="10994" name="Column10965"/>
    <tableColumn id="10995" name="Column10966"/>
    <tableColumn id="10996" name="Column10967"/>
    <tableColumn id="10997" name="Column10968"/>
    <tableColumn id="10998" name="Column10969"/>
    <tableColumn id="10999" name="Column10970"/>
    <tableColumn id="11000" name="Column10971"/>
    <tableColumn id="11001" name="Column10972"/>
    <tableColumn id="11002" name="Column10973"/>
    <tableColumn id="11003" name="Column10974"/>
    <tableColumn id="11004" name="Column10975"/>
    <tableColumn id="11005" name="Column10976"/>
    <tableColumn id="11006" name="Column10977"/>
    <tableColumn id="11007" name="Column10978"/>
    <tableColumn id="11008" name="Column10979"/>
    <tableColumn id="11009" name="Column10980"/>
    <tableColumn id="11010" name="Column10981"/>
    <tableColumn id="11011" name="Column10982"/>
    <tableColumn id="11012" name="Column10983"/>
    <tableColumn id="11013" name="Column10984"/>
    <tableColumn id="11014" name="Column10985"/>
    <tableColumn id="11015" name="Column10986"/>
    <tableColumn id="11016" name="Column10987"/>
    <tableColumn id="11017" name="Column10988"/>
    <tableColumn id="11018" name="Column10989"/>
    <tableColumn id="11019" name="Column10990"/>
    <tableColumn id="11020" name="Column10991"/>
    <tableColumn id="11021" name="Column10992"/>
    <tableColumn id="11022" name="Column10993"/>
    <tableColumn id="11023" name="Column10994"/>
    <tableColumn id="11024" name="Column10995"/>
    <tableColumn id="11025" name="Column10996"/>
    <tableColumn id="11026" name="Column10997"/>
    <tableColumn id="11027" name="Column10998"/>
    <tableColumn id="11028" name="Column10999"/>
    <tableColumn id="11029" name="Column11000"/>
    <tableColumn id="11030" name="Column11001"/>
    <tableColumn id="11031" name="Column11002"/>
    <tableColumn id="11032" name="Column11003"/>
    <tableColumn id="11033" name="Column11004"/>
    <tableColumn id="11034" name="Column11005"/>
    <tableColumn id="11035" name="Column11006"/>
    <tableColumn id="11036" name="Column11007"/>
    <tableColumn id="11037" name="Column11008"/>
    <tableColumn id="11038" name="Column11009"/>
    <tableColumn id="11039" name="Column11010"/>
    <tableColumn id="11040" name="Column11011"/>
    <tableColumn id="11041" name="Column11012"/>
    <tableColumn id="11042" name="Column11013"/>
    <tableColumn id="11043" name="Column11014"/>
    <tableColumn id="11044" name="Column11015"/>
    <tableColumn id="11045" name="Column11016"/>
    <tableColumn id="11046" name="Column11017"/>
    <tableColumn id="11047" name="Column11018"/>
    <tableColumn id="11048" name="Column11019"/>
    <tableColumn id="11049" name="Column11020"/>
    <tableColumn id="11050" name="Column11021"/>
    <tableColumn id="11051" name="Column11022"/>
    <tableColumn id="11052" name="Column11023"/>
    <tableColumn id="11053" name="Column11024"/>
    <tableColumn id="11054" name="Column11025"/>
    <tableColumn id="11055" name="Column11026"/>
    <tableColumn id="11056" name="Column11027"/>
    <tableColumn id="11057" name="Column11028"/>
    <tableColumn id="11058" name="Column11029"/>
    <tableColumn id="11059" name="Column11030"/>
    <tableColumn id="11060" name="Column11031"/>
    <tableColumn id="11061" name="Column11032"/>
    <tableColumn id="11062" name="Column11033"/>
    <tableColumn id="11063" name="Column11034"/>
    <tableColumn id="11064" name="Column11035"/>
    <tableColumn id="11065" name="Column11036"/>
    <tableColumn id="11066" name="Column11037"/>
    <tableColumn id="11067" name="Column11038"/>
    <tableColumn id="11068" name="Column11039"/>
    <tableColumn id="11069" name="Column11040"/>
    <tableColumn id="11070" name="Column11041"/>
    <tableColumn id="11071" name="Column11042"/>
    <tableColumn id="11072" name="Column11043"/>
    <tableColumn id="11073" name="Column11044"/>
    <tableColumn id="11074" name="Column11045"/>
    <tableColumn id="11075" name="Column11046"/>
    <tableColumn id="11076" name="Column11047"/>
    <tableColumn id="11077" name="Column11048"/>
    <tableColumn id="11078" name="Column11049"/>
    <tableColumn id="11079" name="Column11050"/>
    <tableColumn id="11080" name="Column11051"/>
    <tableColumn id="11081" name="Column11052"/>
    <tableColumn id="11082" name="Column11053"/>
    <tableColumn id="11083" name="Column11054"/>
    <tableColumn id="11084" name="Column11055"/>
    <tableColumn id="11085" name="Column11056"/>
    <tableColumn id="11086" name="Column11057"/>
    <tableColumn id="11087" name="Column11058"/>
    <tableColumn id="11088" name="Column11059"/>
    <tableColumn id="11089" name="Column11060"/>
    <tableColumn id="11090" name="Column11061"/>
    <tableColumn id="11091" name="Column11062"/>
    <tableColumn id="11092" name="Column11063"/>
    <tableColumn id="11093" name="Column11064"/>
    <tableColumn id="11094" name="Column11065"/>
    <tableColumn id="11095" name="Column11066"/>
    <tableColumn id="11096" name="Column11067"/>
    <tableColumn id="11097" name="Column11068"/>
    <tableColumn id="11098" name="Column11069"/>
    <tableColumn id="11099" name="Column11070"/>
    <tableColumn id="11100" name="Column11071"/>
    <tableColumn id="11101" name="Column11072"/>
    <tableColumn id="11102" name="Column11073"/>
    <tableColumn id="11103" name="Column11074"/>
    <tableColumn id="11104" name="Column11075"/>
    <tableColumn id="11105" name="Column11076"/>
    <tableColumn id="11106" name="Column11077"/>
    <tableColumn id="11107" name="Column11078"/>
    <tableColumn id="11108" name="Column11079"/>
    <tableColumn id="11109" name="Column11080"/>
    <tableColumn id="11110" name="Column11081"/>
    <tableColumn id="11111" name="Column11082"/>
    <tableColumn id="11112" name="Column11083"/>
    <tableColumn id="11113" name="Column11084"/>
    <tableColumn id="11114" name="Column11085"/>
    <tableColumn id="11115" name="Column11086"/>
    <tableColumn id="11116" name="Column11087"/>
    <tableColumn id="11117" name="Column11088"/>
    <tableColumn id="11118" name="Column11089"/>
    <tableColumn id="11119" name="Column11090"/>
    <tableColumn id="11120" name="Column11091"/>
    <tableColumn id="11121" name="Column11092"/>
    <tableColumn id="11122" name="Column11093"/>
    <tableColumn id="11123" name="Column11094"/>
    <tableColumn id="11124" name="Column11095"/>
    <tableColumn id="11125" name="Column11096"/>
    <tableColumn id="11126" name="Column11097"/>
    <tableColumn id="11127" name="Column11098"/>
    <tableColumn id="11128" name="Column11099"/>
    <tableColumn id="11129" name="Column11100"/>
    <tableColumn id="11130" name="Column11101"/>
    <tableColumn id="11131" name="Column11102"/>
    <tableColumn id="11132" name="Column11103"/>
    <tableColumn id="11133" name="Column11104"/>
    <tableColumn id="11134" name="Column11105"/>
    <tableColumn id="11135" name="Column11106"/>
    <tableColumn id="11136" name="Column11107"/>
    <tableColumn id="11137" name="Column11108"/>
    <tableColumn id="11138" name="Column11109"/>
    <tableColumn id="11139" name="Column11110"/>
    <tableColumn id="11140" name="Column11111"/>
    <tableColumn id="11141" name="Column11112"/>
    <tableColumn id="11142" name="Column11113"/>
    <tableColumn id="11143" name="Column11114"/>
    <tableColumn id="11144" name="Column11115"/>
    <tableColumn id="11145" name="Column11116"/>
    <tableColumn id="11146" name="Column11117"/>
    <tableColumn id="11147" name="Column11118"/>
    <tableColumn id="11148" name="Column11119"/>
    <tableColumn id="11149" name="Column11120"/>
    <tableColumn id="11150" name="Column11121"/>
    <tableColumn id="11151" name="Column11122"/>
    <tableColumn id="11152" name="Column11123"/>
    <tableColumn id="11153" name="Column11124"/>
    <tableColumn id="11154" name="Column11125"/>
    <tableColumn id="11155" name="Column11126"/>
    <tableColumn id="11156" name="Column11127"/>
    <tableColumn id="11157" name="Column11128"/>
    <tableColumn id="11158" name="Column11129"/>
    <tableColumn id="11159" name="Column11130"/>
    <tableColumn id="11160" name="Column11131"/>
    <tableColumn id="11161" name="Column11132"/>
    <tableColumn id="11162" name="Column11133"/>
    <tableColumn id="11163" name="Column11134"/>
    <tableColumn id="11164" name="Column11135"/>
    <tableColumn id="11165" name="Column11136"/>
    <tableColumn id="11166" name="Column11137"/>
    <tableColumn id="11167" name="Column11138"/>
    <tableColumn id="11168" name="Column11139"/>
    <tableColumn id="11169" name="Column11140"/>
    <tableColumn id="11170" name="Column11141"/>
    <tableColumn id="11171" name="Column11142"/>
    <tableColumn id="11172" name="Column11143"/>
    <tableColumn id="11173" name="Column11144"/>
    <tableColumn id="11174" name="Column11145"/>
    <tableColumn id="11175" name="Column11146"/>
    <tableColumn id="11176" name="Column11147"/>
    <tableColumn id="11177" name="Column11148"/>
    <tableColumn id="11178" name="Column11149"/>
    <tableColumn id="11179" name="Column11150"/>
    <tableColumn id="11180" name="Column11151"/>
    <tableColumn id="11181" name="Column11152"/>
    <tableColumn id="11182" name="Column11153"/>
    <tableColumn id="11183" name="Column11154"/>
    <tableColumn id="11184" name="Column11155"/>
    <tableColumn id="11185" name="Column11156"/>
    <tableColumn id="11186" name="Column11157"/>
    <tableColumn id="11187" name="Column11158"/>
    <tableColumn id="11188" name="Column11159"/>
    <tableColumn id="11189" name="Column11160"/>
    <tableColumn id="11190" name="Column11161"/>
    <tableColumn id="11191" name="Column11162"/>
    <tableColumn id="11192" name="Column11163"/>
    <tableColumn id="11193" name="Column11164"/>
    <tableColumn id="11194" name="Column11165"/>
    <tableColumn id="11195" name="Column11166"/>
    <tableColumn id="11196" name="Column11167"/>
    <tableColumn id="11197" name="Column11168"/>
    <tableColumn id="11198" name="Column11169"/>
    <tableColumn id="11199" name="Column11170"/>
    <tableColumn id="11200" name="Column11171"/>
    <tableColumn id="11201" name="Column11172"/>
    <tableColumn id="11202" name="Column11173"/>
    <tableColumn id="11203" name="Column11174"/>
    <tableColumn id="11204" name="Column11175"/>
    <tableColumn id="11205" name="Column11176"/>
    <tableColumn id="11206" name="Column11177"/>
    <tableColumn id="11207" name="Column11178"/>
    <tableColumn id="11208" name="Column11179"/>
    <tableColumn id="11209" name="Column11180"/>
    <tableColumn id="11210" name="Column11181"/>
    <tableColumn id="11211" name="Column11182"/>
    <tableColumn id="11212" name="Column11183"/>
    <tableColumn id="11213" name="Column11184"/>
    <tableColumn id="11214" name="Column11185"/>
    <tableColumn id="11215" name="Column11186"/>
    <tableColumn id="11216" name="Column11187"/>
    <tableColumn id="11217" name="Column11188"/>
    <tableColumn id="11218" name="Column11189"/>
    <tableColumn id="11219" name="Column11190"/>
    <tableColumn id="11220" name="Column11191"/>
    <tableColumn id="11221" name="Column11192"/>
    <tableColumn id="11222" name="Column11193"/>
    <tableColumn id="11223" name="Column11194"/>
    <tableColumn id="11224" name="Column11195"/>
    <tableColumn id="11225" name="Column11196"/>
    <tableColumn id="11226" name="Column11197"/>
    <tableColumn id="11227" name="Column11198"/>
    <tableColumn id="11228" name="Column11199"/>
    <tableColumn id="11229" name="Column11200"/>
    <tableColumn id="11230" name="Column11201"/>
    <tableColumn id="11231" name="Column11202"/>
    <tableColumn id="11232" name="Column11203"/>
    <tableColumn id="11233" name="Column11204"/>
    <tableColumn id="11234" name="Column11205"/>
    <tableColumn id="11235" name="Column11206"/>
    <tableColumn id="11236" name="Column11207"/>
    <tableColumn id="11237" name="Column11208"/>
    <tableColumn id="11238" name="Column11209"/>
    <tableColumn id="11239" name="Column11210"/>
    <tableColumn id="11240" name="Column11211"/>
    <tableColumn id="11241" name="Column11212"/>
    <tableColumn id="11242" name="Column11213"/>
    <tableColumn id="11243" name="Column11214"/>
    <tableColumn id="11244" name="Column11215"/>
    <tableColumn id="11245" name="Column11216"/>
    <tableColumn id="11246" name="Column11217"/>
    <tableColumn id="11247" name="Column11218"/>
    <tableColumn id="11248" name="Column11219"/>
    <tableColumn id="11249" name="Column11220"/>
    <tableColumn id="11250" name="Column11221"/>
    <tableColumn id="11251" name="Column11222"/>
    <tableColumn id="11252" name="Column11223"/>
    <tableColumn id="11253" name="Column11224"/>
    <tableColumn id="11254" name="Column11225"/>
    <tableColumn id="11255" name="Column11226"/>
    <tableColumn id="11256" name="Column11227"/>
    <tableColumn id="11257" name="Column11228"/>
    <tableColumn id="11258" name="Column11229"/>
    <tableColumn id="11259" name="Column11230"/>
    <tableColumn id="11260" name="Column11231"/>
    <tableColumn id="11261" name="Column11232"/>
    <tableColumn id="11262" name="Column11233"/>
    <tableColumn id="11263" name="Column11234"/>
    <tableColumn id="11264" name="Column11235"/>
    <tableColumn id="11265" name="Column11236"/>
    <tableColumn id="11266" name="Column11237"/>
    <tableColumn id="11267" name="Column11238"/>
    <tableColumn id="11268" name="Column11239"/>
    <tableColumn id="11269" name="Column11240"/>
    <tableColumn id="11270" name="Column11241"/>
    <tableColumn id="11271" name="Column11242"/>
    <tableColumn id="11272" name="Column11243"/>
    <tableColumn id="11273" name="Column11244"/>
    <tableColumn id="11274" name="Column11245"/>
    <tableColumn id="11275" name="Column11246"/>
    <tableColumn id="11276" name="Column11247"/>
    <tableColumn id="11277" name="Column11248"/>
    <tableColumn id="11278" name="Column11249"/>
    <tableColumn id="11279" name="Column11250"/>
    <tableColumn id="11280" name="Column11251"/>
    <tableColumn id="11281" name="Column11252"/>
    <tableColumn id="11282" name="Column11253"/>
    <tableColumn id="11283" name="Column11254"/>
    <tableColumn id="11284" name="Column11255"/>
    <tableColumn id="11285" name="Column11256"/>
    <tableColumn id="11286" name="Column11257"/>
    <tableColumn id="11287" name="Column11258"/>
    <tableColumn id="11288" name="Column11259"/>
    <tableColumn id="11289" name="Column11260"/>
    <tableColumn id="11290" name="Column11261"/>
    <tableColumn id="11291" name="Column11262"/>
    <tableColumn id="11292" name="Column11263"/>
    <tableColumn id="11293" name="Column11264"/>
    <tableColumn id="11294" name="Column11265"/>
    <tableColumn id="11295" name="Column11266"/>
    <tableColumn id="11296" name="Column11267"/>
    <tableColumn id="11297" name="Column11268"/>
    <tableColumn id="11298" name="Column11269"/>
    <tableColumn id="11299" name="Column11270"/>
    <tableColumn id="11300" name="Column11271"/>
    <tableColumn id="11301" name="Column11272"/>
    <tableColumn id="11302" name="Column11273"/>
    <tableColumn id="11303" name="Column11274"/>
    <tableColumn id="11304" name="Column11275"/>
    <tableColumn id="11305" name="Column11276"/>
    <tableColumn id="11306" name="Column11277"/>
    <tableColumn id="11307" name="Column11278"/>
    <tableColumn id="11308" name="Column11279"/>
    <tableColumn id="11309" name="Column11280"/>
    <tableColumn id="11310" name="Column11281"/>
    <tableColumn id="11311" name="Column11282"/>
    <tableColumn id="11312" name="Column11283"/>
    <tableColumn id="11313" name="Column11284"/>
    <tableColumn id="11314" name="Column11285"/>
    <tableColumn id="11315" name="Column11286"/>
    <tableColumn id="11316" name="Column11287"/>
    <tableColumn id="11317" name="Column11288"/>
    <tableColumn id="11318" name="Column11289"/>
    <tableColumn id="11319" name="Column11290"/>
    <tableColumn id="11320" name="Column11291"/>
    <tableColumn id="11321" name="Column11292"/>
    <tableColumn id="11322" name="Column11293"/>
    <tableColumn id="11323" name="Column11294"/>
    <tableColumn id="11324" name="Column11295"/>
    <tableColumn id="11325" name="Column11296"/>
    <tableColumn id="11326" name="Column11297"/>
    <tableColumn id="11327" name="Column11298"/>
    <tableColumn id="11328" name="Column11299"/>
    <tableColumn id="11329" name="Column11300"/>
    <tableColumn id="11330" name="Column11301"/>
    <tableColumn id="11331" name="Column11302"/>
    <tableColumn id="11332" name="Column11303"/>
    <tableColumn id="11333" name="Column11304"/>
    <tableColumn id="11334" name="Column11305"/>
    <tableColumn id="11335" name="Column11306"/>
    <tableColumn id="11336" name="Column11307"/>
    <tableColumn id="11337" name="Column11308"/>
    <tableColumn id="11338" name="Column11309"/>
    <tableColumn id="11339" name="Column11310"/>
    <tableColumn id="11340" name="Column11311"/>
    <tableColumn id="11341" name="Column11312"/>
    <tableColumn id="11342" name="Column11313"/>
    <tableColumn id="11343" name="Column11314"/>
    <tableColumn id="11344" name="Column11315"/>
    <tableColumn id="11345" name="Column11316"/>
    <tableColumn id="11346" name="Column11317"/>
    <tableColumn id="11347" name="Column11318"/>
    <tableColumn id="11348" name="Column11319"/>
    <tableColumn id="11349" name="Column11320"/>
    <tableColumn id="11350" name="Column11321"/>
    <tableColumn id="11351" name="Column11322"/>
    <tableColumn id="11352" name="Column11323"/>
    <tableColumn id="11353" name="Column11324"/>
    <tableColumn id="11354" name="Column11325"/>
    <tableColumn id="11355" name="Column11326"/>
    <tableColumn id="11356" name="Column11327"/>
    <tableColumn id="11357" name="Column11328"/>
    <tableColumn id="11358" name="Column11329"/>
    <tableColumn id="11359" name="Column11330"/>
    <tableColumn id="11360" name="Column11331"/>
    <tableColumn id="11361" name="Column11332"/>
    <tableColumn id="11362" name="Column11333"/>
    <tableColumn id="11363" name="Column11334"/>
    <tableColumn id="11364" name="Column11335"/>
    <tableColumn id="11365" name="Column11336"/>
    <tableColumn id="11366" name="Column11337"/>
    <tableColumn id="11367" name="Column11338"/>
    <tableColumn id="11368" name="Column11339"/>
    <tableColumn id="11369" name="Column11340"/>
    <tableColumn id="11370" name="Column11341"/>
    <tableColumn id="11371" name="Column11342"/>
    <tableColumn id="11372" name="Column11343"/>
    <tableColumn id="11373" name="Column11344"/>
    <tableColumn id="11374" name="Column11345"/>
    <tableColumn id="11375" name="Column11346"/>
    <tableColumn id="11376" name="Column11347"/>
    <tableColumn id="11377" name="Column11348"/>
    <tableColumn id="11378" name="Column11349"/>
    <tableColumn id="11379" name="Column11350"/>
    <tableColumn id="11380" name="Column11351"/>
    <tableColumn id="11381" name="Column11352"/>
    <tableColumn id="11382" name="Column11353"/>
    <tableColumn id="11383" name="Column11354"/>
    <tableColumn id="11384" name="Column11355"/>
    <tableColumn id="11385" name="Column11356"/>
    <tableColumn id="11386" name="Column11357"/>
    <tableColumn id="11387" name="Column11358"/>
    <tableColumn id="11388" name="Column11359"/>
    <tableColumn id="11389" name="Column11360"/>
    <tableColumn id="11390" name="Column11361"/>
    <tableColumn id="11391" name="Column11362"/>
    <tableColumn id="11392" name="Column11363"/>
    <tableColumn id="11393" name="Column11364"/>
    <tableColumn id="11394" name="Column11365"/>
    <tableColumn id="11395" name="Column11366"/>
    <tableColumn id="11396" name="Column11367"/>
    <tableColumn id="11397" name="Column11368"/>
    <tableColumn id="11398" name="Column11369"/>
    <tableColumn id="11399" name="Column11370"/>
    <tableColumn id="11400" name="Column11371"/>
    <tableColumn id="11401" name="Column11372"/>
    <tableColumn id="11402" name="Column11373"/>
    <tableColumn id="11403" name="Column11374"/>
    <tableColumn id="11404" name="Column11375"/>
    <tableColumn id="11405" name="Column11376"/>
    <tableColumn id="11406" name="Column11377"/>
    <tableColumn id="11407" name="Column11378"/>
    <tableColumn id="11408" name="Column11379"/>
    <tableColumn id="11409" name="Column11380"/>
    <tableColumn id="11410" name="Column11381"/>
    <tableColumn id="11411" name="Column11382"/>
    <tableColumn id="11412" name="Column11383"/>
    <tableColumn id="11413" name="Column11384"/>
    <tableColumn id="11414" name="Column11385"/>
    <tableColumn id="11415" name="Column11386"/>
    <tableColumn id="11416" name="Column11387"/>
    <tableColumn id="11417" name="Column11388"/>
    <tableColumn id="11418" name="Column11389"/>
    <tableColumn id="11419" name="Column11390"/>
    <tableColumn id="11420" name="Column11391"/>
    <tableColumn id="11421" name="Column11392"/>
    <tableColumn id="11422" name="Column11393"/>
    <tableColumn id="11423" name="Column11394"/>
    <tableColumn id="11424" name="Column11395"/>
    <tableColumn id="11425" name="Column11396"/>
    <tableColumn id="11426" name="Column11397"/>
    <tableColumn id="11427" name="Column11398"/>
    <tableColumn id="11428" name="Column11399"/>
    <tableColumn id="11429" name="Column11400"/>
    <tableColumn id="11430" name="Column11401"/>
    <tableColumn id="11431" name="Column11402"/>
    <tableColumn id="11432" name="Column11403"/>
    <tableColumn id="11433" name="Column11404"/>
    <tableColumn id="11434" name="Column11405"/>
    <tableColumn id="11435" name="Column11406"/>
    <tableColumn id="11436" name="Column11407"/>
    <tableColumn id="11437" name="Column11408"/>
    <tableColumn id="11438" name="Column11409"/>
    <tableColumn id="11439" name="Column11410"/>
    <tableColumn id="11440" name="Column11411"/>
    <tableColumn id="11441" name="Column11412"/>
    <tableColumn id="11442" name="Column11413"/>
    <tableColumn id="11443" name="Column11414"/>
    <tableColumn id="11444" name="Column11415"/>
    <tableColumn id="11445" name="Column11416"/>
    <tableColumn id="11446" name="Column11417"/>
    <tableColumn id="11447" name="Column11418"/>
    <tableColumn id="11448" name="Column11419"/>
    <tableColumn id="11449" name="Column11420"/>
    <tableColumn id="11450" name="Column11421"/>
    <tableColumn id="11451" name="Column11422"/>
    <tableColumn id="11452" name="Column11423"/>
    <tableColumn id="11453" name="Column11424"/>
    <tableColumn id="11454" name="Column11425"/>
    <tableColumn id="11455" name="Column11426"/>
    <tableColumn id="11456" name="Column11427"/>
    <tableColumn id="11457" name="Column11428"/>
    <tableColumn id="11458" name="Column11429"/>
    <tableColumn id="11459" name="Column11430"/>
    <tableColumn id="11460" name="Column11431"/>
    <tableColumn id="11461" name="Column11432"/>
    <tableColumn id="11462" name="Column11433"/>
    <tableColumn id="11463" name="Column11434"/>
    <tableColumn id="11464" name="Column11435"/>
    <tableColumn id="11465" name="Column11436"/>
    <tableColumn id="11466" name="Column11437"/>
    <tableColumn id="11467" name="Column11438"/>
    <tableColumn id="11468" name="Column11439"/>
    <tableColumn id="11469" name="Column11440"/>
    <tableColumn id="11470" name="Column11441"/>
    <tableColumn id="11471" name="Column11442"/>
    <tableColumn id="11472" name="Column11443"/>
    <tableColumn id="11473" name="Column11444"/>
    <tableColumn id="11474" name="Column11445"/>
    <tableColumn id="11475" name="Column11446"/>
    <tableColumn id="11476" name="Column11447"/>
    <tableColumn id="11477" name="Column11448"/>
    <tableColumn id="11478" name="Column11449"/>
    <tableColumn id="11479" name="Column11450"/>
    <tableColumn id="11480" name="Column11451"/>
    <tableColumn id="11481" name="Column11452"/>
    <tableColumn id="11482" name="Column11453"/>
    <tableColumn id="11483" name="Column11454"/>
    <tableColumn id="11484" name="Column11455"/>
    <tableColumn id="11485" name="Column11456"/>
    <tableColumn id="11486" name="Column11457"/>
    <tableColumn id="11487" name="Column11458"/>
    <tableColumn id="11488" name="Column11459"/>
    <tableColumn id="11489" name="Column11460"/>
    <tableColumn id="11490" name="Column11461"/>
    <tableColumn id="11491" name="Column11462"/>
    <tableColumn id="11492" name="Column11463"/>
    <tableColumn id="11493" name="Column11464"/>
    <tableColumn id="11494" name="Column11465"/>
    <tableColumn id="11495" name="Column11466"/>
    <tableColumn id="11496" name="Column11467"/>
    <tableColumn id="11497" name="Column11468"/>
    <tableColumn id="11498" name="Column11469"/>
    <tableColumn id="11499" name="Column11470"/>
    <tableColumn id="11500" name="Column11471"/>
    <tableColumn id="11501" name="Column11472"/>
    <tableColumn id="11502" name="Column11473"/>
    <tableColumn id="11503" name="Column11474"/>
    <tableColumn id="11504" name="Column11475"/>
    <tableColumn id="11505" name="Column11476"/>
    <tableColumn id="11506" name="Column11477"/>
    <tableColumn id="11507" name="Column11478"/>
    <tableColumn id="11508" name="Column11479"/>
    <tableColumn id="11509" name="Column11480"/>
    <tableColumn id="11510" name="Column11481"/>
    <tableColumn id="11511" name="Column11482"/>
    <tableColumn id="11512" name="Column11483"/>
    <tableColumn id="11513" name="Column11484"/>
    <tableColumn id="11514" name="Column11485"/>
    <tableColumn id="11515" name="Column11486"/>
    <tableColumn id="11516" name="Column11487"/>
    <tableColumn id="11517" name="Column11488"/>
    <tableColumn id="11518" name="Column11489"/>
    <tableColumn id="11519" name="Column11490"/>
    <tableColumn id="11520" name="Column11491"/>
    <tableColumn id="11521" name="Column11492"/>
    <tableColumn id="11522" name="Column11493"/>
    <tableColumn id="11523" name="Column11494"/>
    <tableColumn id="11524" name="Column11495"/>
    <tableColumn id="11525" name="Column11496"/>
    <tableColumn id="11526" name="Column11497"/>
    <tableColumn id="11527" name="Column11498"/>
    <tableColumn id="11528" name="Column11499"/>
    <tableColumn id="11529" name="Column11500"/>
    <tableColumn id="11530" name="Column11501"/>
    <tableColumn id="11531" name="Column11502"/>
    <tableColumn id="11532" name="Column11503"/>
    <tableColumn id="11533" name="Column11504"/>
    <tableColumn id="11534" name="Column11505"/>
    <tableColumn id="11535" name="Column11506"/>
    <tableColumn id="11536" name="Column11507"/>
    <tableColumn id="11537" name="Column11508"/>
    <tableColumn id="11538" name="Column11509"/>
    <tableColumn id="11539" name="Column11510"/>
    <tableColumn id="11540" name="Column11511"/>
    <tableColumn id="11541" name="Column11512"/>
    <tableColumn id="11542" name="Column11513"/>
    <tableColumn id="11543" name="Column11514"/>
    <tableColumn id="11544" name="Column11515"/>
    <tableColumn id="11545" name="Column11516"/>
    <tableColumn id="11546" name="Column11517"/>
    <tableColumn id="11547" name="Column11518"/>
    <tableColumn id="11548" name="Column11519"/>
    <tableColumn id="11549" name="Column11520"/>
    <tableColumn id="11550" name="Column11521"/>
    <tableColumn id="11551" name="Column11522"/>
    <tableColumn id="11552" name="Column11523"/>
    <tableColumn id="11553" name="Column11524"/>
    <tableColumn id="11554" name="Column11525"/>
    <tableColumn id="11555" name="Column11526"/>
    <tableColumn id="11556" name="Column11527"/>
    <tableColumn id="11557" name="Column11528"/>
    <tableColumn id="11558" name="Column11529"/>
    <tableColumn id="11559" name="Column11530"/>
    <tableColumn id="11560" name="Column11531"/>
    <tableColumn id="11561" name="Column11532"/>
    <tableColumn id="11562" name="Column11533"/>
    <tableColumn id="11563" name="Column11534"/>
    <tableColumn id="11564" name="Column11535"/>
    <tableColumn id="11565" name="Column11536"/>
    <tableColumn id="11566" name="Column11537"/>
    <tableColumn id="11567" name="Column11538"/>
    <tableColumn id="11568" name="Column11539"/>
    <tableColumn id="11569" name="Column11540"/>
    <tableColumn id="11570" name="Column11541"/>
    <tableColumn id="11571" name="Column11542"/>
    <tableColumn id="11572" name="Column11543"/>
    <tableColumn id="11573" name="Column11544"/>
    <tableColumn id="11574" name="Column11545"/>
    <tableColumn id="11575" name="Column11546"/>
    <tableColumn id="11576" name="Column11547"/>
    <tableColumn id="11577" name="Column11548"/>
    <tableColumn id="11578" name="Column11549"/>
    <tableColumn id="11579" name="Column11550"/>
    <tableColumn id="11580" name="Column11551"/>
    <tableColumn id="11581" name="Column11552"/>
    <tableColumn id="11582" name="Column11553"/>
    <tableColumn id="11583" name="Column11554"/>
    <tableColumn id="11584" name="Column11555"/>
    <tableColumn id="11585" name="Column11556"/>
    <tableColumn id="11586" name="Column11557"/>
    <tableColumn id="11587" name="Column11558"/>
    <tableColumn id="11588" name="Column11559"/>
    <tableColumn id="11589" name="Column11560"/>
    <tableColumn id="11590" name="Column11561"/>
    <tableColumn id="11591" name="Column11562"/>
    <tableColumn id="11592" name="Column11563"/>
    <tableColumn id="11593" name="Column11564"/>
    <tableColumn id="11594" name="Column11565"/>
    <tableColumn id="11595" name="Column11566"/>
    <tableColumn id="11596" name="Column11567"/>
    <tableColumn id="11597" name="Column11568"/>
    <tableColumn id="11598" name="Column11569"/>
    <tableColumn id="11599" name="Column11570"/>
    <tableColumn id="11600" name="Column11571"/>
    <tableColumn id="11601" name="Column11572"/>
    <tableColumn id="11602" name="Column11573"/>
    <tableColumn id="11603" name="Column11574"/>
    <tableColumn id="11604" name="Column11575"/>
    <tableColumn id="11605" name="Column11576"/>
    <tableColumn id="11606" name="Column11577"/>
    <tableColumn id="11607" name="Column11578"/>
    <tableColumn id="11608" name="Column11579"/>
    <tableColumn id="11609" name="Column11580"/>
    <tableColumn id="11610" name="Column11581"/>
    <tableColumn id="11611" name="Column11582"/>
    <tableColumn id="11612" name="Column11583"/>
    <tableColumn id="11613" name="Column11584"/>
    <tableColumn id="11614" name="Column11585"/>
    <tableColumn id="11615" name="Column11586"/>
    <tableColumn id="11616" name="Column11587"/>
    <tableColumn id="11617" name="Column11588"/>
    <tableColumn id="11618" name="Column11589"/>
    <tableColumn id="11619" name="Column11590"/>
    <tableColumn id="11620" name="Column11591"/>
    <tableColumn id="11621" name="Column11592"/>
    <tableColumn id="11622" name="Column11593"/>
    <tableColumn id="11623" name="Column11594"/>
    <tableColumn id="11624" name="Column11595"/>
    <tableColumn id="11625" name="Column11596"/>
    <tableColumn id="11626" name="Column11597"/>
    <tableColumn id="11627" name="Column11598"/>
    <tableColumn id="11628" name="Column11599"/>
    <tableColumn id="11629" name="Column11600"/>
    <tableColumn id="11630" name="Column11601"/>
    <tableColumn id="11631" name="Column11602"/>
    <tableColumn id="11632" name="Column11603"/>
    <tableColumn id="11633" name="Column11604"/>
    <tableColumn id="11634" name="Column11605"/>
    <tableColumn id="11635" name="Column11606"/>
    <tableColumn id="11636" name="Column11607"/>
    <tableColumn id="11637" name="Column11608"/>
    <tableColumn id="11638" name="Column11609"/>
    <tableColumn id="11639" name="Column11610"/>
    <tableColumn id="11640" name="Column11611"/>
    <tableColumn id="11641" name="Column11612"/>
    <tableColumn id="11642" name="Column11613"/>
    <tableColumn id="11643" name="Column11614"/>
    <tableColumn id="11644" name="Column11615"/>
    <tableColumn id="11645" name="Column11616"/>
    <tableColumn id="11646" name="Column11617"/>
    <tableColumn id="11647" name="Column11618"/>
    <tableColumn id="11648" name="Column11619"/>
    <tableColumn id="11649" name="Column11620"/>
    <tableColumn id="11650" name="Column11621"/>
    <tableColumn id="11651" name="Column11622"/>
    <tableColumn id="11652" name="Column11623"/>
    <tableColumn id="11653" name="Column11624"/>
    <tableColumn id="11654" name="Column11625"/>
    <tableColumn id="11655" name="Column11626"/>
    <tableColumn id="11656" name="Column11627"/>
    <tableColumn id="11657" name="Column11628"/>
    <tableColumn id="11658" name="Column11629"/>
    <tableColumn id="11659" name="Column11630"/>
    <tableColumn id="11660" name="Column11631"/>
    <tableColumn id="11661" name="Column11632"/>
    <tableColumn id="11662" name="Column11633"/>
    <tableColumn id="11663" name="Column11634"/>
    <tableColumn id="11664" name="Column11635"/>
    <tableColumn id="11665" name="Column11636"/>
    <tableColumn id="11666" name="Column11637"/>
    <tableColumn id="11667" name="Column11638"/>
    <tableColumn id="11668" name="Column11639"/>
    <tableColumn id="11669" name="Column11640"/>
    <tableColumn id="11670" name="Column11641"/>
    <tableColumn id="11671" name="Column11642"/>
    <tableColumn id="11672" name="Column11643"/>
    <tableColumn id="11673" name="Column11644"/>
    <tableColumn id="11674" name="Column11645"/>
    <tableColumn id="11675" name="Column11646"/>
    <tableColumn id="11676" name="Column11647"/>
    <tableColumn id="11677" name="Column11648"/>
    <tableColumn id="11678" name="Column11649"/>
    <tableColumn id="11679" name="Column11650"/>
    <tableColumn id="11680" name="Column11651"/>
    <tableColumn id="11681" name="Column11652"/>
    <tableColumn id="11682" name="Column11653"/>
    <tableColumn id="11683" name="Column11654"/>
    <tableColumn id="11684" name="Column11655"/>
    <tableColumn id="11685" name="Column11656"/>
    <tableColumn id="11686" name="Column11657"/>
    <tableColumn id="11687" name="Column11658"/>
    <tableColumn id="11688" name="Column11659"/>
    <tableColumn id="11689" name="Column11660"/>
    <tableColumn id="11690" name="Column11661"/>
    <tableColumn id="11691" name="Column11662"/>
    <tableColumn id="11692" name="Column11663"/>
    <tableColumn id="11693" name="Column11664"/>
    <tableColumn id="11694" name="Column11665"/>
    <tableColumn id="11695" name="Column11666"/>
    <tableColumn id="11696" name="Column11667"/>
    <tableColumn id="11697" name="Column11668"/>
    <tableColumn id="11698" name="Column11669"/>
    <tableColumn id="11699" name="Column11670"/>
    <tableColumn id="11700" name="Column11671"/>
    <tableColumn id="11701" name="Column11672"/>
    <tableColumn id="11702" name="Column11673"/>
    <tableColumn id="11703" name="Column11674"/>
    <tableColumn id="11704" name="Column11675"/>
    <tableColumn id="11705" name="Column11676"/>
    <tableColumn id="11706" name="Column11677"/>
    <tableColumn id="11707" name="Column11678"/>
    <tableColumn id="11708" name="Column11679"/>
    <tableColumn id="11709" name="Column11680"/>
    <tableColumn id="11710" name="Column11681"/>
    <tableColumn id="11711" name="Column11682"/>
    <tableColumn id="11712" name="Column11683"/>
    <tableColumn id="11713" name="Column11684"/>
    <tableColumn id="11714" name="Column11685"/>
    <tableColumn id="11715" name="Column11686"/>
    <tableColumn id="11716" name="Column11687"/>
    <tableColumn id="11717" name="Column11688"/>
    <tableColumn id="11718" name="Column11689"/>
    <tableColumn id="11719" name="Column11690"/>
    <tableColumn id="11720" name="Column11691"/>
    <tableColumn id="11721" name="Column11692"/>
    <tableColumn id="11722" name="Column11693"/>
    <tableColumn id="11723" name="Column11694"/>
    <tableColumn id="11724" name="Column11695"/>
    <tableColumn id="11725" name="Column11696"/>
    <tableColumn id="11726" name="Column11697"/>
    <tableColumn id="11727" name="Column11698"/>
    <tableColumn id="11728" name="Column11699"/>
    <tableColumn id="11729" name="Column11700"/>
    <tableColumn id="11730" name="Column11701"/>
    <tableColumn id="11731" name="Column11702"/>
    <tableColumn id="11732" name="Column11703"/>
    <tableColumn id="11733" name="Column11704"/>
    <tableColumn id="11734" name="Column11705"/>
    <tableColumn id="11735" name="Column11706"/>
    <tableColumn id="11736" name="Column11707"/>
    <tableColumn id="11737" name="Column11708"/>
    <tableColumn id="11738" name="Column11709"/>
    <tableColumn id="11739" name="Column11710"/>
    <tableColumn id="11740" name="Column11711"/>
    <tableColumn id="11741" name="Column11712"/>
    <tableColumn id="11742" name="Column11713"/>
    <tableColumn id="11743" name="Column11714"/>
    <tableColumn id="11744" name="Column11715"/>
    <tableColumn id="11745" name="Column11716"/>
    <tableColumn id="11746" name="Column11717"/>
    <tableColumn id="11747" name="Column11718"/>
    <tableColumn id="11748" name="Column11719"/>
    <tableColumn id="11749" name="Column11720"/>
    <tableColumn id="11750" name="Column11721"/>
    <tableColumn id="11751" name="Column11722"/>
    <tableColumn id="11752" name="Column11723"/>
    <tableColumn id="11753" name="Column11724"/>
    <tableColumn id="11754" name="Column11725"/>
    <tableColumn id="11755" name="Column11726"/>
    <tableColumn id="11756" name="Column11727"/>
    <tableColumn id="11757" name="Column11728"/>
    <tableColumn id="11758" name="Column11729"/>
    <tableColumn id="11759" name="Column11730"/>
    <tableColumn id="11760" name="Column11731"/>
    <tableColumn id="11761" name="Column11732"/>
    <tableColumn id="11762" name="Column11733"/>
    <tableColumn id="11763" name="Column11734"/>
    <tableColumn id="11764" name="Column11735"/>
    <tableColumn id="11765" name="Column11736"/>
    <tableColumn id="11766" name="Column11737"/>
    <tableColumn id="11767" name="Column11738"/>
    <tableColumn id="11768" name="Column11739"/>
    <tableColumn id="11769" name="Column11740"/>
    <tableColumn id="11770" name="Column11741"/>
    <tableColumn id="11771" name="Column11742"/>
    <tableColumn id="11772" name="Column11743"/>
    <tableColumn id="11773" name="Column11744"/>
    <tableColumn id="11774" name="Column11745"/>
    <tableColumn id="11775" name="Column11746"/>
    <tableColumn id="11776" name="Column11747"/>
    <tableColumn id="11777" name="Column11748"/>
    <tableColumn id="11778" name="Column11749"/>
    <tableColumn id="11779" name="Column11750"/>
    <tableColumn id="11780" name="Column11751"/>
    <tableColumn id="11781" name="Column11752"/>
    <tableColumn id="11782" name="Column11753"/>
    <tableColumn id="11783" name="Column11754"/>
    <tableColumn id="11784" name="Column11755"/>
    <tableColumn id="11785" name="Column11756"/>
    <tableColumn id="11786" name="Column11757"/>
    <tableColumn id="11787" name="Column11758"/>
    <tableColumn id="11788" name="Column11759"/>
    <tableColumn id="11789" name="Column11760"/>
    <tableColumn id="11790" name="Column11761"/>
    <tableColumn id="11791" name="Column11762"/>
    <tableColumn id="11792" name="Column11763"/>
    <tableColumn id="11793" name="Column11764"/>
    <tableColumn id="11794" name="Column11765"/>
    <tableColumn id="11795" name="Column11766"/>
    <tableColumn id="11796" name="Column11767"/>
    <tableColumn id="11797" name="Column11768"/>
    <tableColumn id="11798" name="Column11769"/>
    <tableColumn id="11799" name="Column11770"/>
    <tableColumn id="11800" name="Column11771"/>
    <tableColumn id="11801" name="Column11772"/>
    <tableColumn id="11802" name="Column11773"/>
    <tableColumn id="11803" name="Column11774"/>
    <tableColumn id="11804" name="Column11775"/>
    <tableColumn id="11805" name="Column11776"/>
    <tableColumn id="11806" name="Column11777"/>
    <tableColumn id="11807" name="Column11778"/>
    <tableColumn id="11808" name="Column11779"/>
    <tableColumn id="11809" name="Column11780"/>
    <tableColumn id="11810" name="Column11781"/>
    <tableColumn id="11811" name="Column11782"/>
    <tableColumn id="11812" name="Column11783"/>
    <tableColumn id="11813" name="Column11784"/>
    <tableColumn id="11814" name="Column11785"/>
    <tableColumn id="11815" name="Column11786"/>
    <tableColumn id="11816" name="Column11787"/>
    <tableColumn id="11817" name="Column11788"/>
    <tableColumn id="11818" name="Column11789"/>
    <tableColumn id="11819" name="Column11790"/>
    <tableColumn id="11820" name="Column11791"/>
    <tableColumn id="11821" name="Column11792"/>
    <tableColumn id="11822" name="Column11793"/>
    <tableColumn id="11823" name="Column11794"/>
    <tableColumn id="11824" name="Column11795"/>
    <tableColumn id="11825" name="Column11796"/>
    <tableColumn id="11826" name="Column11797"/>
    <tableColumn id="11827" name="Column11798"/>
    <tableColumn id="11828" name="Column11799"/>
    <tableColumn id="11829" name="Column11800"/>
    <tableColumn id="11830" name="Column11801"/>
    <tableColumn id="11831" name="Column11802"/>
    <tableColumn id="11832" name="Column11803"/>
    <tableColumn id="11833" name="Column11804"/>
    <tableColumn id="11834" name="Column11805"/>
    <tableColumn id="11835" name="Column11806"/>
    <tableColumn id="11836" name="Column11807"/>
    <tableColumn id="11837" name="Column11808"/>
    <tableColumn id="11838" name="Column11809"/>
    <tableColumn id="11839" name="Column11810"/>
    <tableColumn id="11840" name="Column11811"/>
    <tableColumn id="11841" name="Column11812"/>
    <tableColumn id="11842" name="Column11813"/>
    <tableColumn id="11843" name="Column11814"/>
    <tableColumn id="11844" name="Column11815"/>
    <tableColumn id="11845" name="Column11816"/>
    <tableColumn id="11846" name="Column11817"/>
    <tableColumn id="11847" name="Column11818"/>
    <tableColumn id="11848" name="Column11819"/>
    <tableColumn id="11849" name="Column11820"/>
    <tableColumn id="11850" name="Column11821"/>
    <tableColumn id="11851" name="Column11822"/>
    <tableColumn id="11852" name="Column11823"/>
    <tableColumn id="11853" name="Column11824"/>
    <tableColumn id="11854" name="Column11825"/>
    <tableColumn id="11855" name="Column11826"/>
    <tableColumn id="11856" name="Column11827"/>
    <tableColumn id="11857" name="Column11828"/>
    <tableColumn id="11858" name="Column11829"/>
    <tableColumn id="11859" name="Column11830"/>
    <tableColumn id="11860" name="Column11831"/>
    <tableColumn id="11861" name="Column11832"/>
    <tableColumn id="11862" name="Column11833"/>
    <tableColumn id="11863" name="Column11834"/>
    <tableColumn id="11864" name="Column11835"/>
    <tableColumn id="11865" name="Column11836"/>
    <tableColumn id="11866" name="Column11837"/>
    <tableColumn id="11867" name="Column11838"/>
    <tableColumn id="11868" name="Column11839"/>
    <tableColumn id="11869" name="Column11840"/>
    <tableColumn id="11870" name="Column11841"/>
    <tableColumn id="11871" name="Column11842"/>
    <tableColumn id="11872" name="Column11843"/>
    <tableColumn id="11873" name="Column11844"/>
    <tableColumn id="11874" name="Column11845"/>
    <tableColumn id="11875" name="Column11846"/>
    <tableColumn id="11876" name="Column11847"/>
    <tableColumn id="11877" name="Column11848"/>
    <tableColumn id="11878" name="Column11849"/>
    <tableColumn id="11879" name="Column11850"/>
    <tableColumn id="11880" name="Column11851"/>
    <tableColumn id="11881" name="Column11852"/>
    <tableColumn id="11882" name="Column11853"/>
    <tableColumn id="11883" name="Column11854"/>
    <tableColumn id="11884" name="Column11855"/>
    <tableColumn id="11885" name="Column11856"/>
    <tableColumn id="11886" name="Column11857"/>
    <tableColumn id="11887" name="Column11858"/>
    <tableColumn id="11888" name="Column11859"/>
    <tableColumn id="11889" name="Column11860"/>
    <tableColumn id="11890" name="Column11861"/>
    <tableColumn id="11891" name="Column11862"/>
    <tableColumn id="11892" name="Column11863"/>
    <tableColumn id="11893" name="Column11864"/>
    <tableColumn id="11894" name="Column11865"/>
    <tableColumn id="11895" name="Column11866"/>
    <tableColumn id="11896" name="Column11867"/>
    <tableColumn id="11897" name="Column11868"/>
    <tableColumn id="11898" name="Column11869"/>
    <tableColumn id="11899" name="Column11870"/>
    <tableColumn id="11900" name="Column11871"/>
    <tableColumn id="11901" name="Column11872"/>
    <tableColumn id="11902" name="Column11873"/>
    <tableColumn id="11903" name="Column11874"/>
    <tableColumn id="11904" name="Column11875"/>
    <tableColumn id="11905" name="Column11876"/>
    <tableColumn id="11906" name="Column11877"/>
    <tableColumn id="11907" name="Column11878"/>
    <tableColumn id="11908" name="Column11879"/>
    <tableColumn id="11909" name="Column11880"/>
    <tableColumn id="11910" name="Column11881"/>
    <tableColumn id="11911" name="Column11882"/>
    <tableColumn id="11912" name="Column11883"/>
    <tableColumn id="11913" name="Column11884"/>
    <tableColumn id="11914" name="Column11885"/>
    <tableColumn id="11915" name="Column11886"/>
    <tableColumn id="11916" name="Column11887"/>
    <tableColumn id="11917" name="Column11888"/>
    <tableColumn id="11918" name="Column11889"/>
    <tableColumn id="11919" name="Column11890"/>
    <tableColumn id="11920" name="Column11891"/>
    <tableColumn id="11921" name="Column11892"/>
    <tableColumn id="11922" name="Column11893"/>
    <tableColumn id="11923" name="Column11894"/>
    <tableColumn id="11924" name="Column11895"/>
    <tableColumn id="11925" name="Column11896"/>
    <tableColumn id="11926" name="Column11897"/>
    <tableColumn id="11927" name="Column11898"/>
    <tableColumn id="11928" name="Column11899"/>
    <tableColumn id="11929" name="Column11900"/>
    <tableColumn id="11930" name="Column11901"/>
    <tableColumn id="11931" name="Column11902"/>
    <tableColumn id="11932" name="Column11903"/>
    <tableColumn id="11933" name="Column11904"/>
    <tableColumn id="11934" name="Column11905"/>
    <tableColumn id="11935" name="Column11906"/>
    <tableColumn id="11936" name="Column11907"/>
    <tableColumn id="11937" name="Column11908"/>
    <tableColumn id="11938" name="Column11909"/>
    <tableColumn id="11939" name="Column11910"/>
    <tableColumn id="11940" name="Column11911"/>
    <tableColumn id="11941" name="Column11912"/>
    <tableColumn id="11942" name="Column11913"/>
    <tableColumn id="11943" name="Column11914"/>
    <tableColumn id="11944" name="Column11915"/>
    <tableColumn id="11945" name="Column11916"/>
    <tableColumn id="11946" name="Column11917"/>
    <tableColumn id="11947" name="Column11918"/>
    <tableColumn id="11948" name="Column11919"/>
    <tableColumn id="11949" name="Column11920"/>
    <tableColumn id="11950" name="Column11921"/>
    <tableColumn id="11951" name="Column11922"/>
    <tableColumn id="11952" name="Column11923"/>
    <tableColumn id="11953" name="Column11924"/>
    <tableColumn id="11954" name="Column11925"/>
    <tableColumn id="11955" name="Column11926"/>
    <tableColumn id="11956" name="Column11927"/>
    <tableColumn id="11957" name="Column11928"/>
    <tableColumn id="11958" name="Column11929"/>
    <tableColumn id="11959" name="Column11930"/>
    <tableColumn id="11960" name="Column11931"/>
    <tableColumn id="11961" name="Column11932"/>
    <tableColumn id="11962" name="Column11933"/>
    <tableColumn id="11963" name="Column11934"/>
    <tableColumn id="11964" name="Column11935"/>
    <tableColumn id="11965" name="Column11936"/>
    <tableColumn id="11966" name="Column11937"/>
    <tableColumn id="11967" name="Column11938"/>
    <tableColumn id="11968" name="Column11939"/>
    <tableColumn id="11969" name="Column11940"/>
    <tableColumn id="11970" name="Column11941"/>
    <tableColumn id="11971" name="Column11942"/>
    <tableColumn id="11972" name="Column11943"/>
    <tableColumn id="11973" name="Column11944"/>
    <tableColumn id="11974" name="Column11945"/>
    <tableColumn id="11975" name="Column11946"/>
    <tableColumn id="11976" name="Column11947"/>
    <tableColumn id="11977" name="Column11948"/>
    <tableColumn id="11978" name="Column11949"/>
    <tableColumn id="11979" name="Column11950"/>
    <tableColumn id="11980" name="Column11951"/>
    <tableColumn id="11981" name="Column11952"/>
    <tableColumn id="11982" name="Column11953"/>
    <tableColumn id="11983" name="Column11954"/>
    <tableColumn id="11984" name="Column11955"/>
    <tableColumn id="11985" name="Column11956"/>
    <tableColumn id="11986" name="Column11957"/>
    <tableColumn id="11987" name="Column11958"/>
    <tableColumn id="11988" name="Column11959"/>
    <tableColumn id="11989" name="Column11960"/>
    <tableColumn id="11990" name="Column11961"/>
    <tableColumn id="11991" name="Column11962"/>
    <tableColumn id="11992" name="Column11963"/>
    <tableColumn id="11993" name="Column11964"/>
    <tableColumn id="11994" name="Column11965"/>
    <tableColumn id="11995" name="Column11966"/>
    <tableColumn id="11996" name="Column11967"/>
    <tableColumn id="11997" name="Column11968"/>
    <tableColumn id="11998" name="Column11969"/>
    <tableColumn id="11999" name="Column11970"/>
    <tableColumn id="12000" name="Column11971"/>
    <tableColumn id="12001" name="Column11972"/>
    <tableColumn id="12002" name="Column11973"/>
    <tableColumn id="12003" name="Column11974"/>
    <tableColumn id="12004" name="Column11975"/>
    <tableColumn id="12005" name="Column11976"/>
    <tableColumn id="12006" name="Column11977"/>
    <tableColumn id="12007" name="Column11978"/>
    <tableColumn id="12008" name="Column11979"/>
    <tableColumn id="12009" name="Column11980"/>
    <tableColumn id="12010" name="Column11981"/>
    <tableColumn id="12011" name="Column11982"/>
    <tableColumn id="12012" name="Column11983"/>
    <tableColumn id="12013" name="Column11984"/>
    <tableColumn id="12014" name="Column11985"/>
    <tableColumn id="12015" name="Column11986"/>
    <tableColumn id="12016" name="Column11987"/>
    <tableColumn id="12017" name="Column11988"/>
    <tableColumn id="12018" name="Column11989"/>
    <tableColumn id="12019" name="Column11990"/>
    <tableColumn id="12020" name="Column11991"/>
    <tableColumn id="12021" name="Column11992"/>
    <tableColumn id="12022" name="Column11993"/>
    <tableColumn id="12023" name="Column11994"/>
    <tableColumn id="12024" name="Column11995"/>
    <tableColumn id="12025" name="Column11996"/>
    <tableColumn id="12026" name="Column11997"/>
    <tableColumn id="12027" name="Column11998"/>
    <tableColumn id="12028" name="Column11999"/>
    <tableColumn id="12029" name="Column12000"/>
    <tableColumn id="12030" name="Column12001"/>
    <tableColumn id="12031" name="Column12002"/>
    <tableColumn id="12032" name="Column12003"/>
    <tableColumn id="12033" name="Column12004"/>
    <tableColumn id="12034" name="Column12005"/>
    <tableColumn id="12035" name="Column12006"/>
    <tableColumn id="12036" name="Column12007"/>
    <tableColumn id="12037" name="Column12008"/>
    <tableColumn id="12038" name="Column12009"/>
    <tableColumn id="12039" name="Column12010"/>
    <tableColumn id="12040" name="Column12011"/>
    <tableColumn id="12041" name="Column12012"/>
    <tableColumn id="12042" name="Column12013"/>
    <tableColumn id="12043" name="Column12014"/>
    <tableColumn id="12044" name="Column12015"/>
    <tableColumn id="12045" name="Column12016"/>
    <tableColumn id="12046" name="Column12017"/>
    <tableColumn id="12047" name="Column12018"/>
    <tableColumn id="12048" name="Column12019"/>
    <tableColumn id="12049" name="Column12020"/>
    <tableColumn id="12050" name="Column12021"/>
    <tableColumn id="12051" name="Column12022"/>
    <tableColumn id="12052" name="Column12023"/>
    <tableColumn id="12053" name="Column12024"/>
    <tableColumn id="12054" name="Column12025"/>
    <tableColumn id="12055" name="Column12026"/>
    <tableColumn id="12056" name="Column12027"/>
    <tableColumn id="12057" name="Column12028"/>
    <tableColumn id="12058" name="Column12029"/>
    <tableColumn id="12059" name="Column12030"/>
    <tableColumn id="12060" name="Column12031"/>
    <tableColumn id="12061" name="Column12032"/>
    <tableColumn id="12062" name="Column12033"/>
    <tableColumn id="12063" name="Column12034"/>
    <tableColumn id="12064" name="Column12035"/>
    <tableColumn id="12065" name="Column12036"/>
    <tableColumn id="12066" name="Column12037"/>
    <tableColumn id="12067" name="Column12038"/>
    <tableColumn id="12068" name="Column12039"/>
    <tableColumn id="12069" name="Column12040"/>
    <tableColumn id="12070" name="Column12041"/>
    <tableColumn id="12071" name="Column12042"/>
    <tableColumn id="12072" name="Column12043"/>
    <tableColumn id="12073" name="Column12044"/>
    <tableColumn id="12074" name="Column12045"/>
    <tableColumn id="12075" name="Column12046"/>
    <tableColumn id="12076" name="Column12047"/>
    <tableColumn id="12077" name="Column12048"/>
    <tableColumn id="12078" name="Column12049"/>
    <tableColumn id="12079" name="Column12050"/>
    <tableColumn id="12080" name="Column12051"/>
    <tableColumn id="12081" name="Column12052"/>
    <tableColumn id="12082" name="Column12053"/>
    <tableColumn id="12083" name="Column12054"/>
    <tableColumn id="12084" name="Column12055"/>
    <tableColumn id="12085" name="Column12056"/>
    <tableColumn id="12086" name="Column12057"/>
    <tableColumn id="12087" name="Column12058"/>
    <tableColumn id="12088" name="Column12059"/>
    <tableColumn id="12089" name="Column12060"/>
    <tableColumn id="12090" name="Column12061"/>
    <tableColumn id="12091" name="Column12062"/>
    <tableColumn id="12092" name="Column12063"/>
    <tableColumn id="12093" name="Column12064"/>
    <tableColumn id="12094" name="Column12065"/>
    <tableColumn id="12095" name="Column12066"/>
    <tableColumn id="12096" name="Column12067"/>
    <tableColumn id="12097" name="Column12068"/>
    <tableColumn id="12098" name="Column12069"/>
    <tableColumn id="12099" name="Column12070"/>
    <tableColumn id="12100" name="Column12071"/>
    <tableColumn id="12101" name="Column12072"/>
    <tableColumn id="12102" name="Column12073"/>
    <tableColumn id="12103" name="Column12074"/>
    <tableColumn id="12104" name="Column12075"/>
    <tableColumn id="12105" name="Column12076"/>
    <tableColumn id="12106" name="Column12077"/>
    <tableColumn id="12107" name="Column12078"/>
    <tableColumn id="12108" name="Column12079"/>
    <tableColumn id="12109" name="Column12080"/>
    <tableColumn id="12110" name="Column12081"/>
    <tableColumn id="12111" name="Column12082"/>
    <tableColumn id="12112" name="Column12083"/>
    <tableColumn id="12113" name="Column12084"/>
    <tableColumn id="12114" name="Column12085"/>
    <tableColumn id="12115" name="Column12086"/>
    <tableColumn id="12116" name="Column12087"/>
    <tableColumn id="12117" name="Column12088"/>
    <tableColumn id="12118" name="Column12089"/>
    <tableColumn id="12119" name="Column12090"/>
    <tableColumn id="12120" name="Column12091"/>
    <tableColumn id="12121" name="Column12092"/>
    <tableColumn id="12122" name="Column12093"/>
    <tableColumn id="12123" name="Column12094"/>
    <tableColumn id="12124" name="Column12095"/>
    <tableColumn id="12125" name="Column12096"/>
    <tableColumn id="12126" name="Column12097"/>
    <tableColumn id="12127" name="Column12098"/>
    <tableColumn id="12128" name="Column12099"/>
    <tableColumn id="12129" name="Column12100"/>
    <tableColumn id="12130" name="Column12101"/>
    <tableColumn id="12131" name="Column12102"/>
    <tableColumn id="12132" name="Column12103"/>
    <tableColumn id="12133" name="Column12104"/>
    <tableColumn id="12134" name="Column12105"/>
    <tableColumn id="12135" name="Column12106"/>
    <tableColumn id="12136" name="Column12107"/>
    <tableColumn id="12137" name="Column12108"/>
    <tableColumn id="12138" name="Column12109"/>
    <tableColumn id="12139" name="Column12110"/>
    <tableColumn id="12140" name="Column12111"/>
    <tableColumn id="12141" name="Column12112"/>
    <tableColumn id="12142" name="Column12113"/>
    <tableColumn id="12143" name="Column12114"/>
    <tableColumn id="12144" name="Column12115"/>
    <tableColumn id="12145" name="Column12116"/>
    <tableColumn id="12146" name="Column12117"/>
    <tableColumn id="12147" name="Column12118"/>
    <tableColumn id="12148" name="Column12119"/>
    <tableColumn id="12149" name="Column12120"/>
    <tableColumn id="12150" name="Column12121"/>
    <tableColumn id="12151" name="Column12122"/>
    <tableColumn id="12152" name="Column12123"/>
    <tableColumn id="12153" name="Column12124"/>
    <tableColumn id="12154" name="Column12125"/>
    <tableColumn id="12155" name="Column12126"/>
    <tableColumn id="12156" name="Column12127"/>
    <tableColumn id="12157" name="Column12128"/>
    <tableColumn id="12158" name="Column12129"/>
    <tableColumn id="12159" name="Column12130"/>
    <tableColumn id="12160" name="Column12131"/>
    <tableColumn id="12161" name="Column12132"/>
    <tableColumn id="12162" name="Column12133"/>
    <tableColumn id="12163" name="Column12134"/>
    <tableColumn id="12164" name="Column12135"/>
    <tableColumn id="12165" name="Column12136"/>
    <tableColumn id="12166" name="Column12137"/>
    <tableColumn id="12167" name="Column12138"/>
    <tableColumn id="12168" name="Column12139"/>
    <tableColumn id="12169" name="Column12140"/>
    <tableColumn id="12170" name="Column12141"/>
    <tableColumn id="12171" name="Column12142"/>
    <tableColumn id="12172" name="Column12143"/>
    <tableColumn id="12173" name="Column12144"/>
    <tableColumn id="12174" name="Column12145"/>
    <tableColumn id="12175" name="Column12146"/>
    <tableColumn id="12176" name="Column12147"/>
    <tableColumn id="12177" name="Column12148"/>
    <tableColumn id="12178" name="Column12149"/>
    <tableColumn id="12179" name="Column12150"/>
    <tableColumn id="12180" name="Column12151"/>
    <tableColumn id="12181" name="Column12152"/>
    <tableColumn id="12182" name="Column12153"/>
    <tableColumn id="12183" name="Column12154"/>
    <tableColumn id="12184" name="Column12155"/>
    <tableColumn id="12185" name="Column12156"/>
    <tableColumn id="12186" name="Column12157"/>
    <tableColumn id="12187" name="Column12158"/>
    <tableColumn id="12188" name="Column12159"/>
    <tableColumn id="12189" name="Column12160"/>
    <tableColumn id="12190" name="Column12161"/>
    <tableColumn id="12191" name="Column12162"/>
    <tableColumn id="12192" name="Column12163"/>
    <tableColumn id="12193" name="Column12164"/>
    <tableColumn id="12194" name="Column12165"/>
    <tableColumn id="12195" name="Column12166"/>
    <tableColumn id="12196" name="Column12167"/>
    <tableColumn id="12197" name="Column12168"/>
    <tableColumn id="12198" name="Column12169"/>
    <tableColumn id="12199" name="Column12170"/>
    <tableColumn id="12200" name="Column12171"/>
    <tableColumn id="12201" name="Column12172"/>
    <tableColumn id="12202" name="Column12173"/>
    <tableColumn id="12203" name="Column12174"/>
    <tableColumn id="12204" name="Column12175"/>
    <tableColumn id="12205" name="Column12176"/>
    <tableColumn id="12206" name="Column12177"/>
    <tableColumn id="12207" name="Column12178"/>
    <tableColumn id="12208" name="Column12179"/>
    <tableColumn id="12209" name="Column12180"/>
    <tableColumn id="12210" name="Column12181"/>
    <tableColumn id="12211" name="Column12182"/>
    <tableColumn id="12212" name="Column12183"/>
    <tableColumn id="12213" name="Column12184"/>
    <tableColumn id="12214" name="Column12185"/>
    <tableColumn id="12215" name="Column12186"/>
    <tableColumn id="12216" name="Column12187"/>
    <tableColumn id="12217" name="Column12188"/>
    <tableColumn id="12218" name="Column12189"/>
    <tableColumn id="12219" name="Column12190"/>
    <tableColumn id="12220" name="Column12191"/>
    <tableColumn id="12221" name="Column12192"/>
    <tableColumn id="12222" name="Column12193"/>
    <tableColumn id="12223" name="Column12194"/>
    <tableColumn id="12224" name="Column12195"/>
    <tableColumn id="12225" name="Column12196"/>
    <tableColumn id="12226" name="Column12197"/>
    <tableColumn id="12227" name="Column12198"/>
    <tableColumn id="12228" name="Column12199"/>
    <tableColumn id="12229" name="Column12200"/>
    <tableColumn id="12230" name="Column12201"/>
    <tableColumn id="12231" name="Column12202"/>
    <tableColumn id="12232" name="Column12203"/>
    <tableColumn id="12233" name="Column12204"/>
    <tableColumn id="12234" name="Column12205"/>
    <tableColumn id="12235" name="Column12206"/>
    <tableColumn id="12236" name="Column12207"/>
    <tableColumn id="12237" name="Column12208"/>
    <tableColumn id="12238" name="Column12209"/>
    <tableColumn id="12239" name="Column12210"/>
    <tableColumn id="12240" name="Column12211"/>
    <tableColumn id="12241" name="Column12212"/>
    <tableColumn id="12242" name="Column12213"/>
    <tableColumn id="12243" name="Column12214"/>
    <tableColumn id="12244" name="Column12215"/>
    <tableColumn id="12245" name="Column12216"/>
    <tableColumn id="12246" name="Column12217"/>
    <tableColumn id="12247" name="Column12218"/>
    <tableColumn id="12248" name="Column12219"/>
    <tableColumn id="12249" name="Column12220"/>
    <tableColumn id="12250" name="Column12221"/>
    <tableColumn id="12251" name="Column12222"/>
    <tableColumn id="12252" name="Column12223"/>
    <tableColumn id="12253" name="Column12224"/>
    <tableColumn id="12254" name="Column12225"/>
    <tableColumn id="12255" name="Column12226"/>
    <tableColumn id="12256" name="Column12227"/>
    <tableColumn id="12257" name="Column12228"/>
    <tableColumn id="12258" name="Column12229"/>
    <tableColumn id="12259" name="Column12230"/>
    <tableColumn id="12260" name="Column12231"/>
    <tableColumn id="12261" name="Column12232"/>
    <tableColumn id="12262" name="Column12233"/>
    <tableColumn id="12263" name="Column12234"/>
    <tableColumn id="12264" name="Column12235"/>
    <tableColumn id="12265" name="Column12236"/>
    <tableColumn id="12266" name="Column12237"/>
    <tableColumn id="12267" name="Column12238"/>
    <tableColumn id="12268" name="Column12239"/>
    <tableColumn id="12269" name="Column12240"/>
    <tableColumn id="12270" name="Column12241"/>
    <tableColumn id="12271" name="Column12242"/>
    <tableColumn id="12272" name="Column12243"/>
    <tableColumn id="12273" name="Column12244"/>
    <tableColumn id="12274" name="Column12245"/>
    <tableColumn id="12275" name="Column12246"/>
    <tableColumn id="12276" name="Column12247"/>
    <tableColumn id="12277" name="Column12248"/>
    <tableColumn id="12278" name="Column12249"/>
    <tableColumn id="12279" name="Column12250"/>
    <tableColumn id="12280" name="Column12251"/>
    <tableColumn id="12281" name="Column12252"/>
    <tableColumn id="12282" name="Column12253"/>
    <tableColumn id="12283" name="Column12254"/>
    <tableColumn id="12284" name="Column12255"/>
    <tableColumn id="12285" name="Column12256"/>
    <tableColumn id="12286" name="Column12257"/>
    <tableColumn id="12287" name="Column12258"/>
    <tableColumn id="12288" name="Column12259"/>
    <tableColumn id="12289" name="Column12260"/>
    <tableColumn id="12290" name="Column12261"/>
    <tableColumn id="12291" name="Column12262"/>
    <tableColumn id="12292" name="Column12263"/>
    <tableColumn id="12293" name="Column12264"/>
    <tableColumn id="12294" name="Column12265"/>
    <tableColumn id="12295" name="Column12266"/>
    <tableColumn id="12296" name="Column12267"/>
    <tableColumn id="12297" name="Column12268"/>
    <tableColumn id="12298" name="Column12269"/>
    <tableColumn id="12299" name="Column12270"/>
    <tableColumn id="12300" name="Column12271"/>
    <tableColumn id="12301" name="Column12272"/>
    <tableColumn id="12302" name="Column12273"/>
    <tableColumn id="12303" name="Column12274"/>
    <tableColumn id="12304" name="Column12275"/>
    <tableColumn id="12305" name="Column12276"/>
    <tableColumn id="12306" name="Column12277"/>
    <tableColumn id="12307" name="Column12278"/>
    <tableColumn id="12308" name="Column12279"/>
    <tableColumn id="12309" name="Column12280"/>
    <tableColumn id="12310" name="Column12281"/>
    <tableColumn id="12311" name="Column12282"/>
    <tableColumn id="12312" name="Column12283"/>
    <tableColumn id="12313" name="Column12284"/>
    <tableColumn id="12314" name="Column12285"/>
    <tableColumn id="12315" name="Column12286"/>
    <tableColumn id="12316" name="Column12287"/>
    <tableColumn id="12317" name="Column12288"/>
    <tableColumn id="12318" name="Column12289"/>
    <tableColumn id="12319" name="Column12290"/>
    <tableColumn id="12320" name="Column12291"/>
    <tableColumn id="12321" name="Column12292"/>
    <tableColumn id="12322" name="Column12293"/>
    <tableColumn id="12323" name="Column12294"/>
    <tableColumn id="12324" name="Column12295"/>
    <tableColumn id="12325" name="Column12296"/>
    <tableColumn id="12326" name="Column12297"/>
    <tableColumn id="12327" name="Column12298"/>
    <tableColumn id="12328" name="Column12299"/>
    <tableColumn id="12329" name="Column12300"/>
    <tableColumn id="12330" name="Column12301"/>
    <tableColumn id="12331" name="Column12302"/>
    <tableColumn id="12332" name="Column12303"/>
    <tableColumn id="12333" name="Column12304"/>
    <tableColumn id="12334" name="Column12305"/>
    <tableColumn id="12335" name="Column12306"/>
    <tableColumn id="12336" name="Column12307"/>
    <tableColumn id="12337" name="Column12308"/>
    <tableColumn id="12338" name="Column12309"/>
    <tableColumn id="12339" name="Column12310"/>
    <tableColumn id="12340" name="Column12311"/>
    <tableColumn id="12341" name="Column12312"/>
    <tableColumn id="12342" name="Column12313"/>
    <tableColumn id="12343" name="Column12314"/>
    <tableColumn id="12344" name="Column12315"/>
    <tableColumn id="12345" name="Column12316"/>
    <tableColumn id="12346" name="Column12317"/>
    <tableColumn id="12347" name="Column12318"/>
    <tableColumn id="12348" name="Column12319"/>
    <tableColumn id="12349" name="Column12320"/>
    <tableColumn id="12350" name="Column12321"/>
    <tableColumn id="12351" name="Column12322"/>
    <tableColumn id="12352" name="Column12323"/>
    <tableColumn id="12353" name="Column12324"/>
    <tableColumn id="12354" name="Column12325"/>
    <tableColumn id="12355" name="Column12326"/>
    <tableColumn id="12356" name="Column12327"/>
    <tableColumn id="12357" name="Column12328"/>
    <tableColumn id="12358" name="Column12329"/>
    <tableColumn id="12359" name="Column12330"/>
    <tableColumn id="12360" name="Column12331"/>
    <tableColumn id="12361" name="Column12332"/>
    <tableColumn id="12362" name="Column12333"/>
    <tableColumn id="12363" name="Column12334"/>
    <tableColumn id="12364" name="Column12335"/>
    <tableColumn id="12365" name="Column12336"/>
    <tableColumn id="12366" name="Column12337"/>
    <tableColumn id="12367" name="Column12338"/>
    <tableColumn id="12368" name="Column12339"/>
    <tableColumn id="12369" name="Column12340"/>
    <tableColumn id="12370" name="Column12341"/>
    <tableColumn id="12371" name="Column12342"/>
    <tableColumn id="12372" name="Column12343"/>
    <tableColumn id="12373" name="Column12344"/>
    <tableColumn id="12374" name="Column12345"/>
    <tableColumn id="12375" name="Column12346"/>
    <tableColumn id="12376" name="Column12347"/>
    <tableColumn id="12377" name="Column12348"/>
    <tableColumn id="12378" name="Column12349"/>
    <tableColumn id="12379" name="Column12350"/>
    <tableColumn id="12380" name="Column12351"/>
    <tableColumn id="12381" name="Column12352"/>
    <tableColumn id="12382" name="Column12353"/>
    <tableColumn id="12383" name="Column12354"/>
    <tableColumn id="12384" name="Column12355"/>
    <tableColumn id="12385" name="Column12356"/>
    <tableColumn id="12386" name="Column12357"/>
    <tableColumn id="12387" name="Column12358"/>
    <tableColumn id="12388" name="Column12359"/>
    <tableColumn id="12389" name="Column12360"/>
    <tableColumn id="12390" name="Column12361"/>
    <tableColumn id="12391" name="Column12362"/>
    <tableColumn id="12392" name="Column12363"/>
    <tableColumn id="12393" name="Column12364"/>
    <tableColumn id="12394" name="Column12365"/>
    <tableColumn id="12395" name="Column12366"/>
    <tableColumn id="12396" name="Column12367"/>
    <tableColumn id="12397" name="Column12368"/>
    <tableColumn id="12398" name="Column12369"/>
    <tableColumn id="12399" name="Column12370"/>
    <tableColumn id="12400" name="Column12371"/>
    <tableColumn id="12401" name="Column12372"/>
    <tableColumn id="12402" name="Column12373"/>
    <tableColumn id="12403" name="Column12374"/>
    <tableColumn id="12404" name="Column12375"/>
    <tableColumn id="12405" name="Column12376"/>
    <tableColumn id="12406" name="Column12377"/>
    <tableColumn id="12407" name="Column12378"/>
    <tableColumn id="12408" name="Column12379"/>
    <tableColumn id="12409" name="Column12380"/>
    <tableColumn id="12410" name="Column12381"/>
    <tableColumn id="12411" name="Column12382"/>
    <tableColumn id="12412" name="Column12383"/>
    <tableColumn id="12413" name="Column12384"/>
    <tableColumn id="12414" name="Column12385"/>
    <tableColumn id="12415" name="Column12386"/>
    <tableColumn id="12416" name="Column12387"/>
    <tableColumn id="12417" name="Column12388"/>
    <tableColumn id="12418" name="Column12389"/>
    <tableColumn id="12419" name="Column12390"/>
    <tableColumn id="12420" name="Column12391"/>
    <tableColumn id="12421" name="Column12392"/>
    <tableColumn id="12422" name="Column12393"/>
    <tableColumn id="12423" name="Column12394"/>
    <tableColumn id="12424" name="Column12395"/>
    <tableColumn id="12425" name="Column12396"/>
    <tableColumn id="12426" name="Column12397"/>
    <tableColumn id="12427" name="Column12398"/>
    <tableColumn id="12428" name="Column12399"/>
    <tableColumn id="12429" name="Column12400"/>
    <tableColumn id="12430" name="Column12401"/>
    <tableColumn id="12431" name="Column12402"/>
    <tableColumn id="12432" name="Column12403"/>
    <tableColumn id="12433" name="Column12404"/>
    <tableColumn id="12434" name="Column12405"/>
    <tableColumn id="12435" name="Column12406"/>
    <tableColumn id="12436" name="Column12407"/>
    <tableColumn id="12437" name="Column12408"/>
    <tableColumn id="12438" name="Column12409"/>
    <tableColumn id="12439" name="Column12410"/>
    <tableColumn id="12440" name="Column12411"/>
    <tableColumn id="12441" name="Column12412"/>
    <tableColumn id="12442" name="Column12413"/>
    <tableColumn id="12443" name="Column12414"/>
    <tableColumn id="12444" name="Column12415"/>
    <tableColumn id="12445" name="Column12416"/>
    <tableColumn id="12446" name="Column12417"/>
    <tableColumn id="12447" name="Column12418"/>
    <tableColumn id="12448" name="Column12419"/>
    <tableColumn id="12449" name="Column12420"/>
    <tableColumn id="12450" name="Column12421"/>
    <tableColumn id="12451" name="Column12422"/>
    <tableColumn id="12452" name="Column12423"/>
    <tableColumn id="12453" name="Column12424"/>
    <tableColumn id="12454" name="Column12425"/>
    <tableColumn id="12455" name="Column12426"/>
    <tableColumn id="12456" name="Column12427"/>
    <tableColumn id="12457" name="Column12428"/>
    <tableColumn id="12458" name="Column12429"/>
    <tableColumn id="12459" name="Column12430"/>
    <tableColumn id="12460" name="Column12431"/>
    <tableColumn id="12461" name="Column12432"/>
    <tableColumn id="12462" name="Column12433"/>
    <tableColumn id="12463" name="Column12434"/>
    <tableColumn id="12464" name="Column12435"/>
    <tableColumn id="12465" name="Column12436"/>
    <tableColumn id="12466" name="Column12437"/>
    <tableColumn id="12467" name="Column12438"/>
    <tableColumn id="12468" name="Column12439"/>
    <tableColumn id="12469" name="Column12440"/>
    <tableColumn id="12470" name="Column12441"/>
    <tableColumn id="12471" name="Column12442"/>
    <tableColumn id="12472" name="Column12443"/>
    <tableColumn id="12473" name="Column12444"/>
    <tableColumn id="12474" name="Column12445"/>
    <tableColumn id="12475" name="Column12446"/>
    <tableColumn id="12476" name="Column12447"/>
    <tableColumn id="12477" name="Column12448"/>
    <tableColumn id="12478" name="Column12449"/>
    <tableColumn id="12479" name="Column12450"/>
    <tableColumn id="12480" name="Column12451"/>
    <tableColumn id="12481" name="Column12452"/>
    <tableColumn id="12482" name="Column12453"/>
    <tableColumn id="12483" name="Column12454"/>
    <tableColumn id="12484" name="Column12455"/>
    <tableColumn id="12485" name="Column12456"/>
    <tableColumn id="12486" name="Column12457"/>
    <tableColumn id="12487" name="Column12458"/>
    <tableColumn id="12488" name="Column12459"/>
    <tableColumn id="12489" name="Column12460"/>
    <tableColumn id="12490" name="Column12461"/>
    <tableColumn id="12491" name="Column12462"/>
    <tableColumn id="12492" name="Column12463"/>
    <tableColumn id="12493" name="Column12464"/>
    <tableColumn id="12494" name="Column12465"/>
    <tableColumn id="12495" name="Column12466"/>
    <tableColumn id="12496" name="Column12467"/>
    <tableColumn id="12497" name="Column12468"/>
    <tableColumn id="12498" name="Column12469"/>
    <tableColumn id="12499" name="Column12470"/>
    <tableColumn id="12500" name="Column12471"/>
    <tableColumn id="12501" name="Column12472"/>
    <tableColumn id="12502" name="Column12473"/>
    <tableColumn id="12503" name="Column12474"/>
    <tableColumn id="12504" name="Column12475"/>
    <tableColumn id="12505" name="Column12476"/>
    <tableColumn id="12506" name="Column12477"/>
    <tableColumn id="12507" name="Column12478"/>
    <tableColumn id="12508" name="Column12479"/>
    <tableColumn id="12509" name="Column12480"/>
    <tableColumn id="12510" name="Column12481"/>
    <tableColumn id="12511" name="Column12482"/>
    <tableColumn id="12512" name="Column12483"/>
    <tableColumn id="12513" name="Column12484"/>
    <tableColumn id="12514" name="Column12485"/>
    <tableColumn id="12515" name="Column12486"/>
    <tableColumn id="12516" name="Column12487"/>
    <tableColumn id="12517" name="Column12488"/>
    <tableColumn id="12518" name="Column12489"/>
    <tableColumn id="12519" name="Column12490"/>
    <tableColumn id="12520" name="Column12491"/>
    <tableColumn id="12521" name="Column12492"/>
    <tableColumn id="12522" name="Column12493"/>
    <tableColumn id="12523" name="Column12494"/>
    <tableColumn id="12524" name="Column12495"/>
    <tableColumn id="12525" name="Column12496"/>
    <tableColumn id="12526" name="Column12497"/>
    <tableColumn id="12527" name="Column12498"/>
    <tableColumn id="12528" name="Column12499"/>
    <tableColumn id="12529" name="Column12500"/>
    <tableColumn id="12530" name="Column12501"/>
    <tableColumn id="12531" name="Column12502"/>
    <tableColumn id="12532" name="Column12503"/>
    <tableColumn id="12533" name="Column12504"/>
    <tableColumn id="12534" name="Column12505"/>
    <tableColumn id="12535" name="Column12506"/>
    <tableColumn id="12536" name="Column12507"/>
    <tableColumn id="12537" name="Column12508"/>
    <tableColumn id="12538" name="Column12509"/>
    <tableColumn id="12539" name="Column12510"/>
    <tableColumn id="12540" name="Column12511"/>
    <tableColumn id="12541" name="Column12512"/>
    <tableColumn id="12542" name="Column12513"/>
    <tableColumn id="12543" name="Column12514"/>
    <tableColumn id="12544" name="Column12515"/>
    <tableColumn id="12545" name="Column12516"/>
    <tableColumn id="12546" name="Column12517"/>
    <tableColumn id="12547" name="Column12518"/>
    <tableColumn id="12548" name="Column12519"/>
    <tableColumn id="12549" name="Column12520"/>
    <tableColumn id="12550" name="Column12521"/>
    <tableColumn id="12551" name="Column12522"/>
    <tableColumn id="12552" name="Column12523"/>
    <tableColumn id="12553" name="Column12524"/>
    <tableColumn id="12554" name="Column12525"/>
    <tableColumn id="12555" name="Column12526"/>
    <tableColumn id="12556" name="Column12527"/>
    <tableColumn id="12557" name="Column12528"/>
    <tableColumn id="12558" name="Column12529"/>
    <tableColumn id="12559" name="Column12530"/>
    <tableColumn id="12560" name="Column12531"/>
    <tableColumn id="12561" name="Column12532"/>
    <tableColumn id="12562" name="Column12533"/>
    <tableColumn id="12563" name="Column12534"/>
    <tableColumn id="12564" name="Column12535"/>
    <tableColumn id="12565" name="Column12536"/>
    <tableColumn id="12566" name="Column12537"/>
    <tableColumn id="12567" name="Column12538"/>
    <tableColumn id="12568" name="Column12539"/>
    <tableColumn id="12569" name="Column12540"/>
    <tableColumn id="12570" name="Column12541"/>
    <tableColumn id="12571" name="Column12542"/>
    <tableColumn id="12572" name="Column12543"/>
    <tableColumn id="12573" name="Column12544"/>
    <tableColumn id="12574" name="Column12545"/>
    <tableColumn id="12575" name="Column12546"/>
    <tableColumn id="12576" name="Column12547"/>
    <tableColumn id="12577" name="Column12548"/>
    <tableColumn id="12578" name="Column12549"/>
    <tableColumn id="12579" name="Column12550"/>
    <tableColumn id="12580" name="Column12551"/>
    <tableColumn id="12581" name="Column12552"/>
    <tableColumn id="12582" name="Column12553"/>
    <tableColumn id="12583" name="Column12554"/>
    <tableColumn id="12584" name="Column12555"/>
    <tableColumn id="12585" name="Column12556"/>
    <tableColumn id="12586" name="Column12557"/>
    <tableColumn id="12587" name="Column12558"/>
    <tableColumn id="12588" name="Column12559"/>
    <tableColumn id="12589" name="Column12560"/>
    <tableColumn id="12590" name="Column12561"/>
    <tableColumn id="12591" name="Column12562"/>
    <tableColumn id="12592" name="Column12563"/>
    <tableColumn id="12593" name="Column12564"/>
    <tableColumn id="12594" name="Column12565"/>
    <tableColumn id="12595" name="Column12566"/>
    <tableColumn id="12596" name="Column12567"/>
    <tableColumn id="12597" name="Column12568"/>
    <tableColumn id="12598" name="Column12569"/>
    <tableColumn id="12599" name="Column12570"/>
    <tableColumn id="12600" name="Column12571"/>
    <tableColumn id="12601" name="Column12572"/>
    <tableColumn id="12602" name="Column12573"/>
    <tableColumn id="12603" name="Column12574"/>
    <tableColumn id="12604" name="Column12575"/>
    <tableColumn id="12605" name="Column12576"/>
    <tableColumn id="12606" name="Column12577"/>
    <tableColumn id="12607" name="Column12578"/>
    <tableColumn id="12608" name="Column12579"/>
    <tableColumn id="12609" name="Column12580"/>
    <tableColumn id="12610" name="Column12581"/>
    <tableColumn id="12611" name="Column12582"/>
    <tableColumn id="12612" name="Column12583"/>
    <tableColumn id="12613" name="Column12584"/>
    <tableColumn id="12614" name="Column12585"/>
    <tableColumn id="12615" name="Column12586"/>
    <tableColumn id="12616" name="Column12587"/>
    <tableColumn id="12617" name="Column12588"/>
    <tableColumn id="12618" name="Column12589"/>
    <tableColumn id="12619" name="Column12590"/>
    <tableColumn id="12620" name="Column12591"/>
    <tableColumn id="12621" name="Column12592"/>
    <tableColumn id="12622" name="Column12593"/>
    <tableColumn id="12623" name="Column12594"/>
    <tableColumn id="12624" name="Column12595"/>
    <tableColumn id="12625" name="Column12596"/>
    <tableColumn id="12626" name="Column12597"/>
    <tableColumn id="12627" name="Column12598"/>
    <tableColumn id="12628" name="Column12599"/>
    <tableColumn id="12629" name="Column12600"/>
    <tableColumn id="12630" name="Column12601"/>
    <tableColumn id="12631" name="Column12602"/>
    <tableColumn id="12632" name="Column12603"/>
    <tableColumn id="12633" name="Column12604"/>
    <tableColumn id="12634" name="Column12605"/>
    <tableColumn id="12635" name="Column12606"/>
    <tableColumn id="12636" name="Column12607"/>
    <tableColumn id="12637" name="Column12608"/>
    <tableColumn id="12638" name="Column12609"/>
    <tableColumn id="12639" name="Column12610"/>
    <tableColumn id="12640" name="Column12611"/>
    <tableColumn id="12641" name="Column12612"/>
    <tableColumn id="12642" name="Column12613"/>
    <tableColumn id="12643" name="Column12614"/>
    <tableColumn id="12644" name="Column12615"/>
    <tableColumn id="12645" name="Column12616"/>
    <tableColumn id="12646" name="Column12617"/>
    <tableColumn id="12647" name="Column12618"/>
    <tableColumn id="12648" name="Column12619"/>
    <tableColumn id="12649" name="Column12620"/>
    <tableColumn id="12650" name="Column12621"/>
    <tableColumn id="12651" name="Column12622"/>
    <tableColumn id="12652" name="Column12623"/>
    <tableColumn id="12653" name="Column12624"/>
    <tableColumn id="12654" name="Column12625"/>
    <tableColumn id="12655" name="Column12626"/>
    <tableColumn id="12656" name="Column12627"/>
    <tableColumn id="12657" name="Column12628"/>
    <tableColumn id="12658" name="Column12629"/>
    <tableColumn id="12659" name="Column12630"/>
    <tableColumn id="12660" name="Column12631"/>
    <tableColumn id="12661" name="Column12632"/>
    <tableColumn id="12662" name="Column12633"/>
    <tableColumn id="12663" name="Column12634"/>
    <tableColumn id="12664" name="Column12635"/>
    <tableColumn id="12665" name="Column12636"/>
    <tableColumn id="12666" name="Column12637"/>
    <tableColumn id="12667" name="Column12638"/>
    <tableColumn id="12668" name="Column12639"/>
    <tableColumn id="12669" name="Column12640"/>
    <tableColumn id="12670" name="Column12641"/>
    <tableColumn id="12671" name="Column12642"/>
    <tableColumn id="12672" name="Column12643"/>
    <tableColumn id="12673" name="Column12644"/>
    <tableColumn id="12674" name="Column12645"/>
    <tableColumn id="12675" name="Column12646"/>
    <tableColumn id="12676" name="Column12647"/>
    <tableColumn id="12677" name="Column12648"/>
    <tableColumn id="12678" name="Column12649"/>
    <tableColumn id="12679" name="Column12650"/>
    <tableColumn id="12680" name="Column12651"/>
    <tableColumn id="12681" name="Column12652"/>
    <tableColumn id="12682" name="Column12653"/>
    <tableColumn id="12683" name="Column12654"/>
    <tableColumn id="12684" name="Column12655"/>
    <tableColumn id="12685" name="Column12656"/>
    <tableColumn id="12686" name="Column12657"/>
    <tableColumn id="12687" name="Column12658"/>
    <tableColumn id="12688" name="Column12659"/>
    <tableColumn id="12689" name="Column12660"/>
    <tableColumn id="12690" name="Column12661"/>
    <tableColumn id="12691" name="Column12662"/>
    <tableColumn id="12692" name="Column12663"/>
    <tableColumn id="12693" name="Column12664"/>
    <tableColumn id="12694" name="Column12665"/>
    <tableColumn id="12695" name="Column12666"/>
    <tableColumn id="12696" name="Column12667"/>
    <tableColumn id="12697" name="Column12668"/>
    <tableColumn id="12698" name="Column12669"/>
    <tableColumn id="12699" name="Column12670"/>
    <tableColumn id="12700" name="Column12671"/>
    <tableColumn id="12701" name="Column12672"/>
    <tableColumn id="12702" name="Column12673"/>
    <tableColumn id="12703" name="Column12674"/>
    <tableColumn id="12704" name="Column12675"/>
    <tableColumn id="12705" name="Column12676"/>
    <tableColumn id="12706" name="Column12677"/>
    <tableColumn id="12707" name="Column12678"/>
    <tableColumn id="12708" name="Column12679"/>
    <tableColumn id="12709" name="Column12680"/>
    <tableColumn id="12710" name="Column12681"/>
    <tableColumn id="12711" name="Column12682"/>
    <tableColumn id="12712" name="Column12683"/>
    <tableColumn id="12713" name="Column12684"/>
    <tableColumn id="12714" name="Column12685"/>
    <tableColumn id="12715" name="Column12686"/>
    <tableColumn id="12716" name="Column12687"/>
    <tableColumn id="12717" name="Column12688"/>
    <tableColumn id="12718" name="Column12689"/>
    <tableColumn id="12719" name="Column12690"/>
    <tableColumn id="12720" name="Column12691"/>
    <tableColumn id="12721" name="Column12692"/>
    <tableColumn id="12722" name="Column12693"/>
    <tableColumn id="12723" name="Column12694"/>
    <tableColumn id="12724" name="Column12695"/>
    <tableColumn id="12725" name="Column12696"/>
    <tableColumn id="12726" name="Column12697"/>
    <tableColumn id="12727" name="Column12698"/>
    <tableColumn id="12728" name="Column12699"/>
    <tableColumn id="12729" name="Column12700"/>
    <tableColumn id="12730" name="Column12701"/>
    <tableColumn id="12731" name="Column12702"/>
    <tableColumn id="12732" name="Column12703"/>
    <tableColumn id="12733" name="Column12704"/>
    <tableColumn id="12734" name="Column12705"/>
    <tableColumn id="12735" name="Column12706"/>
    <tableColumn id="12736" name="Column12707"/>
    <tableColumn id="12737" name="Column12708"/>
    <tableColumn id="12738" name="Column12709"/>
    <tableColumn id="12739" name="Column12710"/>
    <tableColumn id="12740" name="Column12711"/>
    <tableColumn id="12741" name="Column12712"/>
    <tableColumn id="12742" name="Column12713"/>
    <tableColumn id="12743" name="Column12714"/>
    <tableColumn id="12744" name="Column12715"/>
    <tableColumn id="12745" name="Column12716"/>
    <tableColumn id="12746" name="Column12717"/>
    <tableColumn id="12747" name="Column12718"/>
    <tableColumn id="12748" name="Column12719"/>
    <tableColumn id="12749" name="Column12720"/>
    <tableColumn id="12750" name="Column12721"/>
    <tableColumn id="12751" name="Column12722"/>
    <tableColumn id="12752" name="Column12723"/>
    <tableColumn id="12753" name="Column12724"/>
    <tableColumn id="12754" name="Column12725"/>
    <tableColumn id="12755" name="Column12726"/>
    <tableColumn id="12756" name="Column12727"/>
    <tableColumn id="12757" name="Column12728"/>
    <tableColumn id="12758" name="Column12729"/>
    <tableColumn id="12759" name="Column12730"/>
    <tableColumn id="12760" name="Column12731"/>
    <tableColumn id="12761" name="Column12732"/>
    <tableColumn id="12762" name="Column12733"/>
    <tableColumn id="12763" name="Column12734"/>
    <tableColumn id="12764" name="Column12735"/>
    <tableColumn id="12765" name="Column12736"/>
    <tableColumn id="12766" name="Column12737"/>
    <tableColumn id="12767" name="Column12738"/>
    <tableColumn id="12768" name="Column12739"/>
    <tableColumn id="12769" name="Column12740"/>
    <tableColumn id="12770" name="Column12741"/>
    <tableColumn id="12771" name="Column12742"/>
    <tableColumn id="12772" name="Column12743"/>
    <tableColumn id="12773" name="Column12744"/>
    <tableColumn id="12774" name="Column12745"/>
    <tableColumn id="12775" name="Column12746"/>
    <tableColumn id="12776" name="Column12747"/>
    <tableColumn id="12777" name="Column12748"/>
    <tableColumn id="12778" name="Column12749"/>
    <tableColumn id="12779" name="Column12750"/>
    <tableColumn id="12780" name="Column12751"/>
    <tableColumn id="12781" name="Column12752"/>
    <tableColumn id="12782" name="Column12753"/>
    <tableColumn id="12783" name="Column12754"/>
    <tableColumn id="12784" name="Column12755"/>
    <tableColumn id="12785" name="Column12756"/>
    <tableColumn id="12786" name="Column12757"/>
    <tableColumn id="12787" name="Column12758"/>
    <tableColumn id="12788" name="Column12759"/>
    <tableColumn id="12789" name="Column12760"/>
    <tableColumn id="12790" name="Column12761"/>
    <tableColumn id="12791" name="Column12762"/>
    <tableColumn id="12792" name="Column12763"/>
    <tableColumn id="12793" name="Column12764"/>
    <tableColumn id="12794" name="Column12765"/>
    <tableColumn id="12795" name="Column12766"/>
    <tableColumn id="12796" name="Column12767"/>
    <tableColumn id="12797" name="Column12768"/>
    <tableColumn id="12798" name="Column12769"/>
    <tableColumn id="12799" name="Column12770"/>
    <tableColumn id="12800" name="Column12771"/>
    <tableColumn id="12801" name="Column12772"/>
    <tableColumn id="12802" name="Column12773"/>
    <tableColumn id="12803" name="Column12774"/>
    <tableColumn id="12804" name="Column12775"/>
    <tableColumn id="12805" name="Column12776"/>
    <tableColumn id="12806" name="Column12777"/>
    <tableColumn id="12807" name="Column12778"/>
    <tableColumn id="12808" name="Column12779"/>
    <tableColumn id="12809" name="Column12780"/>
    <tableColumn id="12810" name="Column12781"/>
    <tableColumn id="12811" name="Column12782"/>
    <tableColumn id="12812" name="Column12783"/>
    <tableColumn id="12813" name="Column12784"/>
    <tableColumn id="12814" name="Column12785"/>
    <tableColumn id="12815" name="Column12786"/>
    <tableColumn id="12816" name="Column12787"/>
    <tableColumn id="12817" name="Column12788"/>
    <tableColumn id="12818" name="Column12789"/>
    <tableColumn id="12819" name="Column12790"/>
    <tableColumn id="12820" name="Column12791"/>
    <tableColumn id="12821" name="Column12792"/>
    <tableColumn id="12822" name="Column12793"/>
    <tableColumn id="12823" name="Column12794"/>
    <tableColumn id="12824" name="Column12795"/>
    <tableColumn id="12825" name="Column12796"/>
    <tableColumn id="12826" name="Column12797"/>
    <tableColumn id="12827" name="Column12798"/>
    <tableColumn id="12828" name="Column12799"/>
    <tableColumn id="12829" name="Column12800"/>
    <tableColumn id="12830" name="Column12801"/>
    <tableColumn id="12831" name="Column12802"/>
    <tableColumn id="12832" name="Column12803"/>
    <tableColumn id="12833" name="Column12804"/>
    <tableColumn id="12834" name="Column12805"/>
    <tableColumn id="12835" name="Column12806"/>
    <tableColumn id="12836" name="Column12807"/>
    <tableColumn id="12837" name="Column12808"/>
    <tableColumn id="12838" name="Column12809"/>
    <tableColumn id="12839" name="Column12810"/>
    <tableColumn id="12840" name="Column12811"/>
    <tableColumn id="12841" name="Column12812"/>
    <tableColumn id="12842" name="Column12813"/>
    <tableColumn id="12843" name="Column12814"/>
    <tableColumn id="12844" name="Column12815"/>
    <tableColumn id="12845" name="Column12816"/>
    <tableColumn id="12846" name="Column12817"/>
    <tableColumn id="12847" name="Column12818"/>
    <tableColumn id="12848" name="Column12819"/>
    <tableColumn id="12849" name="Column12820"/>
    <tableColumn id="12850" name="Column12821"/>
    <tableColumn id="12851" name="Column12822"/>
    <tableColumn id="12852" name="Column12823"/>
    <tableColumn id="12853" name="Column12824"/>
    <tableColumn id="12854" name="Column12825"/>
    <tableColumn id="12855" name="Column12826"/>
    <tableColumn id="12856" name="Column12827"/>
    <tableColumn id="12857" name="Column12828"/>
    <tableColumn id="12858" name="Column12829"/>
    <tableColumn id="12859" name="Column12830"/>
    <tableColumn id="12860" name="Column12831"/>
    <tableColumn id="12861" name="Column12832"/>
    <tableColumn id="12862" name="Column12833"/>
    <tableColumn id="12863" name="Column12834"/>
    <tableColumn id="12864" name="Column12835"/>
    <tableColumn id="12865" name="Column12836"/>
    <tableColumn id="12866" name="Column12837"/>
    <tableColumn id="12867" name="Column12838"/>
    <tableColumn id="12868" name="Column12839"/>
    <tableColumn id="12869" name="Column12840"/>
    <tableColumn id="12870" name="Column12841"/>
    <tableColumn id="12871" name="Column12842"/>
    <tableColumn id="12872" name="Column12843"/>
    <tableColumn id="12873" name="Column12844"/>
    <tableColumn id="12874" name="Column12845"/>
    <tableColumn id="12875" name="Column12846"/>
    <tableColumn id="12876" name="Column12847"/>
    <tableColumn id="12877" name="Column12848"/>
    <tableColumn id="12878" name="Column12849"/>
    <tableColumn id="12879" name="Column12850"/>
    <tableColumn id="12880" name="Column12851"/>
    <tableColumn id="12881" name="Column12852"/>
    <tableColumn id="12882" name="Column12853"/>
    <tableColumn id="12883" name="Column12854"/>
    <tableColumn id="12884" name="Column12855"/>
    <tableColumn id="12885" name="Column12856"/>
    <tableColumn id="12886" name="Column12857"/>
    <tableColumn id="12887" name="Column12858"/>
    <tableColumn id="12888" name="Column12859"/>
    <tableColumn id="12889" name="Column12860"/>
    <tableColumn id="12890" name="Column12861"/>
    <tableColumn id="12891" name="Column12862"/>
    <tableColumn id="12892" name="Column12863"/>
    <tableColumn id="12893" name="Column12864"/>
    <tableColumn id="12894" name="Column12865"/>
    <tableColumn id="12895" name="Column12866"/>
    <tableColumn id="12896" name="Column12867"/>
    <tableColumn id="12897" name="Column12868"/>
    <tableColumn id="12898" name="Column12869"/>
    <tableColumn id="12899" name="Column12870"/>
    <tableColumn id="12900" name="Column12871"/>
    <tableColumn id="12901" name="Column12872"/>
    <tableColumn id="12902" name="Column12873"/>
    <tableColumn id="12903" name="Column12874"/>
    <tableColumn id="12904" name="Column12875"/>
    <tableColumn id="12905" name="Column12876"/>
    <tableColumn id="12906" name="Column12877"/>
    <tableColumn id="12907" name="Column12878"/>
    <tableColumn id="12908" name="Column12879"/>
    <tableColumn id="12909" name="Column12880"/>
    <tableColumn id="12910" name="Column12881"/>
    <tableColumn id="12911" name="Column12882"/>
    <tableColumn id="12912" name="Column12883"/>
    <tableColumn id="12913" name="Column12884"/>
    <tableColumn id="12914" name="Column12885"/>
    <tableColumn id="12915" name="Column12886"/>
    <tableColumn id="12916" name="Column12887"/>
    <tableColumn id="12917" name="Column12888"/>
    <tableColumn id="12918" name="Column12889"/>
    <tableColumn id="12919" name="Column12890"/>
    <tableColumn id="12920" name="Column12891"/>
    <tableColumn id="12921" name="Column12892"/>
    <tableColumn id="12922" name="Column12893"/>
    <tableColumn id="12923" name="Column12894"/>
    <tableColumn id="12924" name="Column12895"/>
    <tableColumn id="12925" name="Column12896"/>
    <tableColumn id="12926" name="Column12897"/>
    <tableColumn id="12927" name="Column12898"/>
    <tableColumn id="12928" name="Column12899"/>
    <tableColumn id="12929" name="Column12900"/>
    <tableColumn id="12930" name="Column12901"/>
    <tableColumn id="12931" name="Column12902"/>
    <tableColumn id="12932" name="Column12903"/>
    <tableColumn id="12933" name="Column12904"/>
    <tableColumn id="12934" name="Column12905"/>
    <tableColumn id="12935" name="Column12906"/>
    <tableColumn id="12936" name="Column12907"/>
    <tableColumn id="12937" name="Column12908"/>
    <tableColumn id="12938" name="Column12909"/>
    <tableColumn id="12939" name="Column12910"/>
    <tableColumn id="12940" name="Column12911"/>
    <tableColumn id="12941" name="Column12912"/>
    <tableColumn id="12942" name="Column12913"/>
    <tableColumn id="12943" name="Column12914"/>
    <tableColumn id="12944" name="Column12915"/>
    <tableColumn id="12945" name="Column12916"/>
    <tableColumn id="12946" name="Column12917"/>
    <tableColumn id="12947" name="Column12918"/>
    <tableColumn id="12948" name="Column12919"/>
    <tableColumn id="12949" name="Column12920"/>
    <tableColumn id="12950" name="Column12921"/>
    <tableColumn id="12951" name="Column12922"/>
    <tableColumn id="12952" name="Column12923"/>
    <tableColumn id="12953" name="Column12924"/>
    <tableColumn id="12954" name="Column12925"/>
    <tableColumn id="12955" name="Column12926"/>
    <tableColumn id="12956" name="Column12927"/>
    <tableColumn id="12957" name="Column12928"/>
    <tableColumn id="12958" name="Column12929"/>
    <tableColumn id="12959" name="Column12930"/>
    <tableColumn id="12960" name="Column12931"/>
    <tableColumn id="12961" name="Column12932"/>
    <tableColumn id="12962" name="Column12933"/>
    <tableColumn id="12963" name="Column12934"/>
    <tableColumn id="12964" name="Column12935"/>
    <tableColumn id="12965" name="Column12936"/>
    <tableColumn id="12966" name="Column12937"/>
    <tableColumn id="12967" name="Column12938"/>
    <tableColumn id="12968" name="Column12939"/>
    <tableColumn id="12969" name="Column12940"/>
    <tableColumn id="12970" name="Column12941"/>
    <tableColumn id="12971" name="Column12942"/>
    <tableColumn id="12972" name="Column12943"/>
    <tableColumn id="12973" name="Column12944"/>
    <tableColumn id="12974" name="Column12945"/>
    <tableColumn id="12975" name="Column12946"/>
    <tableColumn id="12976" name="Column12947"/>
    <tableColumn id="12977" name="Column12948"/>
    <tableColumn id="12978" name="Column12949"/>
    <tableColumn id="12979" name="Column12950"/>
    <tableColumn id="12980" name="Column12951"/>
    <tableColumn id="12981" name="Column12952"/>
    <tableColumn id="12982" name="Column12953"/>
    <tableColumn id="12983" name="Column12954"/>
    <tableColumn id="12984" name="Column12955"/>
    <tableColumn id="12985" name="Column12956"/>
    <tableColumn id="12986" name="Column12957"/>
    <tableColumn id="12987" name="Column12958"/>
    <tableColumn id="12988" name="Column12959"/>
    <tableColumn id="12989" name="Column12960"/>
    <tableColumn id="12990" name="Column12961"/>
    <tableColumn id="12991" name="Column12962"/>
    <tableColumn id="12992" name="Column12963"/>
    <tableColumn id="12993" name="Column12964"/>
    <tableColumn id="12994" name="Column12965"/>
    <tableColumn id="12995" name="Column12966"/>
    <tableColumn id="12996" name="Column12967"/>
    <tableColumn id="12997" name="Column12968"/>
    <tableColumn id="12998" name="Column12969"/>
    <tableColumn id="12999" name="Column12970"/>
    <tableColumn id="13000" name="Column12971"/>
    <tableColumn id="13001" name="Column12972"/>
    <tableColumn id="13002" name="Column12973"/>
    <tableColumn id="13003" name="Column12974"/>
    <tableColumn id="13004" name="Column12975"/>
    <tableColumn id="13005" name="Column12976"/>
    <tableColumn id="13006" name="Column12977"/>
    <tableColumn id="13007" name="Column12978"/>
    <tableColumn id="13008" name="Column12979"/>
    <tableColumn id="13009" name="Column12980"/>
    <tableColumn id="13010" name="Column12981"/>
    <tableColumn id="13011" name="Column12982"/>
    <tableColumn id="13012" name="Column12983"/>
    <tableColumn id="13013" name="Column12984"/>
    <tableColumn id="13014" name="Column12985"/>
    <tableColumn id="13015" name="Column12986"/>
    <tableColumn id="13016" name="Column12987"/>
    <tableColumn id="13017" name="Column12988"/>
    <tableColumn id="13018" name="Column12989"/>
    <tableColumn id="13019" name="Column12990"/>
    <tableColumn id="13020" name="Column12991"/>
    <tableColumn id="13021" name="Column12992"/>
    <tableColumn id="13022" name="Column12993"/>
    <tableColumn id="13023" name="Column12994"/>
    <tableColumn id="13024" name="Column12995"/>
    <tableColumn id="13025" name="Column12996"/>
    <tableColumn id="13026" name="Column12997"/>
    <tableColumn id="13027" name="Column12998"/>
    <tableColumn id="13028" name="Column12999"/>
    <tableColumn id="13029" name="Column13000"/>
    <tableColumn id="13030" name="Column13001"/>
    <tableColumn id="13031" name="Column13002"/>
    <tableColumn id="13032" name="Column13003"/>
    <tableColumn id="13033" name="Column13004"/>
    <tableColumn id="13034" name="Column13005"/>
    <tableColumn id="13035" name="Column13006"/>
    <tableColumn id="13036" name="Column13007"/>
    <tableColumn id="13037" name="Column13008"/>
    <tableColumn id="13038" name="Column13009"/>
    <tableColumn id="13039" name="Column13010"/>
    <tableColumn id="13040" name="Column13011"/>
    <tableColumn id="13041" name="Column13012"/>
    <tableColumn id="13042" name="Column13013"/>
    <tableColumn id="13043" name="Column13014"/>
    <tableColumn id="13044" name="Column13015"/>
    <tableColumn id="13045" name="Column13016"/>
    <tableColumn id="13046" name="Column13017"/>
    <tableColumn id="13047" name="Column13018"/>
    <tableColumn id="13048" name="Column13019"/>
    <tableColumn id="13049" name="Column13020"/>
    <tableColumn id="13050" name="Column13021"/>
    <tableColumn id="13051" name="Column13022"/>
    <tableColumn id="13052" name="Column13023"/>
    <tableColumn id="13053" name="Column13024"/>
    <tableColumn id="13054" name="Column13025"/>
    <tableColumn id="13055" name="Column13026"/>
    <tableColumn id="13056" name="Column13027"/>
    <tableColumn id="13057" name="Column13028"/>
    <tableColumn id="13058" name="Column13029"/>
    <tableColumn id="13059" name="Column13030"/>
    <tableColumn id="13060" name="Column13031"/>
    <tableColumn id="13061" name="Column13032"/>
    <tableColumn id="13062" name="Column13033"/>
    <tableColumn id="13063" name="Column13034"/>
    <tableColumn id="13064" name="Column13035"/>
    <tableColumn id="13065" name="Column13036"/>
    <tableColumn id="13066" name="Column13037"/>
    <tableColumn id="13067" name="Column13038"/>
    <tableColumn id="13068" name="Column13039"/>
    <tableColumn id="13069" name="Column13040"/>
    <tableColumn id="13070" name="Column13041"/>
    <tableColumn id="13071" name="Column13042"/>
    <tableColumn id="13072" name="Column13043"/>
    <tableColumn id="13073" name="Column13044"/>
    <tableColumn id="13074" name="Column13045"/>
    <tableColumn id="13075" name="Column13046"/>
    <tableColumn id="13076" name="Column13047"/>
    <tableColumn id="13077" name="Column13048"/>
    <tableColumn id="13078" name="Column13049"/>
    <tableColumn id="13079" name="Column13050"/>
    <tableColumn id="13080" name="Column13051"/>
    <tableColumn id="13081" name="Column13052"/>
    <tableColumn id="13082" name="Column13053"/>
    <tableColumn id="13083" name="Column13054"/>
    <tableColumn id="13084" name="Column13055"/>
    <tableColumn id="13085" name="Column13056"/>
    <tableColumn id="13086" name="Column13057"/>
    <tableColumn id="13087" name="Column13058"/>
    <tableColumn id="13088" name="Column13059"/>
    <tableColumn id="13089" name="Column13060"/>
    <tableColumn id="13090" name="Column13061"/>
    <tableColumn id="13091" name="Column13062"/>
    <tableColumn id="13092" name="Column13063"/>
    <tableColumn id="13093" name="Column13064"/>
    <tableColumn id="13094" name="Column13065"/>
    <tableColumn id="13095" name="Column13066"/>
    <tableColumn id="13096" name="Column13067"/>
    <tableColumn id="13097" name="Column13068"/>
    <tableColumn id="13098" name="Column13069"/>
    <tableColumn id="13099" name="Column13070"/>
    <tableColumn id="13100" name="Column13071"/>
    <tableColumn id="13101" name="Column13072"/>
    <tableColumn id="13102" name="Column13073"/>
    <tableColumn id="13103" name="Column13074"/>
    <tableColumn id="13104" name="Column13075"/>
    <tableColumn id="13105" name="Column13076"/>
    <tableColumn id="13106" name="Column13077"/>
    <tableColumn id="13107" name="Column13078"/>
    <tableColumn id="13108" name="Column13079"/>
    <tableColumn id="13109" name="Column13080"/>
    <tableColumn id="13110" name="Column13081"/>
    <tableColumn id="13111" name="Column13082"/>
    <tableColumn id="13112" name="Column13083"/>
    <tableColumn id="13113" name="Column13084"/>
    <tableColumn id="13114" name="Column13085"/>
    <tableColumn id="13115" name="Column13086"/>
    <tableColumn id="13116" name="Column13087"/>
    <tableColumn id="13117" name="Column13088"/>
    <tableColumn id="13118" name="Column13089"/>
    <tableColumn id="13119" name="Column13090"/>
    <tableColumn id="13120" name="Column13091"/>
    <tableColumn id="13121" name="Column13092"/>
    <tableColumn id="13122" name="Column13093"/>
    <tableColumn id="13123" name="Column13094"/>
    <tableColumn id="13124" name="Column13095"/>
    <tableColumn id="13125" name="Column13096"/>
    <tableColumn id="13126" name="Column13097"/>
    <tableColumn id="13127" name="Column13098"/>
    <tableColumn id="13128" name="Column13099"/>
    <tableColumn id="13129" name="Column13100"/>
    <tableColumn id="13130" name="Column13101"/>
    <tableColumn id="13131" name="Column13102"/>
    <tableColumn id="13132" name="Column13103"/>
    <tableColumn id="13133" name="Column13104"/>
    <tableColumn id="13134" name="Column13105"/>
    <tableColumn id="13135" name="Column13106"/>
    <tableColumn id="13136" name="Column13107"/>
    <tableColumn id="13137" name="Column13108"/>
    <tableColumn id="13138" name="Column13109"/>
    <tableColumn id="13139" name="Column13110"/>
    <tableColumn id="13140" name="Column13111"/>
    <tableColumn id="13141" name="Column13112"/>
    <tableColumn id="13142" name="Column13113"/>
    <tableColumn id="13143" name="Column13114"/>
    <tableColumn id="13144" name="Column13115"/>
    <tableColumn id="13145" name="Column13116"/>
    <tableColumn id="13146" name="Column13117"/>
    <tableColumn id="13147" name="Column13118"/>
    <tableColumn id="13148" name="Column13119"/>
    <tableColumn id="13149" name="Column13120"/>
    <tableColumn id="13150" name="Column13121"/>
    <tableColumn id="13151" name="Column13122"/>
    <tableColumn id="13152" name="Column13123"/>
    <tableColumn id="13153" name="Column13124"/>
    <tableColumn id="13154" name="Column13125"/>
    <tableColumn id="13155" name="Column13126"/>
    <tableColumn id="13156" name="Column13127"/>
    <tableColumn id="13157" name="Column13128"/>
    <tableColumn id="13158" name="Column13129"/>
    <tableColumn id="13159" name="Column13130"/>
    <tableColumn id="13160" name="Column13131"/>
    <tableColumn id="13161" name="Column13132"/>
    <tableColumn id="13162" name="Column13133"/>
    <tableColumn id="13163" name="Column13134"/>
    <tableColumn id="13164" name="Column13135"/>
    <tableColumn id="13165" name="Column13136"/>
    <tableColumn id="13166" name="Column13137"/>
    <tableColumn id="13167" name="Column13138"/>
    <tableColumn id="13168" name="Column13139"/>
    <tableColumn id="13169" name="Column13140"/>
    <tableColumn id="13170" name="Column13141"/>
    <tableColumn id="13171" name="Column13142"/>
    <tableColumn id="13172" name="Column13143"/>
    <tableColumn id="13173" name="Column13144"/>
    <tableColumn id="13174" name="Column13145"/>
    <tableColumn id="13175" name="Column13146"/>
    <tableColumn id="13176" name="Column13147"/>
    <tableColumn id="13177" name="Column13148"/>
    <tableColumn id="13178" name="Column13149"/>
    <tableColumn id="13179" name="Column13150"/>
    <tableColumn id="13180" name="Column13151"/>
    <tableColumn id="13181" name="Column13152"/>
    <tableColumn id="13182" name="Column13153"/>
    <tableColumn id="13183" name="Column13154"/>
    <tableColumn id="13184" name="Column13155"/>
    <tableColumn id="13185" name="Column13156"/>
    <tableColumn id="13186" name="Column13157"/>
    <tableColumn id="13187" name="Column13158"/>
    <tableColumn id="13188" name="Column13159"/>
    <tableColumn id="13189" name="Column13160"/>
    <tableColumn id="13190" name="Column13161"/>
    <tableColumn id="13191" name="Column13162"/>
    <tableColumn id="13192" name="Column13163"/>
    <tableColumn id="13193" name="Column13164"/>
    <tableColumn id="13194" name="Column13165"/>
    <tableColumn id="13195" name="Column13166"/>
    <tableColumn id="13196" name="Column13167"/>
    <tableColumn id="13197" name="Column13168"/>
    <tableColumn id="13198" name="Column13169"/>
    <tableColumn id="13199" name="Column13170"/>
    <tableColumn id="13200" name="Column13171"/>
    <tableColumn id="13201" name="Column13172"/>
    <tableColumn id="13202" name="Column13173"/>
    <tableColumn id="13203" name="Column13174"/>
    <tableColumn id="13204" name="Column13175"/>
    <tableColumn id="13205" name="Column13176"/>
    <tableColumn id="13206" name="Column13177"/>
    <tableColumn id="13207" name="Column13178"/>
    <tableColumn id="13208" name="Column13179"/>
    <tableColumn id="13209" name="Column13180"/>
    <tableColumn id="13210" name="Column13181"/>
    <tableColumn id="13211" name="Column13182"/>
    <tableColumn id="13212" name="Column13183"/>
    <tableColumn id="13213" name="Column13184"/>
    <tableColumn id="13214" name="Column13185"/>
    <tableColumn id="13215" name="Column13186"/>
    <tableColumn id="13216" name="Column13187"/>
    <tableColumn id="13217" name="Column13188"/>
    <tableColumn id="13218" name="Column13189"/>
    <tableColumn id="13219" name="Column13190"/>
    <tableColumn id="13220" name="Column13191"/>
    <tableColumn id="13221" name="Column13192"/>
    <tableColumn id="13222" name="Column13193"/>
    <tableColumn id="13223" name="Column13194"/>
    <tableColumn id="13224" name="Column13195"/>
    <tableColumn id="13225" name="Column13196"/>
    <tableColumn id="13226" name="Column13197"/>
    <tableColumn id="13227" name="Column13198"/>
    <tableColumn id="13228" name="Column13199"/>
    <tableColumn id="13229" name="Column13200"/>
    <tableColumn id="13230" name="Column13201"/>
    <tableColumn id="13231" name="Column13202"/>
    <tableColumn id="13232" name="Column13203"/>
    <tableColumn id="13233" name="Column13204"/>
    <tableColumn id="13234" name="Column13205"/>
    <tableColumn id="13235" name="Column13206"/>
    <tableColumn id="13236" name="Column13207"/>
    <tableColumn id="13237" name="Column13208"/>
    <tableColumn id="13238" name="Column13209"/>
    <tableColumn id="13239" name="Column13210"/>
    <tableColumn id="13240" name="Column13211"/>
    <tableColumn id="13241" name="Column13212"/>
    <tableColumn id="13242" name="Column13213"/>
    <tableColumn id="13243" name="Column13214"/>
    <tableColumn id="13244" name="Column13215"/>
    <tableColumn id="13245" name="Column13216"/>
    <tableColumn id="13246" name="Column13217"/>
    <tableColumn id="13247" name="Column13218"/>
    <tableColumn id="13248" name="Column13219"/>
    <tableColumn id="13249" name="Column13220"/>
    <tableColumn id="13250" name="Column13221"/>
    <tableColumn id="13251" name="Column13222"/>
    <tableColumn id="13252" name="Column13223"/>
    <tableColumn id="13253" name="Column13224"/>
    <tableColumn id="13254" name="Column13225"/>
    <tableColumn id="13255" name="Column13226"/>
    <tableColumn id="13256" name="Column13227"/>
    <tableColumn id="13257" name="Column13228"/>
    <tableColumn id="13258" name="Column13229"/>
    <tableColumn id="13259" name="Column13230"/>
    <tableColumn id="13260" name="Column13231"/>
    <tableColumn id="13261" name="Column13232"/>
    <tableColumn id="13262" name="Column13233"/>
    <tableColumn id="13263" name="Column13234"/>
    <tableColumn id="13264" name="Column13235"/>
    <tableColumn id="13265" name="Column13236"/>
    <tableColumn id="13266" name="Column13237"/>
    <tableColumn id="13267" name="Column13238"/>
    <tableColumn id="13268" name="Column13239"/>
    <tableColumn id="13269" name="Column13240"/>
    <tableColumn id="13270" name="Column13241"/>
    <tableColumn id="13271" name="Column13242"/>
    <tableColumn id="13272" name="Column13243"/>
    <tableColumn id="13273" name="Column13244"/>
    <tableColumn id="13274" name="Column13245"/>
    <tableColumn id="13275" name="Column13246"/>
    <tableColumn id="13276" name="Column13247"/>
    <tableColumn id="13277" name="Column13248"/>
    <tableColumn id="13278" name="Column13249"/>
    <tableColumn id="13279" name="Column13250"/>
    <tableColumn id="13280" name="Column13251"/>
    <tableColumn id="13281" name="Column13252"/>
    <tableColumn id="13282" name="Column13253"/>
    <tableColumn id="13283" name="Column13254"/>
    <tableColumn id="13284" name="Column13255"/>
    <tableColumn id="13285" name="Column13256"/>
    <tableColumn id="13286" name="Column13257"/>
    <tableColumn id="13287" name="Column13258"/>
    <tableColumn id="13288" name="Column13259"/>
    <tableColumn id="13289" name="Column13260"/>
    <tableColumn id="13290" name="Column13261"/>
    <tableColumn id="13291" name="Column13262"/>
    <tableColumn id="13292" name="Column13263"/>
    <tableColumn id="13293" name="Column13264"/>
    <tableColumn id="13294" name="Column13265"/>
    <tableColumn id="13295" name="Column13266"/>
    <tableColumn id="13296" name="Column13267"/>
    <tableColumn id="13297" name="Column13268"/>
    <tableColumn id="13298" name="Column13269"/>
    <tableColumn id="13299" name="Column13270"/>
    <tableColumn id="13300" name="Column13271"/>
    <tableColumn id="13301" name="Column13272"/>
    <tableColumn id="13302" name="Column13273"/>
    <tableColumn id="13303" name="Column13274"/>
    <tableColumn id="13304" name="Column13275"/>
    <tableColumn id="13305" name="Column13276"/>
    <tableColumn id="13306" name="Column13277"/>
    <tableColumn id="13307" name="Column13278"/>
    <tableColumn id="13308" name="Column13279"/>
    <tableColumn id="13309" name="Column13280"/>
    <tableColumn id="13310" name="Column13281"/>
    <tableColumn id="13311" name="Column13282"/>
    <tableColumn id="13312" name="Column13283"/>
    <tableColumn id="13313" name="Column13284"/>
    <tableColumn id="13314" name="Column13285"/>
    <tableColumn id="13315" name="Column13286"/>
    <tableColumn id="13316" name="Column13287"/>
    <tableColumn id="13317" name="Column13288"/>
    <tableColumn id="13318" name="Column13289"/>
    <tableColumn id="13319" name="Column13290"/>
    <tableColumn id="13320" name="Column13291"/>
    <tableColumn id="13321" name="Column13292"/>
    <tableColumn id="13322" name="Column13293"/>
    <tableColumn id="13323" name="Column13294"/>
    <tableColumn id="13324" name="Column13295"/>
    <tableColumn id="13325" name="Column13296"/>
    <tableColumn id="13326" name="Column13297"/>
    <tableColumn id="13327" name="Column13298"/>
    <tableColumn id="13328" name="Column13299"/>
    <tableColumn id="13329" name="Column13300"/>
    <tableColumn id="13330" name="Column13301"/>
    <tableColumn id="13331" name="Column13302"/>
    <tableColumn id="13332" name="Column13303"/>
    <tableColumn id="13333" name="Column13304"/>
    <tableColumn id="13334" name="Column13305"/>
    <tableColumn id="13335" name="Column13306"/>
    <tableColumn id="13336" name="Column13307"/>
    <tableColumn id="13337" name="Column13308"/>
    <tableColumn id="13338" name="Column13309"/>
    <tableColumn id="13339" name="Column13310"/>
    <tableColumn id="13340" name="Column13311"/>
    <tableColumn id="13341" name="Column13312"/>
    <tableColumn id="13342" name="Column13313"/>
    <tableColumn id="13343" name="Column13314"/>
    <tableColumn id="13344" name="Column13315"/>
    <tableColumn id="13345" name="Column13316"/>
    <tableColumn id="13346" name="Column13317"/>
    <tableColumn id="13347" name="Column13318"/>
    <tableColumn id="13348" name="Column13319"/>
    <tableColumn id="13349" name="Column13320"/>
    <tableColumn id="13350" name="Column13321"/>
    <tableColumn id="13351" name="Column13322"/>
    <tableColumn id="13352" name="Column13323"/>
    <tableColumn id="13353" name="Column13324"/>
    <tableColumn id="13354" name="Column13325"/>
    <tableColumn id="13355" name="Column13326"/>
    <tableColumn id="13356" name="Column13327"/>
    <tableColumn id="13357" name="Column13328"/>
    <tableColumn id="13358" name="Column13329"/>
    <tableColumn id="13359" name="Column13330"/>
    <tableColumn id="13360" name="Column13331"/>
    <tableColumn id="13361" name="Column13332"/>
    <tableColumn id="13362" name="Column13333"/>
    <tableColumn id="13363" name="Column13334"/>
    <tableColumn id="13364" name="Column13335"/>
    <tableColumn id="13365" name="Column13336"/>
    <tableColumn id="13366" name="Column13337"/>
    <tableColumn id="13367" name="Column13338"/>
    <tableColumn id="13368" name="Column13339"/>
    <tableColumn id="13369" name="Column13340"/>
    <tableColumn id="13370" name="Column13341"/>
    <tableColumn id="13371" name="Column13342"/>
    <tableColumn id="13372" name="Column13343"/>
    <tableColumn id="13373" name="Column13344"/>
    <tableColumn id="13374" name="Column13345"/>
    <tableColumn id="13375" name="Column13346"/>
    <tableColumn id="13376" name="Column13347"/>
    <tableColumn id="13377" name="Column13348"/>
    <tableColumn id="13378" name="Column13349"/>
    <tableColumn id="13379" name="Column13350"/>
    <tableColumn id="13380" name="Column13351"/>
    <tableColumn id="13381" name="Column13352"/>
    <tableColumn id="13382" name="Column13353"/>
    <tableColumn id="13383" name="Column13354"/>
    <tableColumn id="13384" name="Column13355"/>
    <tableColumn id="13385" name="Column13356"/>
    <tableColumn id="13386" name="Column13357"/>
    <tableColumn id="13387" name="Column13358"/>
    <tableColumn id="13388" name="Column13359"/>
    <tableColumn id="13389" name="Column13360"/>
    <tableColumn id="13390" name="Column13361"/>
    <tableColumn id="13391" name="Column13362"/>
    <tableColumn id="13392" name="Column13363"/>
    <tableColumn id="13393" name="Column13364"/>
    <tableColumn id="13394" name="Column13365"/>
    <tableColumn id="13395" name="Column13366"/>
    <tableColumn id="13396" name="Column13367"/>
    <tableColumn id="13397" name="Column13368"/>
    <tableColumn id="13398" name="Column13369"/>
    <tableColumn id="13399" name="Column13370"/>
    <tableColumn id="13400" name="Column13371"/>
    <tableColumn id="13401" name="Column13372"/>
    <tableColumn id="13402" name="Column13373"/>
    <tableColumn id="13403" name="Column13374"/>
    <tableColumn id="13404" name="Column13375"/>
    <tableColumn id="13405" name="Column13376"/>
    <tableColumn id="13406" name="Column13377"/>
    <tableColumn id="13407" name="Column13378"/>
    <tableColumn id="13408" name="Column13379"/>
    <tableColumn id="13409" name="Column13380"/>
    <tableColumn id="13410" name="Column13381"/>
    <tableColumn id="13411" name="Column13382"/>
    <tableColumn id="13412" name="Column13383"/>
    <tableColumn id="13413" name="Column13384"/>
    <tableColumn id="13414" name="Column13385"/>
    <tableColumn id="13415" name="Column13386"/>
    <tableColumn id="13416" name="Column13387"/>
    <tableColumn id="13417" name="Column13388"/>
    <tableColumn id="13418" name="Column13389"/>
    <tableColumn id="13419" name="Column13390"/>
    <tableColumn id="13420" name="Column13391"/>
    <tableColumn id="13421" name="Column13392"/>
    <tableColumn id="13422" name="Column13393"/>
    <tableColumn id="13423" name="Column13394"/>
    <tableColumn id="13424" name="Column13395"/>
    <tableColumn id="13425" name="Column13396"/>
    <tableColumn id="13426" name="Column13397"/>
    <tableColumn id="13427" name="Column13398"/>
    <tableColumn id="13428" name="Column13399"/>
    <tableColumn id="13429" name="Column13400"/>
    <tableColumn id="13430" name="Column13401"/>
    <tableColumn id="13431" name="Column13402"/>
    <tableColumn id="13432" name="Column13403"/>
    <tableColumn id="13433" name="Column13404"/>
    <tableColumn id="13434" name="Column13405"/>
    <tableColumn id="13435" name="Column13406"/>
    <tableColumn id="13436" name="Column13407"/>
    <tableColumn id="13437" name="Column13408"/>
    <tableColumn id="13438" name="Column13409"/>
    <tableColumn id="13439" name="Column13410"/>
    <tableColumn id="13440" name="Column13411"/>
    <tableColumn id="13441" name="Column13412"/>
    <tableColumn id="13442" name="Column13413"/>
    <tableColumn id="13443" name="Column13414"/>
    <tableColumn id="13444" name="Column13415"/>
    <tableColumn id="13445" name="Column13416"/>
    <tableColumn id="13446" name="Column13417"/>
    <tableColumn id="13447" name="Column13418"/>
    <tableColumn id="13448" name="Column13419"/>
    <tableColumn id="13449" name="Column13420"/>
    <tableColumn id="13450" name="Column13421"/>
    <tableColumn id="13451" name="Column13422"/>
    <tableColumn id="13452" name="Column13423"/>
    <tableColumn id="13453" name="Column13424"/>
    <tableColumn id="13454" name="Column13425"/>
    <tableColumn id="13455" name="Column13426"/>
    <tableColumn id="13456" name="Column13427"/>
    <tableColumn id="13457" name="Column13428"/>
    <tableColumn id="13458" name="Column13429"/>
    <tableColumn id="13459" name="Column13430"/>
    <tableColumn id="13460" name="Column13431"/>
    <tableColumn id="13461" name="Column13432"/>
    <tableColumn id="13462" name="Column13433"/>
    <tableColumn id="13463" name="Column13434"/>
    <tableColumn id="13464" name="Column13435"/>
    <tableColumn id="13465" name="Column13436"/>
    <tableColumn id="13466" name="Column13437"/>
    <tableColumn id="13467" name="Column13438"/>
    <tableColumn id="13468" name="Column13439"/>
    <tableColumn id="13469" name="Column13440"/>
    <tableColumn id="13470" name="Column13441"/>
    <tableColumn id="13471" name="Column13442"/>
    <tableColumn id="13472" name="Column13443"/>
    <tableColumn id="13473" name="Column13444"/>
    <tableColumn id="13474" name="Column13445"/>
    <tableColumn id="13475" name="Column13446"/>
    <tableColumn id="13476" name="Column13447"/>
    <tableColumn id="13477" name="Column13448"/>
    <tableColumn id="13478" name="Column13449"/>
    <tableColumn id="13479" name="Column13450"/>
    <tableColumn id="13480" name="Column13451"/>
    <tableColumn id="13481" name="Column13452"/>
    <tableColumn id="13482" name="Column13453"/>
    <tableColumn id="13483" name="Column13454"/>
    <tableColumn id="13484" name="Column13455"/>
    <tableColumn id="13485" name="Column13456"/>
    <tableColumn id="13486" name="Column13457"/>
    <tableColumn id="13487" name="Column13458"/>
    <tableColumn id="13488" name="Column13459"/>
    <tableColumn id="13489" name="Column13460"/>
    <tableColumn id="13490" name="Column13461"/>
    <tableColumn id="13491" name="Column13462"/>
    <tableColumn id="13492" name="Column13463"/>
    <tableColumn id="13493" name="Column13464"/>
    <tableColumn id="13494" name="Column13465"/>
    <tableColumn id="13495" name="Column13466"/>
    <tableColumn id="13496" name="Column13467"/>
    <tableColumn id="13497" name="Column13468"/>
    <tableColumn id="13498" name="Column13469"/>
    <tableColumn id="13499" name="Column13470"/>
    <tableColumn id="13500" name="Column13471"/>
    <tableColumn id="13501" name="Column13472"/>
    <tableColumn id="13502" name="Column13473"/>
    <tableColumn id="13503" name="Column13474"/>
    <tableColumn id="13504" name="Column13475"/>
    <tableColumn id="13505" name="Column13476"/>
    <tableColumn id="13506" name="Column13477"/>
    <tableColumn id="13507" name="Column13478"/>
    <tableColumn id="13508" name="Column13479"/>
    <tableColumn id="13509" name="Column13480"/>
    <tableColumn id="13510" name="Column13481"/>
    <tableColumn id="13511" name="Column13482"/>
    <tableColumn id="13512" name="Column13483"/>
    <tableColumn id="13513" name="Column13484"/>
    <tableColumn id="13514" name="Column13485"/>
    <tableColumn id="13515" name="Column13486"/>
    <tableColumn id="13516" name="Column13487"/>
    <tableColumn id="13517" name="Column13488"/>
    <tableColumn id="13518" name="Column13489"/>
    <tableColumn id="13519" name="Column13490"/>
    <tableColumn id="13520" name="Column13491"/>
    <tableColumn id="13521" name="Column13492"/>
    <tableColumn id="13522" name="Column13493"/>
    <tableColumn id="13523" name="Column13494"/>
    <tableColumn id="13524" name="Column13495"/>
    <tableColumn id="13525" name="Column13496"/>
    <tableColumn id="13526" name="Column13497"/>
    <tableColumn id="13527" name="Column13498"/>
    <tableColumn id="13528" name="Column13499"/>
    <tableColumn id="13529" name="Column13500"/>
    <tableColumn id="13530" name="Column13501"/>
    <tableColumn id="13531" name="Column13502"/>
    <tableColumn id="13532" name="Column13503"/>
    <tableColumn id="13533" name="Column13504"/>
    <tableColumn id="13534" name="Column13505"/>
    <tableColumn id="13535" name="Column13506"/>
    <tableColumn id="13536" name="Column13507"/>
    <tableColumn id="13537" name="Column13508"/>
    <tableColumn id="13538" name="Column13509"/>
    <tableColumn id="13539" name="Column13510"/>
    <tableColumn id="13540" name="Column13511"/>
    <tableColumn id="13541" name="Column13512"/>
    <tableColumn id="13542" name="Column13513"/>
    <tableColumn id="13543" name="Column13514"/>
    <tableColumn id="13544" name="Column13515"/>
    <tableColumn id="13545" name="Column13516"/>
    <tableColumn id="13546" name="Column13517"/>
    <tableColumn id="13547" name="Column13518"/>
    <tableColumn id="13548" name="Column13519"/>
    <tableColumn id="13549" name="Column13520"/>
    <tableColumn id="13550" name="Column13521"/>
    <tableColumn id="13551" name="Column13522"/>
    <tableColumn id="13552" name="Column13523"/>
    <tableColumn id="13553" name="Column13524"/>
    <tableColumn id="13554" name="Column13525"/>
    <tableColumn id="13555" name="Column13526"/>
    <tableColumn id="13556" name="Column13527"/>
    <tableColumn id="13557" name="Column13528"/>
    <tableColumn id="13558" name="Column13529"/>
    <tableColumn id="13559" name="Column13530"/>
    <tableColumn id="13560" name="Column13531"/>
    <tableColumn id="13561" name="Column13532"/>
    <tableColumn id="13562" name="Column13533"/>
    <tableColumn id="13563" name="Column13534"/>
    <tableColumn id="13564" name="Column13535"/>
    <tableColumn id="13565" name="Column13536"/>
    <tableColumn id="13566" name="Column13537"/>
    <tableColumn id="13567" name="Column13538"/>
    <tableColumn id="13568" name="Column13539"/>
    <tableColumn id="13569" name="Column13540"/>
    <tableColumn id="13570" name="Column13541"/>
    <tableColumn id="13571" name="Column13542"/>
    <tableColumn id="13572" name="Column13543"/>
    <tableColumn id="13573" name="Column13544"/>
    <tableColumn id="13574" name="Column13545"/>
    <tableColumn id="13575" name="Column13546"/>
    <tableColumn id="13576" name="Column13547"/>
    <tableColumn id="13577" name="Column13548"/>
    <tableColumn id="13578" name="Column13549"/>
    <tableColumn id="13579" name="Column13550"/>
    <tableColumn id="13580" name="Column13551"/>
    <tableColumn id="13581" name="Column13552"/>
    <tableColumn id="13582" name="Column13553"/>
    <tableColumn id="13583" name="Column13554"/>
    <tableColumn id="13584" name="Column13555"/>
    <tableColumn id="13585" name="Column13556"/>
    <tableColumn id="13586" name="Column13557"/>
    <tableColumn id="13587" name="Column13558"/>
    <tableColumn id="13588" name="Column13559"/>
    <tableColumn id="13589" name="Column13560"/>
    <tableColumn id="13590" name="Column13561"/>
    <tableColumn id="13591" name="Column13562"/>
    <tableColumn id="13592" name="Column13563"/>
    <tableColumn id="13593" name="Column13564"/>
    <tableColumn id="13594" name="Column13565"/>
    <tableColumn id="13595" name="Column13566"/>
    <tableColumn id="13596" name="Column13567"/>
    <tableColumn id="13597" name="Column13568"/>
    <tableColumn id="13598" name="Column13569"/>
    <tableColumn id="13599" name="Column13570"/>
    <tableColumn id="13600" name="Column13571"/>
    <tableColumn id="13601" name="Column13572"/>
    <tableColumn id="13602" name="Column13573"/>
    <tableColumn id="13603" name="Column13574"/>
    <tableColumn id="13604" name="Column13575"/>
    <tableColumn id="13605" name="Column13576"/>
    <tableColumn id="13606" name="Column13577"/>
    <tableColumn id="13607" name="Column13578"/>
    <tableColumn id="13608" name="Column13579"/>
    <tableColumn id="13609" name="Column13580"/>
    <tableColumn id="13610" name="Column13581"/>
    <tableColumn id="13611" name="Column13582"/>
    <tableColumn id="13612" name="Column13583"/>
    <tableColumn id="13613" name="Column13584"/>
    <tableColumn id="13614" name="Column13585"/>
    <tableColumn id="13615" name="Column13586"/>
    <tableColumn id="13616" name="Column13587"/>
    <tableColumn id="13617" name="Column13588"/>
    <tableColumn id="13618" name="Column13589"/>
    <tableColumn id="13619" name="Column13590"/>
    <tableColumn id="13620" name="Column13591"/>
    <tableColumn id="13621" name="Column13592"/>
    <tableColumn id="13622" name="Column13593"/>
    <tableColumn id="13623" name="Column13594"/>
    <tableColumn id="13624" name="Column13595"/>
    <tableColumn id="13625" name="Column13596"/>
    <tableColumn id="13626" name="Column13597"/>
    <tableColumn id="13627" name="Column13598"/>
    <tableColumn id="13628" name="Column13599"/>
    <tableColumn id="13629" name="Column13600"/>
    <tableColumn id="13630" name="Column13601"/>
    <tableColumn id="13631" name="Column13602"/>
    <tableColumn id="13632" name="Column13603"/>
    <tableColumn id="13633" name="Column13604"/>
    <tableColumn id="13634" name="Column13605"/>
    <tableColumn id="13635" name="Column13606"/>
    <tableColumn id="13636" name="Column13607"/>
    <tableColumn id="13637" name="Column13608"/>
    <tableColumn id="13638" name="Column13609"/>
    <tableColumn id="13639" name="Column13610"/>
    <tableColumn id="13640" name="Column13611"/>
    <tableColumn id="13641" name="Column13612"/>
    <tableColumn id="13642" name="Column13613"/>
    <tableColumn id="13643" name="Column13614"/>
    <tableColumn id="13644" name="Column13615"/>
    <tableColumn id="13645" name="Column13616"/>
    <tableColumn id="13646" name="Column13617"/>
    <tableColumn id="13647" name="Column13618"/>
    <tableColumn id="13648" name="Column13619"/>
    <tableColumn id="13649" name="Column13620"/>
    <tableColumn id="13650" name="Column13621"/>
    <tableColumn id="13651" name="Column13622"/>
    <tableColumn id="13652" name="Column13623"/>
    <tableColumn id="13653" name="Column13624"/>
    <tableColumn id="13654" name="Column13625"/>
    <tableColumn id="13655" name="Column13626"/>
    <tableColumn id="13656" name="Column13627"/>
    <tableColumn id="13657" name="Column13628"/>
    <tableColumn id="13658" name="Column13629"/>
    <tableColumn id="13659" name="Column13630"/>
    <tableColumn id="13660" name="Column13631"/>
    <tableColumn id="13661" name="Column13632"/>
    <tableColumn id="13662" name="Column13633"/>
    <tableColumn id="13663" name="Column13634"/>
    <tableColumn id="13664" name="Column13635"/>
    <tableColumn id="13665" name="Column13636"/>
    <tableColumn id="13666" name="Column13637"/>
    <tableColumn id="13667" name="Column13638"/>
    <tableColumn id="13668" name="Column13639"/>
    <tableColumn id="13669" name="Column13640"/>
    <tableColumn id="13670" name="Column13641"/>
    <tableColumn id="13671" name="Column13642"/>
    <tableColumn id="13672" name="Column13643"/>
    <tableColumn id="13673" name="Column13644"/>
    <tableColumn id="13674" name="Column13645"/>
    <tableColumn id="13675" name="Column13646"/>
    <tableColumn id="13676" name="Column13647"/>
    <tableColumn id="13677" name="Column13648"/>
    <tableColumn id="13678" name="Column13649"/>
    <tableColumn id="13679" name="Column13650"/>
    <tableColumn id="13680" name="Column13651"/>
    <tableColumn id="13681" name="Column13652"/>
    <tableColumn id="13682" name="Column13653"/>
    <tableColumn id="13683" name="Column13654"/>
    <tableColumn id="13684" name="Column13655"/>
    <tableColumn id="13685" name="Column13656"/>
    <tableColumn id="13686" name="Column13657"/>
    <tableColumn id="13687" name="Column13658"/>
    <tableColumn id="13688" name="Column13659"/>
    <tableColumn id="13689" name="Column13660"/>
    <tableColumn id="13690" name="Column13661"/>
    <tableColumn id="13691" name="Column13662"/>
    <tableColumn id="13692" name="Column13663"/>
    <tableColumn id="13693" name="Column13664"/>
    <tableColumn id="13694" name="Column13665"/>
    <tableColumn id="13695" name="Column13666"/>
    <tableColumn id="13696" name="Column13667"/>
    <tableColumn id="13697" name="Column13668"/>
    <tableColumn id="13698" name="Column13669"/>
    <tableColumn id="13699" name="Column13670"/>
    <tableColumn id="13700" name="Column13671"/>
    <tableColumn id="13701" name="Column13672"/>
    <tableColumn id="13702" name="Column13673"/>
    <tableColumn id="13703" name="Column13674"/>
    <tableColumn id="13704" name="Column13675"/>
    <tableColumn id="13705" name="Column13676"/>
    <tableColumn id="13706" name="Column13677"/>
    <tableColumn id="13707" name="Column13678"/>
    <tableColumn id="13708" name="Column13679"/>
    <tableColumn id="13709" name="Column13680"/>
    <tableColumn id="13710" name="Column13681"/>
    <tableColumn id="13711" name="Column13682"/>
    <tableColumn id="13712" name="Column13683"/>
    <tableColumn id="13713" name="Column13684"/>
    <tableColumn id="13714" name="Column13685"/>
    <tableColumn id="13715" name="Column13686"/>
    <tableColumn id="13716" name="Column13687"/>
    <tableColumn id="13717" name="Column13688"/>
    <tableColumn id="13718" name="Column13689"/>
    <tableColumn id="13719" name="Column13690"/>
    <tableColumn id="13720" name="Column13691"/>
    <tableColumn id="13721" name="Column13692"/>
    <tableColumn id="13722" name="Column13693"/>
    <tableColumn id="13723" name="Column13694"/>
    <tableColumn id="13724" name="Column13695"/>
    <tableColumn id="13725" name="Column13696"/>
    <tableColumn id="13726" name="Column13697"/>
    <tableColumn id="13727" name="Column13698"/>
    <tableColumn id="13728" name="Column13699"/>
    <tableColumn id="13729" name="Column13700"/>
    <tableColumn id="13730" name="Column13701"/>
    <tableColumn id="13731" name="Column13702"/>
    <tableColumn id="13732" name="Column13703"/>
    <tableColumn id="13733" name="Column13704"/>
    <tableColumn id="13734" name="Column13705"/>
    <tableColumn id="13735" name="Column13706"/>
    <tableColumn id="13736" name="Column13707"/>
    <tableColumn id="13737" name="Column13708"/>
    <tableColumn id="13738" name="Column13709"/>
    <tableColumn id="13739" name="Column13710"/>
    <tableColumn id="13740" name="Column13711"/>
    <tableColumn id="13741" name="Column13712"/>
    <tableColumn id="13742" name="Column13713"/>
    <tableColumn id="13743" name="Column13714"/>
    <tableColumn id="13744" name="Column13715"/>
    <tableColumn id="13745" name="Column13716"/>
    <tableColumn id="13746" name="Column13717"/>
    <tableColumn id="13747" name="Column13718"/>
    <tableColumn id="13748" name="Column13719"/>
    <tableColumn id="13749" name="Column13720"/>
    <tableColumn id="13750" name="Column13721"/>
    <tableColumn id="13751" name="Column13722"/>
    <tableColumn id="13752" name="Column13723"/>
    <tableColumn id="13753" name="Column13724"/>
    <tableColumn id="13754" name="Column13725"/>
    <tableColumn id="13755" name="Column13726"/>
    <tableColumn id="13756" name="Column13727"/>
    <tableColumn id="13757" name="Column13728"/>
    <tableColumn id="13758" name="Column13729"/>
    <tableColumn id="13759" name="Column13730"/>
    <tableColumn id="13760" name="Column13731"/>
    <tableColumn id="13761" name="Column13732"/>
    <tableColumn id="13762" name="Column13733"/>
    <tableColumn id="13763" name="Column13734"/>
    <tableColumn id="13764" name="Column13735"/>
    <tableColumn id="13765" name="Column13736"/>
    <tableColumn id="13766" name="Column13737"/>
    <tableColumn id="13767" name="Column13738"/>
    <tableColumn id="13768" name="Column13739"/>
    <tableColumn id="13769" name="Column13740"/>
    <tableColumn id="13770" name="Column13741"/>
    <tableColumn id="13771" name="Column13742"/>
    <tableColumn id="13772" name="Column13743"/>
    <tableColumn id="13773" name="Column13744"/>
    <tableColumn id="13774" name="Column13745"/>
    <tableColumn id="13775" name="Column13746"/>
    <tableColumn id="13776" name="Column13747"/>
    <tableColumn id="13777" name="Column13748"/>
    <tableColumn id="13778" name="Column13749"/>
    <tableColumn id="13779" name="Column13750"/>
    <tableColumn id="13780" name="Column13751"/>
    <tableColumn id="13781" name="Column13752"/>
    <tableColumn id="13782" name="Column13753"/>
    <tableColumn id="13783" name="Column13754"/>
    <tableColumn id="13784" name="Column13755"/>
    <tableColumn id="13785" name="Column13756"/>
    <tableColumn id="13786" name="Column13757"/>
    <tableColumn id="13787" name="Column13758"/>
    <tableColumn id="13788" name="Column13759"/>
    <tableColumn id="13789" name="Column13760"/>
    <tableColumn id="13790" name="Column13761"/>
    <tableColumn id="13791" name="Column13762"/>
    <tableColumn id="13792" name="Column13763"/>
    <tableColumn id="13793" name="Column13764"/>
    <tableColumn id="13794" name="Column13765"/>
    <tableColumn id="13795" name="Column13766"/>
    <tableColumn id="13796" name="Column13767"/>
    <tableColumn id="13797" name="Column13768"/>
    <tableColumn id="13798" name="Column13769"/>
    <tableColumn id="13799" name="Column13770"/>
    <tableColumn id="13800" name="Column13771"/>
    <tableColumn id="13801" name="Column13772"/>
    <tableColumn id="13802" name="Column13773"/>
    <tableColumn id="13803" name="Column13774"/>
    <tableColumn id="13804" name="Column13775"/>
    <tableColumn id="13805" name="Column13776"/>
    <tableColumn id="13806" name="Column13777"/>
    <tableColumn id="13807" name="Column13778"/>
    <tableColumn id="13808" name="Column13779"/>
    <tableColumn id="13809" name="Column13780"/>
    <tableColumn id="13810" name="Column13781"/>
    <tableColumn id="13811" name="Column13782"/>
    <tableColumn id="13812" name="Column13783"/>
    <tableColumn id="13813" name="Column13784"/>
    <tableColumn id="13814" name="Column13785"/>
    <tableColumn id="13815" name="Column13786"/>
    <tableColumn id="13816" name="Column13787"/>
    <tableColumn id="13817" name="Column13788"/>
    <tableColumn id="13818" name="Column13789"/>
    <tableColumn id="13819" name="Column13790"/>
    <tableColumn id="13820" name="Column13791"/>
    <tableColumn id="13821" name="Column13792"/>
    <tableColumn id="13822" name="Column13793"/>
    <tableColumn id="13823" name="Column13794"/>
    <tableColumn id="13824" name="Column13795"/>
    <tableColumn id="13825" name="Column13796"/>
    <tableColumn id="13826" name="Column13797"/>
    <tableColumn id="13827" name="Column13798"/>
    <tableColumn id="13828" name="Column13799"/>
    <tableColumn id="13829" name="Column13800"/>
    <tableColumn id="13830" name="Column13801"/>
    <tableColumn id="13831" name="Column13802"/>
    <tableColumn id="13832" name="Column13803"/>
    <tableColumn id="13833" name="Column13804"/>
    <tableColumn id="13834" name="Column13805"/>
    <tableColumn id="13835" name="Column13806"/>
    <tableColumn id="13836" name="Column13807"/>
    <tableColumn id="13837" name="Column13808"/>
    <tableColumn id="13838" name="Column13809"/>
    <tableColumn id="13839" name="Column13810"/>
    <tableColumn id="13840" name="Column13811"/>
    <tableColumn id="13841" name="Column13812"/>
    <tableColumn id="13842" name="Column13813"/>
    <tableColumn id="13843" name="Column13814"/>
    <tableColumn id="13844" name="Column13815"/>
    <tableColumn id="13845" name="Column13816"/>
    <tableColumn id="13846" name="Column13817"/>
    <tableColumn id="13847" name="Column13818"/>
    <tableColumn id="13848" name="Column13819"/>
    <tableColumn id="13849" name="Column13820"/>
    <tableColumn id="13850" name="Column13821"/>
    <tableColumn id="13851" name="Column13822"/>
    <tableColumn id="13852" name="Column13823"/>
    <tableColumn id="13853" name="Column13824"/>
    <tableColumn id="13854" name="Column13825"/>
    <tableColumn id="13855" name="Column13826"/>
    <tableColumn id="13856" name="Column13827"/>
    <tableColumn id="13857" name="Column13828"/>
    <tableColumn id="13858" name="Column13829"/>
    <tableColumn id="13859" name="Column13830"/>
    <tableColumn id="13860" name="Column13831"/>
    <tableColumn id="13861" name="Column13832"/>
    <tableColumn id="13862" name="Column13833"/>
    <tableColumn id="13863" name="Column13834"/>
    <tableColumn id="13864" name="Column13835"/>
    <tableColumn id="13865" name="Column13836"/>
    <tableColumn id="13866" name="Column13837"/>
    <tableColumn id="13867" name="Column13838"/>
    <tableColumn id="13868" name="Column13839"/>
    <tableColumn id="13869" name="Column13840"/>
    <tableColumn id="13870" name="Column13841"/>
    <tableColumn id="13871" name="Column13842"/>
    <tableColumn id="13872" name="Column13843"/>
    <tableColumn id="13873" name="Column13844"/>
    <tableColumn id="13874" name="Column13845"/>
    <tableColumn id="13875" name="Column13846"/>
    <tableColumn id="13876" name="Column13847"/>
    <tableColumn id="13877" name="Column13848"/>
    <tableColumn id="13878" name="Column13849"/>
    <tableColumn id="13879" name="Column13850"/>
    <tableColumn id="13880" name="Column13851"/>
    <tableColumn id="13881" name="Column13852"/>
    <tableColumn id="13882" name="Column13853"/>
    <tableColumn id="13883" name="Column13854"/>
    <tableColumn id="13884" name="Column13855"/>
    <tableColumn id="13885" name="Column13856"/>
    <tableColumn id="13886" name="Column13857"/>
    <tableColumn id="13887" name="Column13858"/>
    <tableColumn id="13888" name="Column13859"/>
    <tableColumn id="13889" name="Column13860"/>
    <tableColumn id="13890" name="Column13861"/>
    <tableColumn id="13891" name="Column13862"/>
    <tableColumn id="13892" name="Column13863"/>
    <tableColumn id="13893" name="Column13864"/>
    <tableColumn id="13894" name="Column13865"/>
    <tableColumn id="13895" name="Column13866"/>
    <tableColumn id="13896" name="Column13867"/>
    <tableColumn id="13897" name="Column13868"/>
    <tableColumn id="13898" name="Column13869"/>
    <tableColumn id="13899" name="Column13870"/>
    <tableColumn id="13900" name="Column13871"/>
    <tableColumn id="13901" name="Column13872"/>
    <tableColumn id="13902" name="Column13873"/>
    <tableColumn id="13903" name="Column13874"/>
    <tableColumn id="13904" name="Column13875"/>
    <tableColumn id="13905" name="Column13876"/>
    <tableColumn id="13906" name="Column13877"/>
    <tableColumn id="13907" name="Column13878"/>
    <tableColumn id="13908" name="Column13879"/>
    <tableColumn id="13909" name="Column13880"/>
    <tableColumn id="13910" name="Column13881"/>
    <tableColumn id="13911" name="Column13882"/>
    <tableColumn id="13912" name="Column13883"/>
    <tableColumn id="13913" name="Column13884"/>
    <tableColumn id="13914" name="Column13885"/>
    <tableColumn id="13915" name="Column13886"/>
    <tableColumn id="13916" name="Column13887"/>
    <tableColumn id="13917" name="Column13888"/>
    <tableColumn id="13918" name="Column13889"/>
    <tableColumn id="13919" name="Column13890"/>
    <tableColumn id="13920" name="Column13891"/>
    <tableColumn id="13921" name="Column13892"/>
    <tableColumn id="13922" name="Column13893"/>
    <tableColumn id="13923" name="Column13894"/>
    <tableColumn id="13924" name="Column13895"/>
    <tableColumn id="13925" name="Column13896"/>
    <tableColumn id="13926" name="Column13897"/>
    <tableColumn id="13927" name="Column13898"/>
    <tableColumn id="13928" name="Column13899"/>
    <tableColumn id="13929" name="Column13900"/>
    <tableColumn id="13930" name="Column13901"/>
    <tableColumn id="13931" name="Column13902"/>
    <tableColumn id="13932" name="Column13903"/>
    <tableColumn id="13933" name="Column13904"/>
    <tableColumn id="13934" name="Column13905"/>
    <tableColumn id="13935" name="Column13906"/>
    <tableColumn id="13936" name="Column13907"/>
    <tableColumn id="13937" name="Column13908"/>
    <tableColumn id="13938" name="Column13909"/>
    <tableColumn id="13939" name="Column13910"/>
    <tableColumn id="13940" name="Column13911"/>
    <tableColumn id="13941" name="Column13912"/>
    <tableColumn id="13942" name="Column13913"/>
    <tableColumn id="13943" name="Column13914"/>
    <tableColumn id="13944" name="Column13915"/>
    <tableColumn id="13945" name="Column13916"/>
    <tableColumn id="13946" name="Column13917"/>
    <tableColumn id="13947" name="Column13918"/>
    <tableColumn id="13948" name="Column13919"/>
    <tableColumn id="13949" name="Column13920"/>
    <tableColumn id="13950" name="Column13921"/>
    <tableColumn id="13951" name="Column13922"/>
    <tableColumn id="13952" name="Column13923"/>
    <tableColumn id="13953" name="Column13924"/>
    <tableColumn id="13954" name="Column13925"/>
    <tableColumn id="13955" name="Column13926"/>
    <tableColumn id="13956" name="Column13927"/>
    <tableColumn id="13957" name="Column13928"/>
    <tableColumn id="13958" name="Column13929"/>
    <tableColumn id="13959" name="Column13930"/>
    <tableColumn id="13960" name="Column13931"/>
    <tableColumn id="13961" name="Column13932"/>
    <tableColumn id="13962" name="Column13933"/>
    <tableColumn id="13963" name="Column13934"/>
    <tableColumn id="13964" name="Column13935"/>
    <tableColumn id="13965" name="Column13936"/>
    <tableColumn id="13966" name="Column13937"/>
    <tableColumn id="13967" name="Column13938"/>
    <tableColumn id="13968" name="Column13939"/>
    <tableColumn id="13969" name="Column13940"/>
    <tableColumn id="13970" name="Column13941"/>
    <tableColumn id="13971" name="Column13942"/>
    <tableColumn id="13972" name="Column13943"/>
    <tableColumn id="13973" name="Column13944"/>
    <tableColumn id="13974" name="Column13945"/>
    <tableColumn id="13975" name="Column13946"/>
    <tableColumn id="13976" name="Column13947"/>
    <tableColumn id="13977" name="Column13948"/>
    <tableColumn id="13978" name="Column13949"/>
    <tableColumn id="13979" name="Column13950"/>
    <tableColumn id="13980" name="Column13951"/>
    <tableColumn id="13981" name="Column13952"/>
    <tableColumn id="13982" name="Column13953"/>
    <tableColumn id="13983" name="Column13954"/>
    <tableColumn id="13984" name="Column13955"/>
    <tableColumn id="13985" name="Column13956"/>
    <tableColumn id="13986" name="Column13957"/>
    <tableColumn id="13987" name="Column13958"/>
    <tableColumn id="13988" name="Column13959"/>
    <tableColumn id="13989" name="Column13960"/>
    <tableColumn id="13990" name="Column13961"/>
    <tableColumn id="13991" name="Column13962"/>
    <tableColumn id="13992" name="Column13963"/>
    <tableColumn id="13993" name="Column13964"/>
    <tableColumn id="13994" name="Column13965"/>
    <tableColumn id="13995" name="Column13966"/>
    <tableColumn id="13996" name="Column13967"/>
    <tableColumn id="13997" name="Column13968"/>
    <tableColumn id="13998" name="Column13969"/>
    <tableColumn id="13999" name="Column13970"/>
    <tableColumn id="14000" name="Column13971"/>
    <tableColumn id="14001" name="Column13972"/>
    <tableColumn id="14002" name="Column13973"/>
    <tableColumn id="14003" name="Column13974"/>
    <tableColumn id="14004" name="Column13975"/>
    <tableColumn id="14005" name="Column13976"/>
    <tableColumn id="14006" name="Column13977"/>
    <tableColumn id="14007" name="Column13978"/>
    <tableColumn id="14008" name="Column13979"/>
    <tableColumn id="14009" name="Column13980"/>
    <tableColumn id="14010" name="Column13981"/>
    <tableColumn id="14011" name="Column13982"/>
    <tableColumn id="14012" name="Column13983"/>
    <tableColumn id="14013" name="Column13984"/>
    <tableColumn id="14014" name="Column13985"/>
    <tableColumn id="14015" name="Column13986"/>
    <tableColumn id="14016" name="Column13987"/>
    <tableColumn id="14017" name="Column13988"/>
    <tableColumn id="14018" name="Column13989"/>
    <tableColumn id="14019" name="Column13990"/>
    <tableColumn id="14020" name="Column13991"/>
    <tableColumn id="14021" name="Column13992"/>
    <tableColumn id="14022" name="Column13993"/>
    <tableColumn id="14023" name="Column13994"/>
    <tableColumn id="14024" name="Column13995"/>
    <tableColumn id="14025" name="Column13996"/>
    <tableColumn id="14026" name="Column13997"/>
    <tableColumn id="14027" name="Column13998"/>
    <tableColumn id="14028" name="Column13999"/>
    <tableColumn id="14029" name="Column14000"/>
    <tableColumn id="14030" name="Column14001"/>
    <tableColumn id="14031" name="Column14002"/>
    <tableColumn id="14032" name="Column14003"/>
    <tableColumn id="14033" name="Column14004"/>
    <tableColumn id="14034" name="Column14005"/>
    <tableColumn id="14035" name="Column14006"/>
    <tableColumn id="14036" name="Column14007"/>
    <tableColumn id="14037" name="Column14008"/>
    <tableColumn id="14038" name="Column14009"/>
    <tableColumn id="14039" name="Column14010"/>
    <tableColumn id="14040" name="Column14011"/>
    <tableColumn id="14041" name="Column14012"/>
    <tableColumn id="14042" name="Column14013"/>
    <tableColumn id="14043" name="Column14014"/>
    <tableColumn id="14044" name="Column14015"/>
    <tableColumn id="14045" name="Column14016"/>
    <tableColumn id="14046" name="Column14017"/>
    <tableColumn id="14047" name="Column14018"/>
    <tableColumn id="14048" name="Column14019"/>
    <tableColumn id="14049" name="Column14020"/>
    <tableColumn id="14050" name="Column14021"/>
    <tableColumn id="14051" name="Column14022"/>
    <tableColumn id="14052" name="Column14023"/>
    <tableColumn id="14053" name="Column14024"/>
    <tableColumn id="14054" name="Column14025"/>
    <tableColumn id="14055" name="Column14026"/>
    <tableColumn id="14056" name="Column14027"/>
    <tableColumn id="14057" name="Column14028"/>
    <tableColumn id="14058" name="Column14029"/>
    <tableColumn id="14059" name="Column14030"/>
    <tableColumn id="14060" name="Column14031"/>
    <tableColumn id="14061" name="Column14032"/>
    <tableColumn id="14062" name="Column14033"/>
    <tableColumn id="14063" name="Column14034"/>
    <tableColumn id="14064" name="Column14035"/>
    <tableColumn id="14065" name="Column14036"/>
    <tableColumn id="14066" name="Column14037"/>
    <tableColumn id="14067" name="Column14038"/>
    <tableColumn id="14068" name="Column14039"/>
    <tableColumn id="14069" name="Column14040"/>
    <tableColumn id="14070" name="Column14041"/>
    <tableColumn id="14071" name="Column14042"/>
    <tableColumn id="14072" name="Column14043"/>
    <tableColumn id="14073" name="Column14044"/>
    <tableColumn id="14074" name="Column14045"/>
    <tableColumn id="14075" name="Column14046"/>
    <tableColumn id="14076" name="Column14047"/>
    <tableColumn id="14077" name="Column14048"/>
    <tableColumn id="14078" name="Column14049"/>
    <tableColumn id="14079" name="Column14050"/>
    <tableColumn id="14080" name="Column14051"/>
    <tableColumn id="14081" name="Column14052"/>
    <tableColumn id="14082" name="Column14053"/>
    <tableColumn id="14083" name="Column14054"/>
    <tableColumn id="14084" name="Column14055"/>
    <tableColumn id="14085" name="Column14056"/>
    <tableColumn id="14086" name="Column14057"/>
    <tableColumn id="14087" name="Column14058"/>
    <tableColumn id="14088" name="Column14059"/>
    <tableColumn id="14089" name="Column14060"/>
    <tableColumn id="14090" name="Column14061"/>
    <tableColumn id="14091" name="Column14062"/>
    <tableColumn id="14092" name="Column14063"/>
    <tableColumn id="14093" name="Column14064"/>
    <tableColumn id="14094" name="Column14065"/>
    <tableColumn id="14095" name="Column14066"/>
    <tableColumn id="14096" name="Column14067"/>
    <tableColumn id="14097" name="Column14068"/>
    <tableColumn id="14098" name="Column14069"/>
    <tableColumn id="14099" name="Column14070"/>
    <tableColumn id="14100" name="Column14071"/>
    <tableColumn id="14101" name="Column14072"/>
    <tableColumn id="14102" name="Column14073"/>
    <tableColumn id="14103" name="Column14074"/>
    <tableColumn id="14104" name="Column14075"/>
    <tableColumn id="14105" name="Column14076"/>
    <tableColumn id="14106" name="Column14077"/>
    <tableColumn id="14107" name="Column14078"/>
    <tableColumn id="14108" name="Column14079"/>
    <tableColumn id="14109" name="Column14080"/>
    <tableColumn id="14110" name="Column14081"/>
    <tableColumn id="14111" name="Column14082"/>
    <tableColumn id="14112" name="Column14083"/>
    <tableColumn id="14113" name="Column14084"/>
    <tableColumn id="14114" name="Column14085"/>
    <tableColumn id="14115" name="Column14086"/>
    <tableColumn id="14116" name="Column14087"/>
    <tableColumn id="14117" name="Column14088"/>
    <tableColumn id="14118" name="Column14089"/>
    <tableColumn id="14119" name="Column14090"/>
    <tableColumn id="14120" name="Column14091"/>
    <tableColumn id="14121" name="Column14092"/>
    <tableColumn id="14122" name="Column14093"/>
    <tableColumn id="14123" name="Column14094"/>
    <tableColumn id="14124" name="Column14095"/>
    <tableColumn id="14125" name="Column14096"/>
    <tableColumn id="14126" name="Column14097"/>
    <tableColumn id="14127" name="Column14098"/>
    <tableColumn id="14128" name="Column14099"/>
    <tableColumn id="14129" name="Column14100"/>
    <tableColumn id="14130" name="Column14101"/>
    <tableColumn id="14131" name="Column14102"/>
    <tableColumn id="14132" name="Column14103"/>
    <tableColumn id="14133" name="Column14104"/>
    <tableColumn id="14134" name="Column14105"/>
    <tableColumn id="14135" name="Column14106"/>
    <tableColumn id="14136" name="Column14107"/>
    <tableColumn id="14137" name="Column14108"/>
    <tableColumn id="14138" name="Column14109"/>
    <tableColumn id="14139" name="Column14110"/>
    <tableColumn id="14140" name="Column14111"/>
    <tableColumn id="14141" name="Column14112"/>
    <tableColumn id="14142" name="Column14113"/>
    <tableColumn id="14143" name="Column14114"/>
    <tableColumn id="14144" name="Column14115"/>
    <tableColumn id="14145" name="Column14116"/>
    <tableColumn id="14146" name="Column14117"/>
    <tableColumn id="14147" name="Column14118"/>
    <tableColumn id="14148" name="Column14119"/>
    <tableColumn id="14149" name="Column14120"/>
    <tableColumn id="14150" name="Column14121"/>
    <tableColumn id="14151" name="Column14122"/>
    <tableColumn id="14152" name="Column14123"/>
    <tableColumn id="14153" name="Column14124"/>
    <tableColumn id="14154" name="Column14125"/>
    <tableColumn id="14155" name="Column14126"/>
    <tableColumn id="14156" name="Column14127"/>
    <tableColumn id="14157" name="Column14128"/>
    <tableColumn id="14158" name="Column14129"/>
    <tableColumn id="14159" name="Column14130"/>
    <tableColumn id="14160" name="Column14131"/>
    <tableColumn id="14161" name="Column14132"/>
    <tableColumn id="14162" name="Column14133"/>
    <tableColumn id="14163" name="Column14134"/>
    <tableColumn id="14164" name="Column14135"/>
    <tableColumn id="14165" name="Column14136"/>
    <tableColumn id="14166" name="Column14137"/>
    <tableColumn id="14167" name="Column14138"/>
    <tableColumn id="14168" name="Column14139"/>
    <tableColumn id="14169" name="Column14140"/>
    <tableColumn id="14170" name="Column14141"/>
    <tableColumn id="14171" name="Column14142"/>
    <tableColumn id="14172" name="Column14143"/>
    <tableColumn id="14173" name="Column14144"/>
    <tableColumn id="14174" name="Column14145"/>
    <tableColumn id="14175" name="Column14146"/>
    <tableColumn id="14176" name="Column14147"/>
    <tableColumn id="14177" name="Column14148"/>
    <tableColumn id="14178" name="Column14149"/>
    <tableColumn id="14179" name="Column14150"/>
    <tableColumn id="14180" name="Column14151"/>
    <tableColumn id="14181" name="Column14152"/>
    <tableColumn id="14182" name="Column14153"/>
    <tableColumn id="14183" name="Column14154"/>
    <tableColumn id="14184" name="Column14155"/>
    <tableColumn id="14185" name="Column14156"/>
    <tableColumn id="14186" name="Column14157"/>
    <tableColumn id="14187" name="Column14158"/>
    <tableColumn id="14188" name="Column14159"/>
    <tableColumn id="14189" name="Column14160"/>
    <tableColumn id="14190" name="Column14161"/>
    <tableColumn id="14191" name="Column14162"/>
    <tableColumn id="14192" name="Column14163"/>
    <tableColumn id="14193" name="Column14164"/>
    <tableColumn id="14194" name="Column14165"/>
    <tableColumn id="14195" name="Column14166"/>
    <tableColumn id="14196" name="Column14167"/>
    <tableColumn id="14197" name="Column14168"/>
    <tableColumn id="14198" name="Column14169"/>
    <tableColumn id="14199" name="Column14170"/>
    <tableColumn id="14200" name="Column14171"/>
    <tableColumn id="14201" name="Column14172"/>
    <tableColumn id="14202" name="Column14173"/>
    <tableColumn id="14203" name="Column14174"/>
    <tableColumn id="14204" name="Column14175"/>
    <tableColumn id="14205" name="Column14176"/>
    <tableColumn id="14206" name="Column14177"/>
    <tableColumn id="14207" name="Column14178"/>
    <tableColumn id="14208" name="Column14179"/>
    <tableColumn id="14209" name="Column14180"/>
    <tableColumn id="14210" name="Column14181"/>
    <tableColumn id="14211" name="Column14182"/>
    <tableColumn id="14212" name="Column14183"/>
    <tableColumn id="14213" name="Column14184"/>
    <tableColumn id="14214" name="Column14185"/>
    <tableColumn id="14215" name="Column14186"/>
    <tableColumn id="14216" name="Column14187"/>
    <tableColumn id="14217" name="Column14188"/>
    <tableColumn id="14218" name="Column14189"/>
    <tableColumn id="14219" name="Column14190"/>
    <tableColumn id="14220" name="Column14191"/>
    <tableColumn id="14221" name="Column14192"/>
    <tableColumn id="14222" name="Column14193"/>
    <tableColumn id="14223" name="Column14194"/>
    <tableColumn id="14224" name="Column14195"/>
    <tableColumn id="14225" name="Column14196"/>
    <tableColumn id="14226" name="Column14197"/>
    <tableColumn id="14227" name="Column14198"/>
    <tableColumn id="14228" name="Column14199"/>
    <tableColumn id="14229" name="Column14200"/>
    <tableColumn id="14230" name="Column14201"/>
    <tableColumn id="14231" name="Column14202"/>
    <tableColumn id="14232" name="Column14203"/>
    <tableColumn id="14233" name="Column14204"/>
    <tableColumn id="14234" name="Column14205"/>
    <tableColumn id="14235" name="Column14206"/>
    <tableColumn id="14236" name="Column14207"/>
    <tableColumn id="14237" name="Column14208"/>
    <tableColumn id="14238" name="Column14209"/>
    <tableColumn id="14239" name="Column14210"/>
    <tableColumn id="14240" name="Column14211"/>
    <tableColumn id="14241" name="Column14212"/>
    <tableColumn id="14242" name="Column14213"/>
    <tableColumn id="14243" name="Column14214"/>
    <tableColumn id="14244" name="Column14215"/>
    <tableColumn id="14245" name="Column14216"/>
    <tableColumn id="14246" name="Column14217"/>
    <tableColumn id="14247" name="Column14218"/>
    <tableColumn id="14248" name="Column14219"/>
    <tableColumn id="14249" name="Column14220"/>
    <tableColumn id="14250" name="Column14221"/>
    <tableColumn id="14251" name="Column14222"/>
    <tableColumn id="14252" name="Column14223"/>
    <tableColumn id="14253" name="Column14224"/>
    <tableColumn id="14254" name="Column14225"/>
    <tableColumn id="14255" name="Column14226"/>
    <tableColumn id="14256" name="Column14227"/>
    <tableColumn id="14257" name="Column14228"/>
    <tableColumn id="14258" name="Column14229"/>
    <tableColumn id="14259" name="Column14230"/>
    <tableColumn id="14260" name="Column14231"/>
    <tableColumn id="14261" name="Column14232"/>
    <tableColumn id="14262" name="Column14233"/>
    <tableColumn id="14263" name="Column14234"/>
    <tableColumn id="14264" name="Column14235"/>
    <tableColumn id="14265" name="Column14236"/>
    <tableColumn id="14266" name="Column14237"/>
    <tableColumn id="14267" name="Column14238"/>
    <tableColumn id="14268" name="Column14239"/>
    <tableColumn id="14269" name="Column14240"/>
    <tableColumn id="14270" name="Column14241"/>
    <tableColumn id="14271" name="Column14242"/>
    <tableColumn id="14272" name="Column14243"/>
    <tableColumn id="14273" name="Column14244"/>
    <tableColumn id="14274" name="Column14245"/>
    <tableColumn id="14275" name="Column14246"/>
    <tableColumn id="14276" name="Column14247"/>
    <tableColumn id="14277" name="Column14248"/>
    <tableColumn id="14278" name="Column14249"/>
    <tableColumn id="14279" name="Column14250"/>
    <tableColumn id="14280" name="Column14251"/>
    <tableColumn id="14281" name="Column14252"/>
    <tableColumn id="14282" name="Column14253"/>
    <tableColumn id="14283" name="Column14254"/>
    <tableColumn id="14284" name="Column14255"/>
    <tableColumn id="14285" name="Column14256"/>
    <tableColumn id="14286" name="Column14257"/>
    <tableColumn id="14287" name="Column14258"/>
    <tableColumn id="14288" name="Column14259"/>
    <tableColumn id="14289" name="Column14260"/>
    <tableColumn id="14290" name="Column14261"/>
    <tableColumn id="14291" name="Column14262"/>
    <tableColumn id="14292" name="Column14263"/>
    <tableColumn id="14293" name="Column14264"/>
    <tableColumn id="14294" name="Column14265"/>
    <tableColumn id="14295" name="Column14266"/>
    <tableColumn id="14296" name="Column14267"/>
    <tableColumn id="14297" name="Column14268"/>
    <tableColumn id="14298" name="Column14269"/>
    <tableColumn id="14299" name="Column14270"/>
    <tableColumn id="14300" name="Column14271"/>
    <tableColumn id="14301" name="Column14272"/>
    <tableColumn id="14302" name="Column14273"/>
    <tableColumn id="14303" name="Column14274"/>
    <tableColumn id="14304" name="Column14275"/>
    <tableColumn id="14305" name="Column14276"/>
    <tableColumn id="14306" name="Column14277"/>
    <tableColumn id="14307" name="Column14278"/>
    <tableColumn id="14308" name="Column14279"/>
    <tableColumn id="14309" name="Column14280"/>
    <tableColumn id="14310" name="Column14281"/>
    <tableColumn id="14311" name="Column14282"/>
    <tableColumn id="14312" name="Column14283"/>
    <tableColumn id="14313" name="Column14284"/>
    <tableColumn id="14314" name="Column14285"/>
    <tableColumn id="14315" name="Column14286"/>
    <tableColumn id="14316" name="Column14287"/>
    <tableColumn id="14317" name="Column14288"/>
    <tableColumn id="14318" name="Column14289"/>
    <tableColumn id="14319" name="Column14290"/>
    <tableColumn id="14320" name="Column14291"/>
    <tableColumn id="14321" name="Column14292"/>
    <tableColumn id="14322" name="Column14293"/>
    <tableColumn id="14323" name="Column14294"/>
    <tableColumn id="14324" name="Column14295"/>
    <tableColumn id="14325" name="Column14296"/>
    <tableColumn id="14326" name="Column14297"/>
    <tableColumn id="14327" name="Column14298"/>
    <tableColumn id="14328" name="Column14299"/>
    <tableColumn id="14329" name="Column14300"/>
    <tableColumn id="14330" name="Column14301"/>
    <tableColumn id="14331" name="Column14302"/>
    <tableColumn id="14332" name="Column14303"/>
    <tableColumn id="14333" name="Column14304"/>
    <tableColumn id="14334" name="Column14305"/>
    <tableColumn id="14335" name="Column14306"/>
    <tableColumn id="14336" name="Column14307"/>
    <tableColumn id="14337" name="Column14308"/>
    <tableColumn id="14338" name="Column14309"/>
    <tableColumn id="14339" name="Column14310"/>
    <tableColumn id="14340" name="Column14311"/>
    <tableColumn id="14341" name="Column14312"/>
    <tableColumn id="14342" name="Column14313"/>
    <tableColumn id="14343" name="Column14314"/>
    <tableColumn id="14344" name="Column14315"/>
    <tableColumn id="14345" name="Column14316"/>
    <tableColumn id="14346" name="Column14317"/>
    <tableColumn id="14347" name="Column14318"/>
    <tableColumn id="14348" name="Column14319"/>
    <tableColumn id="14349" name="Column14320"/>
    <tableColumn id="14350" name="Column14321"/>
    <tableColumn id="14351" name="Column14322"/>
    <tableColumn id="14352" name="Column14323"/>
    <tableColumn id="14353" name="Column14324"/>
    <tableColumn id="14354" name="Column14325"/>
    <tableColumn id="14355" name="Column14326"/>
    <tableColumn id="14356" name="Column14327"/>
    <tableColumn id="14357" name="Column14328"/>
    <tableColumn id="14358" name="Column14329"/>
    <tableColumn id="14359" name="Column14330"/>
    <tableColumn id="14360" name="Column14331"/>
    <tableColumn id="14361" name="Column14332"/>
    <tableColumn id="14362" name="Column14333"/>
    <tableColumn id="14363" name="Column14334"/>
    <tableColumn id="14364" name="Column14335"/>
    <tableColumn id="14365" name="Column14336"/>
    <tableColumn id="14366" name="Column14337"/>
    <tableColumn id="14367" name="Column14338"/>
    <tableColumn id="14368" name="Column14339"/>
    <tableColumn id="14369" name="Column14340"/>
    <tableColumn id="14370" name="Column14341"/>
    <tableColumn id="14371" name="Column14342"/>
    <tableColumn id="14372" name="Column14343"/>
    <tableColumn id="14373" name="Column14344"/>
    <tableColumn id="14374" name="Column14345"/>
    <tableColumn id="14375" name="Column14346"/>
    <tableColumn id="14376" name="Column14347"/>
    <tableColumn id="14377" name="Column14348"/>
    <tableColumn id="14378" name="Column14349"/>
    <tableColumn id="14379" name="Column14350"/>
    <tableColumn id="14380" name="Column14351"/>
    <tableColumn id="14381" name="Column14352"/>
    <tableColumn id="14382" name="Column14353"/>
    <tableColumn id="14383" name="Column14354"/>
    <tableColumn id="14384" name="Column14355"/>
    <tableColumn id="14385" name="Column14356"/>
    <tableColumn id="14386" name="Column14357"/>
    <tableColumn id="14387" name="Column14358"/>
    <tableColumn id="14388" name="Column14359"/>
    <tableColumn id="14389" name="Column14360"/>
    <tableColumn id="14390" name="Column14361"/>
    <tableColumn id="14391" name="Column14362"/>
    <tableColumn id="14392" name="Column14363"/>
    <tableColumn id="14393" name="Column14364"/>
    <tableColumn id="14394" name="Column14365"/>
    <tableColumn id="14395" name="Column14366"/>
    <tableColumn id="14396" name="Column14367"/>
    <tableColumn id="14397" name="Column14368"/>
    <tableColumn id="14398" name="Column14369"/>
    <tableColumn id="14399" name="Column14370"/>
    <tableColumn id="14400" name="Column14371"/>
    <tableColumn id="14401" name="Column14372"/>
    <tableColumn id="14402" name="Column14373"/>
    <tableColumn id="14403" name="Column14374"/>
    <tableColumn id="14404" name="Column14375"/>
    <tableColumn id="14405" name="Column14376"/>
    <tableColumn id="14406" name="Column14377"/>
    <tableColumn id="14407" name="Column14378"/>
    <tableColumn id="14408" name="Column14379"/>
    <tableColumn id="14409" name="Column14380"/>
    <tableColumn id="14410" name="Column14381"/>
    <tableColumn id="14411" name="Column14382"/>
    <tableColumn id="14412" name="Column14383"/>
    <tableColumn id="14413" name="Column14384"/>
    <tableColumn id="14414" name="Column14385"/>
    <tableColumn id="14415" name="Column14386"/>
    <tableColumn id="14416" name="Column14387"/>
    <tableColumn id="14417" name="Column14388"/>
    <tableColumn id="14418" name="Column14389"/>
    <tableColumn id="14419" name="Column14390"/>
    <tableColumn id="14420" name="Column14391"/>
    <tableColumn id="14421" name="Column14392"/>
    <tableColumn id="14422" name="Column14393"/>
    <tableColumn id="14423" name="Column14394"/>
    <tableColumn id="14424" name="Column14395"/>
    <tableColumn id="14425" name="Column14396"/>
    <tableColumn id="14426" name="Column14397"/>
    <tableColumn id="14427" name="Column14398"/>
    <tableColumn id="14428" name="Column14399"/>
    <tableColumn id="14429" name="Column14400"/>
    <tableColumn id="14430" name="Column14401"/>
    <tableColumn id="14431" name="Column14402"/>
    <tableColumn id="14432" name="Column14403"/>
    <tableColumn id="14433" name="Column14404"/>
    <tableColumn id="14434" name="Column14405"/>
    <tableColumn id="14435" name="Column14406"/>
    <tableColumn id="14436" name="Column14407"/>
    <tableColumn id="14437" name="Column14408"/>
    <tableColumn id="14438" name="Column14409"/>
    <tableColumn id="14439" name="Column14410"/>
    <tableColumn id="14440" name="Column14411"/>
    <tableColumn id="14441" name="Column14412"/>
    <tableColumn id="14442" name="Column14413"/>
    <tableColumn id="14443" name="Column14414"/>
    <tableColumn id="14444" name="Column14415"/>
    <tableColumn id="14445" name="Column14416"/>
    <tableColumn id="14446" name="Column14417"/>
    <tableColumn id="14447" name="Column14418"/>
    <tableColumn id="14448" name="Column14419"/>
    <tableColumn id="14449" name="Column14420"/>
    <tableColumn id="14450" name="Column14421"/>
    <tableColumn id="14451" name="Column14422"/>
    <tableColumn id="14452" name="Column14423"/>
    <tableColumn id="14453" name="Column14424"/>
    <tableColumn id="14454" name="Column14425"/>
    <tableColumn id="14455" name="Column14426"/>
    <tableColumn id="14456" name="Column14427"/>
    <tableColumn id="14457" name="Column14428"/>
    <tableColumn id="14458" name="Column14429"/>
    <tableColumn id="14459" name="Column14430"/>
    <tableColumn id="14460" name="Column14431"/>
    <tableColumn id="14461" name="Column14432"/>
    <tableColumn id="14462" name="Column14433"/>
    <tableColumn id="14463" name="Column14434"/>
    <tableColumn id="14464" name="Column14435"/>
    <tableColumn id="14465" name="Column14436"/>
    <tableColumn id="14466" name="Column14437"/>
    <tableColumn id="14467" name="Column14438"/>
    <tableColumn id="14468" name="Column14439"/>
    <tableColumn id="14469" name="Column14440"/>
    <tableColumn id="14470" name="Column14441"/>
    <tableColumn id="14471" name="Column14442"/>
    <tableColumn id="14472" name="Column14443"/>
    <tableColumn id="14473" name="Column14444"/>
    <tableColumn id="14474" name="Column14445"/>
    <tableColumn id="14475" name="Column14446"/>
    <tableColumn id="14476" name="Column14447"/>
    <tableColumn id="14477" name="Column14448"/>
    <tableColumn id="14478" name="Column14449"/>
    <tableColumn id="14479" name="Column14450"/>
    <tableColumn id="14480" name="Column14451"/>
    <tableColumn id="14481" name="Column14452"/>
    <tableColumn id="14482" name="Column14453"/>
    <tableColumn id="14483" name="Column14454"/>
    <tableColumn id="14484" name="Column14455"/>
    <tableColumn id="14485" name="Column14456"/>
    <tableColumn id="14486" name="Column14457"/>
    <tableColumn id="14487" name="Column14458"/>
    <tableColumn id="14488" name="Column14459"/>
    <tableColumn id="14489" name="Column14460"/>
    <tableColumn id="14490" name="Column14461"/>
    <tableColumn id="14491" name="Column14462"/>
    <tableColumn id="14492" name="Column14463"/>
    <tableColumn id="14493" name="Column14464"/>
    <tableColumn id="14494" name="Column14465"/>
    <tableColumn id="14495" name="Column14466"/>
    <tableColumn id="14496" name="Column14467"/>
    <tableColumn id="14497" name="Column14468"/>
    <tableColumn id="14498" name="Column14469"/>
    <tableColumn id="14499" name="Column14470"/>
    <tableColumn id="14500" name="Column14471"/>
    <tableColumn id="14501" name="Column14472"/>
    <tableColumn id="14502" name="Column14473"/>
    <tableColumn id="14503" name="Column14474"/>
    <tableColumn id="14504" name="Column14475"/>
    <tableColumn id="14505" name="Column14476"/>
    <tableColumn id="14506" name="Column14477"/>
    <tableColumn id="14507" name="Column14478"/>
    <tableColumn id="14508" name="Column14479"/>
    <tableColumn id="14509" name="Column14480"/>
    <tableColumn id="14510" name="Column14481"/>
    <tableColumn id="14511" name="Column14482"/>
    <tableColumn id="14512" name="Column14483"/>
    <tableColumn id="14513" name="Column14484"/>
    <tableColumn id="14514" name="Column14485"/>
    <tableColumn id="14515" name="Column14486"/>
    <tableColumn id="14516" name="Column14487"/>
    <tableColumn id="14517" name="Column14488"/>
    <tableColumn id="14518" name="Column14489"/>
    <tableColumn id="14519" name="Column14490"/>
    <tableColumn id="14520" name="Column14491"/>
    <tableColumn id="14521" name="Column14492"/>
    <tableColumn id="14522" name="Column14493"/>
    <tableColumn id="14523" name="Column14494"/>
    <tableColumn id="14524" name="Column14495"/>
    <tableColumn id="14525" name="Column14496"/>
    <tableColumn id="14526" name="Column14497"/>
    <tableColumn id="14527" name="Column14498"/>
    <tableColumn id="14528" name="Column14499"/>
    <tableColumn id="14529" name="Column14500"/>
    <tableColumn id="14530" name="Column14501"/>
    <tableColumn id="14531" name="Column14502"/>
    <tableColumn id="14532" name="Column14503"/>
    <tableColumn id="14533" name="Column14504"/>
    <tableColumn id="14534" name="Column14505"/>
    <tableColumn id="14535" name="Column14506"/>
    <tableColumn id="14536" name="Column14507"/>
    <tableColumn id="14537" name="Column14508"/>
    <tableColumn id="14538" name="Column14509"/>
    <tableColumn id="14539" name="Column14510"/>
    <tableColumn id="14540" name="Column14511"/>
    <tableColumn id="14541" name="Column14512"/>
    <tableColumn id="14542" name="Column14513"/>
    <tableColumn id="14543" name="Column14514"/>
    <tableColumn id="14544" name="Column14515"/>
    <tableColumn id="14545" name="Column14516"/>
    <tableColumn id="14546" name="Column14517"/>
    <tableColumn id="14547" name="Column14518"/>
    <tableColumn id="14548" name="Column14519"/>
    <tableColumn id="14549" name="Column14520"/>
    <tableColumn id="14550" name="Column14521"/>
    <tableColumn id="14551" name="Column14522"/>
    <tableColumn id="14552" name="Column14523"/>
    <tableColumn id="14553" name="Column14524"/>
    <tableColumn id="14554" name="Column14525"/>
    <tableColumn id="14555" name="Column14526"/>
    <tableColumn id="14556" name="Column14527"/>
    <tableColumn id="14557" name="Column14528"/>
    <tableColumn id="14558" name="Column14529"/>
    <tableColumn id="14559" name="Column14530"/>
    <tableColumn id="14560" name="Column14531"/>
    <tableColumn id="14561" name="Column14532"/>
    <tableColumn id="14562" name="Column14533"/>
    <tableColumn id="14563" name="Column14534"/>
    <tableColumn id="14564" name="Column14535"/>
    <tableColumn id="14565" name="Column14536"/>
    <tableColumn id="14566" name="Column14537"/>
    <tableColumn id="14567" name="Column14538"/>
    <tableColumn id="14568" name="Column14539"/>
    <tableColumn id="14569" name="Column14540"/>
    <tableColumn id="14570" name="Column14541"/>
    <tableColumn id="14571" name="Column14542"/>
    <tableColumn id="14572" name="Column14543"/>
    <tableColumn id="14573" name="Column14544"/>
    <tableColumn id="14574" name="Column14545"/>
    <tableColumn id="14575" name="Column14546"/>
    <tableColumn id="14576" name="Column14547"/>
    <tableColumn id="14577" name="Column14548"/>
    <tableColumn id="14578" name="Column14549"/>
    <tableColumn id="14579" name="Column14550"/>
    <tableColumn id="14580" name="Column14551"/>
    <tableColumn id="14581" name="Column14552"/>
    <tableColumn id="14582" name="Column14553"/>
    <tableColumn id="14583" name="Column14554"/>
    <tableColumn id="14584" name="Column14555"/>
    <tableColumn id="14585" name="Column14556"/>
    <tableColumn id="14586" name="Column14557"/>
    <tableColumn id="14587" name="Column14558"/>
    <tableColumn id="14588" name="Column14559"/>
    <tableColumn id="14589" name="Column14560"/>
    <tableColumn id="14590" name="Column14561"/>
    <tableColumn id="14591" name="Column14562"/>
    <tableColumn id="14592" name="Column14563"/>
    <tableColumn id="14593" name="Column14564"/>
    <tableColumn id="14594" name="Column14565"/>
    <tableColumn id="14595" name="Column14566"/>
    <tableColumn id="14596" name="Column14567"/>
    <tableColumn id="14597" name="Column14568"/>
    <tableColumn id="14598" name="Column14569"/>
    <tableColumn id="14599" name="Column14570"/>
    <tableColumn id="14600" name="Column14571"/>
    <tableColumn id="14601" name="Column14572"/>
    <tableColumn id="14602" name="Column14573"/>
    <tableColumn id="14603" name="Column14574"/>
    <tableColumn id="14604" name="Column14575"/>
    <tableColumn id="14605" name="Column14576"/>
    <tableColumn id="14606" name="Column14577"/>
    <tableColumn id="14607" name="Column14578"/>
    <tableColumn id="14608" name="Column14579"/>
    <tableColumn id="14609" name="Column14580"/>
    <tableColumn id="14610" name="Column14581"/>
    <tableColumn id="14611" name="Column14582"/>
    <tableColumn id="14612" name="Column14583"/>
    <tableColumn id="14613" name="Column14584"/>
    <tableColumn id="14614" name="Column14585"/>
    <tableColumn id="14615" name="Column14586"/>
    <tableColumn id="14616" name="Column14587"/>
    <tableColumn id="14617" name="Column14588"/>
    <tableColumn id="14618" name="Column14589"/>
    <tableColumn id="14619" name="Column14590"/>
    <tableColumn id="14620" name="Column14591"/>
    <tableColumn id="14621" name="Column14592"/>
    <tableColumn id="14622" name="Column14593"/>
    <tableColumn id="14623" name="Column14594"/>
    <tableColumn id="14624" name="Column14595"/>
    <tableColumn id="14625" name="Column14596"/>
    <tableColumn id="14626" name="Column14597"/>
    <tableColumn id="14627" name="Column14598"/>
    <tableColumn id="14628" name="Column14599"/>
    <tableColumn id="14629" name="Column14600"/>
    <tableColumn id="14630" name="Column14601"/>
    <tableColumn id="14631" name="Column14602"/>
    <tableColumn id="14632" name="Column14603"/>
    <tableColumn id="14633" name="Column14604"/>
    <tableColumn id="14634" name="Column14605"/>
    <tableColumn id="14635" name="Column14606"/>
    <tableColumn id="14636" name="Column14607"/>
    <tableColumn id="14637" name="Column14608"/>
    <tableColumn id="14638" name="Column14609"/>
    <tableColumn id="14639" name="Column14610"/>
    <tableColumn id="14640" name="Column14611"/>
    <tableColumn id="14641" name="Column14612"/>
    <tableColumn id="14642" name="Column14613"/>
    <tableColumn id="14643" name="Column14614"/>
    <tableColumn id="14644" name="Column14615"/>
    <tableColumn id="14645" name="Column14616"/>
    <tableColumn id="14646" name="Column14617"/>
    <tableColumn id="14647" name="Column14618"/>
    <tableColumn id="14648" name="Column14619"/>
    <tableColumn id="14649" name="Column14620"/>
    <tableColumn id="14650" name="Column14621"/>
    <tableColumn id="14651" name="Column14622"/>
    <tableColumn id="14652" name="Column14623"/>
    <tableColumn id="14653" name="Column14624"/>
    <tableColumn id="14654" name="Column14625"/>
    <tableColumn id="14655" name="Column14626"/>
    <tableColumn id="14656" name="Column14627"/>
    <tableColumn id="14657" name="Column14628"/>
    <tableColumn id="14658" name="Column14629"/>
    <tableColumn id="14659" name="Column14630"/>
    <tableColumn id="14660" name="Column14631"/>
    <tableColumn id="14661" name="Column14632"/>
    <tableColumn id="14662" name="Column14633"/>
    <tableColumn id="14663" name="Column14634"/>
    <tableColumn id="14664" name="Column14635"/>
    <tableColumn id="14665" name="Column14636"/>
    <tableColumn id="14666" name="Column14637"/>
    <tableColumn id="14667" name="Column14638"/>
    <tableColumn id="14668" name="Column14639"/>
    <tableColumn id="14669" name="Column14640"/>
    <tableColumn id="14670" name="Column14641"/>
    <tableColumn id="14671" name="Column14642"/>
    <tableColumn id="14672" name="Column14643"/>
    <tableColumn id="14673" name="Column14644"/>
    <tableColumn id="14674" name="Column14645"/>
    <tableColumn id="14675" name="Column14646"/>
    <tableColumn id="14676" name="Column14647"/>
    <tableColumn id="14677" name="Column14648"/>
    <tableColumn id="14678" name="Column14649"/>
    <tableColumn id="14679" name="Column14650"/>
    <tableColumn id="14680" name="Column14651"/>
    <tableColumn id="14681" name="Column14652"/>
    <tableColumn id="14682" name="Column14653"/>
    <tableColumn id="14683" name="Column14654"/>
    <tableColumn id="14684" name="Column14655"/>
    <tableColumn id="14685" name="Column14656"/>
    <tableColumn id="14686" name="Column14657"/>
    <tableColumn id="14687" name="Column14658"/>
    <tableColumn id="14688" name="Column14659"/>
    <tableColumn id="14689" name="Column14660"/>
    <tableColumn id="14690" name="Column14661"/>
    <tableColumn id="14691" name="Column14662"/>
    <tableColumn id="14692" name="Column14663"/>
    <tableColumn id="14693" name="Column14664"/>
    <tableColumn id="14694" name="Column14665"/>
    <tableColumn id="14695" name="Column14666"/>
    <tableColumn id="14696" name="Column14667"/>
    <tableColumn id="14697" name="Column14668"/>
    <tableColumn id="14698" name="Column14669"/>
    <tableColumn id="14699" name="Column14670"/>
    <tableColumn id="14700" name="Column14671"/>
    <tableColumn id="14701" name="Column14672"/>
    <tableColumn id="14702" name="Column14673"/>
    <tableColumn id="14703" name="Column14674"/>
    <tableColumn id="14704" name="Column14675"/>
    <tableColumn id="14705" name="Column14676"/>
    <tableColumn id="14706" name="Column14677"/>
    <tableColumn id="14707" name="Column14678"/>
    <tableColumn id="14708" name="Column14679"/>
    <tableColumn id="14709" name="Column14680"/>
    <tableColumn id="14710" name="Column14681"/>
    <tableColumn id="14711" name="Column14682"/>
    <tableColumn id="14712" name="Column14683"/>
    <tableColumn id="14713" name="Column14684"/>
    <tableColumn id="14714" name="Column14685"/>
    <tableColumn id="14715" name="Column14686"/>
    <tableColumn id="14716" name="Column14687"/>
    <tableColumn id="14717" name="Column14688"/>
    <tableColumn id="14718" name="Column14689"/>
    <tableColumn id="14719" name="Column14690"/>
    <tableColumn id="14720" name="Column14691"/>
    <tableColumn id="14721" name="Column14692"/>
    <tableColumn id="14722" name="Column14693"/>
    <tableColumn id="14723" name="Column14694"/>
    <tableColumn id="14724" name="Column14695"/>
    <tableColumn id="14725" name="Column14696"/>
    <tableColumn id="14726" name="Column14697"/>
    <tableColumn id="14727" name="Column14698"/>
    <tableColumn id="14728" name="Column14699"/>
    <tableColumn id="14729" name="Column14700"/>
    <tableColumn id="14730" name="Column14701"/>
    <tableColumn id="14731" name="Column14702"/>
    <tableColumn id="14732" name="Column14703"/>
    <tableColumn id="14733" name="Column14704"/>
    <tableColumn id="14734" name="Column14705"/>
    <tableColumn id="14735" name="Column14706"/>
    <tableColumn id="14736" name="Column14707"/>
    <tableColumn id="14737" name="Column14708"/>
    <tableColumn id="14738" name="Column14709"/>
    <tableColumn id="14739" name="Column14710"/>
    <tableColumn id="14740" name="Column14711"/>
    <tableColumn id="14741" name="Column14712"/>
    <tableColumn id="14742" name="Column14713"/>
    <tableColumn id="14743" name="Column14714"/>
    <tableColumn id="14744" name="Column14715"/>
    <tableColumn id="14745" name="Column14716"/>
    <tableColumn id="14746" name="Column14717"/>
    <tableColumn id="14747" name="Column14718"/>
    <tableColumn id="14748" name="Column14719"/>
    <tableColumn id="14749" name="Column14720"/>
    <tableColumn id="14750" name="Column14721"/>
    <tableColumn id="14751" name="Column14722"/>
    <tableColumn id="14752" name="Column14723"/>
    <tableColumn id="14753" name="Column14724"/>
    <tableColumn id="14754" name="Column14725"/>
    <tableColumn id="14755" name="Column14726"/>
    <tableColumn id="14756" name="Column14727"/>
    <tableColumn id="14757" name="Column14728"/>
    <tableColumn id="14758" name="Column14729"/>
    <tableColumn id="14759" name="Column14730"/>
    <tableColumn id="14760" name="Column14731"/>
    <tableColumn id="14761" name="Column14732"/>
    <tableColumn id="14762" name="Column14733"/>
    <tableColumn id="14763" name="Column14734"/>
    <tableColumn id="14764" name="Column14735"/>
    <tableColumn id="14765" name="Column14736"/>
    <tableColumn id="14766" name="Column14737"/>
    <tableColumn id="14767" name="Column14738"/>
    <tableColumn id="14768" name="Column14739"/>
    <tableColumn id="14769" name="Column14740"/>
    <tableColumn id="14770" name="Column14741"/>
    <tableColumn id="14771" name="Column14742"/>
    <tableColumn id="14772" name="Column14743"/>
    <tableColumn id="14773" name="Column14744"/>
    <tableColumn id="14774" name="Column14745"/>
    <tableColumn id="14775" name="Column14746"/>
    <tableColumn id="14776" name="Column14747"/>
    <tableColumn id="14777" name="Column14748"/>
    <tableColumn id="14778" name="Column14749"/>
    <tableColumn id="14779" name="Column14750"/>
    <tableColumn id="14780" name="Column14751"/>
    <tableColumn id="14781" name="Column14752"/>
    <tableColumn id="14782" name="Column14753"/>
    <tableColumn id="14783" name="Column14754"/>
    <tableColumn id="14784" name="Column14755"/>
    <tableColumn id="14785" name="Column14756"/>
    <tableColumn id="14786" name="Column14757"/>
    <tableColumn id="14787" name="Column14758"/>
    <tableColumn id="14788" name="Column14759"/>
    <tableColumn id="14789" name="Column14760"/>
    <tableColumn id="14790" name="Column14761"/>
    <tableColumn id="14791" name="Column14762"/>
    <tableColumn id="14792" name="Column14763"/>
    <tableColumn id="14793" name="Column14764"/>
    <tableColumn id="14794" name="Column14765"/>
    <tableColumn id="14795" name="Column14766"/>
    <tableColumn id="14796" name="Column14767"/>
    <tableColumn id="14797" name="Column14768"/>
    <tableColumn id="14798" name="Column14769"/>
    <tableColumn id="14799" name="Column14770"/>
    <tableColumn id="14800" name="Column14771"/>
    <tableColumn id="14801" name="Column14772"/>
    <tableColumn id="14802" name="Column14773"/>
    <tableColumn id="14803" name="Column14774"/>
    <tableColumn id="14804" name="Column14775"/>
    <tableColumn id="14805" name="Column14776"/>
    <tableColumn id="14806" name="Column14777"/>
    <tableColumn id="14807" name="Column14778"/>
    <tableColumn id="14808" name="Column14779"/>
    <tableColumn id="14809" name="Column14780"/>
    <tableColumn id="14810" name="Column14781"/>
    <tableColumn id="14811" name="Column14782"/>
    <tableColumn id="14812" name="Column14783"/>
    <tableColumn id="14813" name="Column14784"/>
    <tableColumn id="14814" name="Column14785"/>
    <tableColumn id="14815" name="Column14786"/>
    <tableColumn id="14816" name="Column14787"/>
    <tableColumn id="14817" name="Column14788"/>
    <tableColumn id="14818" name="Column14789"/>
    <tableColumn id="14819" name="Column14790"/>
    <tableColumn id="14820" name="Column14791"/>
    <tableColumn id="14821" name="Column14792"/>
    <tableColumn id="14822" name="Column14793"/>
    <tableColumn id="14823" name="Column14794"/>
    <tableColumn id="14824" name="Column14795"/>
    <tableColumn id="14825" name="Column14796"/>
    <tableColumn id="14826" name="Column14797"/>
    <tableColumn id="14827" name="Column14798"/>
    <tableColumn id="14828" name="Column14799"/>
    <tableColumn id="14829" name="Column14800"/>
    <tableColumn id="14830" name="Column14801"/>
    <tableColumn id="14831" name="Column14802"/>
    <tableColumn id="14832" name="Column14803"/>
    <tableColumn id="14833" name="Column14804"/>
    <tableColumn id="14834" name="Column14805"/>
    <tableColumn id="14835" name="Column14806"/>
    <tableColumn id="14836" name="Column14807"/>
    <tableColumn id="14837" name="Column14808"/>
    <tableColumn id="14838" name="Column14809"/>
    <tableColumn id="14839" name="Column14810"/>
    <tableColumn id="14840" name="Column14811"/>
    <tableColumn id="14841" name="Column14812"/>
    <tableColumn id="14842" name="Column14813"/>
    <tableColumn id="14843" name="Column14814"/>
    <tableColumn id="14844" name="Column14815"/>
    <tableColumn id="14845" name="Column14816"/>
    <tableColumn id="14846" name="Column14817"/>
    <tableColumn id="14847" name="Column14818"/>
    <tableColumn id="14848" name="Column14819"/>
    <tableColumn id="14849" name="Column14820"/>
    <tableColumn id="14850" name="Column14821"/>
    <tableColumn id="14851" name="Column14822"/>
    <tableColumn id="14852" name="Column14823"/>
    <tableColumn id="14853" name="Column14824"/>
    <tableColumn id="14854" name="Column14825"/>
    <tableColumn id="14855" name="Column14826"/>
    <tableColumn id="14856" name="Column14827"/>
    <tableColumn id="14857" name="Column14828"/>
    <tableColumn id="14858" name="Column14829"/>
    <tableColumn id="14859" name="Column14830"/>
    <tableColumn id="14860" name="Column14831"/>
    <tableColumn id="14861" name="Column14832"/>
    <tableColumn id="14862" name="Column14833"/>
    <tableColumn id="14863" name="Column14834"/>
    <tableColumn id="14864" name="Column14835"/>
    <tableColumn id="14865" name="Column14836"/>
    <tableColumn id="14866" name="Column14837"/>
    <tableColumn id="14867" name="Column14838"/>
    <tableColumn id="14868" name="Column14839"/>
    <tableColumn id="14869" name="Column14840"/>
    <tableColumn id="14870" name="Column14841"/>
    <tableColumn id="14871" name="Column14842"/>
    <tableColumn id="14872" name="Column14843"/>
    <tableColumn id="14873" name="Column14844"/>
    <tableColumn id="14874" name="Column14845"/>
    <tableColumn id="14875" name="Column14846"/>
    <tableColumn id="14876" name="Column14847"/>
    <tableColumn id="14877" name="Column14848"/>
    <tableColumn id="14878" name="Column14849"/>
    <tableColumn id="14879" name="Column14850"/>
    <tableColumn id="14880" name="Column14851"/>
    <tableColumn id="14881" name="Column14852"/>
    <tableColumn id="14882" name="Column14853"/>
    <tableColumn id="14883" name="Column14854"/>
    <tableColumn id="14884" name="Column14855"/>
    <tableColumn id="14885" name="Column14856"/>
    <tableColumn id="14886" name="Column14857"/>
    <tableColumn id="14887" name="Column14858"/>
    <tableColumn id="14888" name="Column14859"/>
    <tableColumn id="14889" name="Column14860"/>
    <tableColumn id="14890" name="Column14861"/>
    <tableColumn id="14891" name="Column14862"/>
    <tableColumn id="14892" name="Column14863"/>
    <tableColumn id="14893" name="Column14864"/>
    <tableColumn id="14894" name="Column14865"/>
    <tableColumn id="14895" name="Column14866"/>
    <tableColumn id="14896" name="Column14867"/>
    <tableColumn id="14897" name="Column14868"/>
    <tableColumn id="14898" name="Column14869"/>
    <tableColumn id="14899" name="Column14870"/>
    <tableColumn id="14900" name="Column14871"/>
    <tableColumn id="14901" name="Column14872"/>
    <tableColumn id="14902" name="Column14873"/>
    <tableColumn id="14903" name="Column14874"/>
    <tableColumn id="14904" name="Column14875"/>
    <tableColumn id="14905" name="Column14876"/>
    <tableColumn id="14906" name="Column14877"/>
    <tableColumn id="14907" name="Column14878"/>
    <tableColumn id="14908" name="Column14879"/>
    <tableColumn id="14909" name="Column14880"/>
    <tableColumn id="14910" name="Column14881"/>
    <tableColumn id="14911" name="Column14882"/>
    <tableColumn id="14912" name="Column14883"/>
    <tableColumn id="14913" name="Column14884"/>
    <tableColumn id="14914" name="Column14885"/>
    <tableColumn id="14915" name="Column14886"/>
    <tableColumn id="14916" name="Column14887"/>
    <tableColumn id="14917" name="Column14888"/>
    <tableColumn id="14918" name="Column14889"/>
    <tableColumn id="14919" name="Column14890"/>
    <tableColumn id="14920" name="Column14891"/>
    <tableColumn id="14921" name="Column14892"/>
    <tableColumn id="14922" name="Column14893"/>
    <tableColumn id="14923" name="Column14894"/>
    <tableColumn id="14924" name="Column14895"/>
    <tableColumn id="14925" name="Column14896"/>
    <tableColumn id="14926" name="Column14897"/>
    <tableColumn id="14927" name="Column14898"/>
    <tableColumn id="14928" name="Column14899"/>
    <tableColumn id="14929" name="Column14900"/>
    <tableColumn id="14930" name="Column14901"/>
    <tableColumn id="14931" name="Column14902"/>
    <tableColumn id="14932" name="Column14903"/>
    <tableColumn id="14933" name="Column14904"/>
    <tableColumn id="14934" name="Column14905"/>
    <tableColumn id="14935" name="Column14906"/>
    <tableColumn id="14936" name="Column14907"/>
    <tableColumn id="14937" name="Column14908"/>
    <tableColumn id="14938" name="Column14909"/>
    <tableColumn id="14939" name="Column14910"/>
    <tableColumn id="14940" name="Column14911"/>
    <tableColumn id="14941" name="Column14912"/>
    <tableColumn id="14942" name="Column14913"/>
    <tableColumn id="14943" name="Column14914"/>
    <tableColumn id="14944" name="Column14915"/>
    <tableColumn id="14945" name="Column14916"/>
    <tableColumn id="14946" name="Column14917"/>
    <tableColumn id="14947" name="Column14918"/>
    <tableColumn id="14948" name="Column14919"/>
    <tableColumn id="14949" name="Column14920"/>
    <tableColumn id="14950" name="Column14921"/>
    <tableColumn id="14951" name="Column14922"/>
    <tableColumn id="14952" name="Column14923"/>
    <tableColumn id="14953" name="Column14924"/>
    <tableColumn id="14954" name="Column14925"/>
    <tableColumn id="14955" name="Column14926"/>
    <tableColumn id="14956" name="Column14927"/>
    <tableColumn id="14957" name="Column14928"/>
    <tableColumn id="14958" name="Column14929"/>
    <tableColumn id="14959" name="Column14930"/>
    <tableColumn id="14960" name="Column14931"/>
    <tableColumn id="14961" name="Column14932"/>
    <tableColumn id="14962" name="Column14933"/>
    <tableColumn id="14963" name="Column14934"/>
    <tableColumn id="14964" name="Column14935"/>
    <tableColumn id="14965" name="Column14936"/>
    <tableColumn id="14966" name="Column14937"/>
    <tableColumn id="14967" name="Column14938"/>
    <tableColumn id="14968" name="Column14939"/>
    <tableColumn id="14969" name="Column14940"/>
    <tableColumn id="14970" name="Column14941"/>
    <tableColumn id="14971" name="Column14942"/>
    <tableColumn id="14972" name="Column14943"/>
    <tableColumn id="14973" name="Column14944"/>
    <tableColumn id="14974" name="Column14945"/>
    <tableColumn id="14975" name="Column14946"/>
    <tableColumn id="14976" name="Column14947"/>
    <tableColumn id="14977" name="Column14948"/>
    <tableColumn id="14978" name="Column14949"/>
    <tableColumn id="14979" name="Column14950"/>
    <tableColumn id="14980" name="Column14951"/>
    <tableColumn id="14981" name="Column14952"/>
    <tableColumn id="14982" name="Column14953"/>
    <tableColumn id="14983" name="Column14954"/>
    <tableColumn id="14984" name="Column14955"/>
    <tableColumn id="14985" name="Column14956"/>
    <tableColumn id="14986" name="Column14957"/>
    <tableColumn id="14987" name="Column14958"/>
    <tableColumn id="14988" name="Column14959"/>
    <tableColumn id="14989" name="Column14960"/>
    <tableColumn id="14990" name="Column14961"/>
    <tableColumn id="14991" name="Column14962"/>
    <tableColumn id="14992" name="Column14963"/>
    <tableColumn id="14993" name="Column14964"/>
    <tableColumn id="14994" name="Column14965"/>
    <tableColumn id="14995" name="Column14966"/>
    <tableColumn id="14996" name="Column14967"/>
    <tableColumn id="14997" name="Column14968"/>
    <tableColumn id="14998" name="Column14969"/>
    <tableColumn id="14999" name="Column14970"/>
    <tableColumn id="15000" name="Column14971"/>
    <tableColumn id="15001" name="Column14972"/>
    <tableColumn id="15002" name="Column14973"/>
    <tableColumn id="15003" name="Column14974"/>
    <tableColumn id="15004" name="Column14975"/>
    <tableColumn id="15005" name="Column14976"/>
    <tableColumn id="15006" name="Column14977"/>
    <tableColumn id="15007" name="Column14978"/>
    <tableColumn id="15008" name="Column14979"/>
    <tableColumn id="15009" name="Column14980"/>
    <tableColumn id="15010" name="Column14981"/>
    <tableColumn id="15011" name="Column14982"/>
    <tableColumn id="15012" name="Column14983"/>
    <tableColumn id="15013" name="Column14984"/>
    <tableColumn id="15014" name="Column14985"/>
    <tableColumn id="15015" name="Column14986"/>
    <tableColumn id="15016" name="Column14987"/>
    <tableColumn id="15017" name="Column14988"/>
    <tableColumn id="15018" name="Column14989"/>
    <tableColumn id="15019" name="Column14990"/>
    <tableColumn id="15020" name="Column14991"/>
    <tableColumn id="15021" name="Column14992"/>
    <tableColumn id="15022" name="Column14993"/>
    <tableColumn id="15023" name="Column14994"/>
    <tableColumn id="15024" name="Column14995"/>
    <tableColumn id="15025" name="Column14996"/>
    <tableColumn id="15026" name="Column14997"/>
    <tableColumn id="15027" name="Column14998"/>
    <tableColumn id="15028" name="Column14999"/>
    <tableColumn id="15029" name="Column15000"/>
    <tableColumn id="15030" name="Column15001"/>
    <tableColumn id="15031" name="Column15002"/>
    <tableColumn id="15032" name="Column15003"/>
    <tableColumn id="15033" name="Column15004"/>
    <tableColumn id="15034" name="Column15005"/>
    <tableColumn id="15035" name="Column15006"/>
    <tableColumn id="15036" name="Column15007"/>
    <tableColumn id="15037" name="Column15008"/>
    <tableColumn id="15038" name="Column15009"/>
    <tableColumn id="15039" name="Column15010"/>
    <tableColumn id="15040" name="Column15011"/>
    <tableColumn id="15041" name="Column15012"/>
    <tableColumn id="15042" name="Column15013"/>
    <tableColumn id="15043" name="Column15014"/>
    <tableColumn id="15044" name="Column15015"/>
    <tableColumn id="15045" name="Column15016"/>
    <tableColumn id="15046" name="Column15017"/>
    <tableColumn id="15047" name="Column15018"/>
    <tableColumn id="15048" name="Column15019"/>
    <tableColumn id="15049" name="Column15020"/>
    <tableColumn id="15050" name="Column15021"/>
    <tableColumn id="15051" name="Column15022"/>
    <tableColumn id="15052" name="Column15023"/>
    <tableColumn id="15053" name="Column15024"/>
    <tableColumn id="15054" name="Column15025"/>
    <tableColumn id="15055" name="Column15026"/>
    <tableColumn id="15056" name="Column15027"/>
    <tableColumn id="15057" name="Column15028"/>
    <tableColumn id="15058" name="Column15029"/>
    <tableColumn id="15059" name="Column15030"/>
    <tableColumn id="15060" name="Column15031"/>
    <tableColumn id="15061" name="Column15032"/>
    <tableColumn id="15062" name="Column15033"/>
    <tableColumn id="15063" name="Column15034"/>
    <tableColumn id="15064" name="Column15035"/>
    <tableColumn id="15065" name="Column15036"/>
    <tableColumn id="15066" name="Column15037"/>
    <tableColumn id="15067" name="Column15038"/>
    <tableColumn id="15068" name="Column15039"/>
    <tableColumn id="15069" name="Column15040"/>
    <tableColumn id="15070" name="Column15041"/>
    <tableColumn id="15071" name="Column15042"/>
    <tableColumn id="15072" name="Column15043"/>
    <tableColumn id="15073" name="Column15044"/>
    <tableColumn id="15074" name="Column15045"/>
    <tableColumn id="15075" name="Column15046"/>
    <tableColumn id="15076" name="Column15047"/>
    <tableColumn id="15077" name="Column15048"/>
    <tableColumn id="15078" name="Column15049"/>
    <tableColumn id="15079" name="Column15050"/>
    <tableColumn id="15080" name="Column15051"/>
    <tableColumn id="15081" name="Column15052"/>
    <tableColumn id="15082" name="Column15053"/>
    <tableColumn id="15083" name="Column15054"/>
    <tableColumn id="15084" name="Column15055"/>
    <tableColumn id="15085" name="Column15056"/>
    <tableColumn id="15086" name="Column15057"/>
    <tableColumn id="15087" name="Column15058"/>
    <tableColumn id="15088" name="Column15059"/>
    <tableColumn id="15089" name="Column15060"/>
    <tableColumn id="15090" name="Column15061"/>
    <tableColumn id="15091" name="Column15062"/>
    <tableColumn id="15092" name="Column15063"/>
    <tableColumn id="15093" name="Column15064"/>
    <tableColumn id="15094" name="Column15065"/>
    <tableColumn id="15095" name="Column15066"/>
    <tableColumn id="15096" name="Column15067"/>
    <tableColumn id="15097" name="Column15068"/>
    <tableColumn id="15098" name="Column15069"/>
    <tableColumn id="15099" name="Column15070"/>
    <tableColumn id="15100" name="Column15071"/>
    <tableColumn id="15101" name="Column15072"/>
    <tableColumn id="15102" name="Column15073"/>
    <tableColumn id="15103" name="Column15074"/>
    <tableColumn id="15104" name="Column15075"/>
    <tableColumn id="15105" name="Column15076"/>
    <tableColumn id="15106" name="Column15077"/>
    <tableColumn id="15107" name="Column15078"/>
    <tableColumn id="15108" name="Column15079"/>
    <tableColumn id="15109" name="Column15080"/>
    <tableColumn id="15110" name="Column15081"/>
    <tableColumn id="15111" name="Column15082"/>
    <tableColumn id="15112" name="Column15083"/>
    <tableColumn id="15113" name="Column15084"/>
    <tableColumn id="15114" name="Column15085"/>
    <tableColumn id="15115" name="Column15086"/>
    <tableColumn id="15116" name="Column15087"/>
    <tableColumn id="15117" name="Column15088"/>
    <tableColumn id="15118" name="Column15089"/>
    <tableColumn id="15119" name="Column15090"/>
    <tableColumn id="15120" name="Column15091"/>
    <tableColumn id="15121" name="Column15092"/>
    <tableColumn id="15122" name="Column15093"/>
    <tableColumn id="15123" name="Column15094"/>
    <tableColumn id="15124" name="Column15095"/>
    <tableColumn id="15125" name="Column15096"/>
    <tableColumn id="15126" name="Column15097"/>
    <tableColumn id="15127" name="Column15098"/>
    <tableColumn id="15128" name="Column15099"/>
    <tableColumn id="15129" name="Column15100"/>
    <tableColumn id="15130" name="Column15101"/>
    <tableColumn id="15131" name="Column15102"/>
    <tableColumn id="15132" name="Column15103"/>
    <tableColumn id="15133" name="Column15104"/>
    <tableColumn id="15134" name="Column15105"/>
    <tableColumn id="15135" name="Column15106"/>
    <tableColumn id="15136" name="Column15107"/>
    <tableColumn id="15137" name="Column15108"/>
    <tableColumn id="15138" name="Column15109"/>
    <tableColumn id="15139" name="Column15110"/>
    <tableColumn id="15140" name="Column15111"/>
    <tableColumn id="15141" name="Column15112"/>
    <tableColumn id="15142" name="Column15113"/>
    <tableColumn id="15143" name="Column15114"/>
    <tableColumn id="15144" name="Column15115"/>
    <tableColumn id="15145" name="Column15116"/>
    <tableColumn id="15146" name="Column15117"/>
    <tableColumn id="15147" name="Column15118"/>
    <tableColumn id="15148" name="Column15119"/>
    <tableColumn id="15149" name="Column15120"/>
    <tableColumn id="15150" name="Column15121"/>
    <tableColumn id="15151" name="Column15122"/>
    <tableColumn id="15152" name="Column15123"/>
    <tableColumn id="15153" name="Column15124"/>
    <tableColumn id="15154" name="Column15125"/>
    <tableColumn id="15155" name="Column15126"/>
    <tableColumn id="15156" name="Column15127"/>
    <tableColumn id="15157" name="Column15128"/>
    <tableColumn id="15158" name="Column15129"/>
    <tableColumn id="15159" name="Column15130"/>
    <tableColumn id="15160" name="Column15131"/>
    <tableColumn id="15161" name="Column15132"/>
    <tableColumn id="15162" name="Column15133"/>
    <tableColumn id="15163" name="Column15134"/>
    <tableColumn id="15164" name="Column15135"/>
    <tableColumn id="15165" name="Column15136"/>
    <tableColumn id="15166" name="Column15137"/>
    <tableColumn id="15167" name="Column15138"/>
    <tableColumn id="15168" name="Column15139"/>
    <tableColumn id="15169" name="Column15140"/>
    <tableColumn id="15170" name="Column15141"/>
    <tableColumn id="15171" name="Column15142"/>
    <tableColumn id="15172" name="Column15143"/>
    <tableColumn id="15173" name="Column15144"/>
    <tableColumn id="15174" name="Column15145"/>
    <tableColumn id="15175" name="Column15146"/>
    <tableColumn id="15176" name="Column15147"/>
    <tableColumn id="15177" name="Column15148"/>
    <tableColumn id="15178" name="Column15149"/>
    <tableColumn id="15179" name="Column15150"/>
    <tableColumn id="15180" name="Column15151"/>
    <tableColumn id="15181" name="Column15152"/>
    <tableColumn id="15182" name="Column15153"/>
    <tableColumn id="15183" name="Column15154"/>
    <tableColumn id="15184" name="Column15155"/>
    <tableColumn id="15185" name="Column15156"/>
    <tableColumn id="15186" name="Column15157"/>
    <tableColumn id="15187" name="Column15158"/>
    <tableColumn id="15188" name="Column15159"/>
    <tableColumn id="15189" name="Column15160"/>
    <tableColumn id="15190" name="Column15161"/>
    <tableColumn id="15191" name="Column15162"/>
    <tableColumn id="15192" name="Column15163"/>
    <tableColumn id="15193" name="Column15164"/>
    <tableColumn id="15194" name="Column15165"/>
    <tableColumn id="15195" name="Column15166"/>
    <tableColumn id="15196" name="Column15167"/>
    <tableColumn id="15197" name="Column15168"/>
    <tableColumn id="15198" name="Column15169"/>
    <tableColumn id="15199" name="Column15170"/>
    <tableColumn id="15200" name="Column15171"/>
    <tableColumn id="15201" name="Column15172"/>
    <tableColumn id="15202" name="Column15173"/>
    <tableColumn id="15203" name="Column15174"/>
    <tableColumn id="15204" name="Column15175"/>
    <tableColumn id="15205" name="Column15176"/>
    <tableColumn id="15206" name="Column15177"/>
    <tableColumn id="15207" name="Column15178"/>
    <tableColumn id="15208" name="Column15179"/>
    <tableColumn id="15209" name="Column15180"/>
    <tableColumn id="15210" name="Column15181"/>
    <tableColumn id="15211" name="Column15182"/>
    <tableColumn id="15212" name="Column15183"/>
    <tableColumn id="15213" name="Column15184"/>
    <tableColumn id="15214" name="Column15185"/>
    <tableColumn id="15215" name="Column15186"/>
    <tableColumn id="15216" name="Column15187"/>
    <tableColumn id="15217" name="Column15188"/>
    <tableColumn id="15218" name="Column15189"/>
    <tableColumn id="15219" name="Column15190"/>
    <tableColumn id="15220" name="Column15191"/>
    <tableColumn id="15221" name="Column15192"/>
    <tableColumn id="15222" name="Column15193"/>
    <tableColumn id="15223" name="Column15194"/>
    <tableColumn id="15224" name="Column15195"/>
    <tableColumn id="15225" name="Column15196"/>
    <tableColumn id="15226" name="Column15197"/>
    <tableColumn id="15227" name="Column15198"/>
    <tableColumn id="15228" name="Column15199"/>
    <tableColumn id="15229" name="Column15200"/>
    <tableColumn id="15230" name="Column15201"/>
    <tableColumn id="15231" name="Column15202"/>
    <tableColumn id="15232" name="Column15203"/>
    <tableColumn id="15233" name="Column15204"/>
    <tableColumn id="15234" name="Column15205"/>
    <tableColumn id="15235" name="Column15206"/>
    <tableColumn id="15236" name="Column15207"/>
    <tableColumn id="15237" name="Column15208"/>
    <tableColumn id="15238" name="Column15209"/>
    <tableColumn id="15239" name="Column15210"/>
    <tableColumn id="15240" name="Column15211"/>
    <tableColumn id="15241" name="Column15212"/>
    <tableColumn id="15242" name="Column15213"/>
    <tableColumn id="15243" name="Column15214"/>
    <tableColumn id="15244" name="Column15215"/>
    <tableColumn id="15245" name="Column15216"/>
    <tableColumn id="15246" name="Column15217"/>
    <tableColumn id="15247" name="Column15218"/>
    <tableColumn id="15248" name="Column15219"/>
    <tableColumn id="15249" name="Column15220"/>
    <tableColumn id="15250" name="Column15221"/>
    <tableColumn id="15251" name="Column15222"/>
    <tableColumn id="15252" name="Column15223"/>
    <tableColumn id="15253" name="Column15224"/>
    <tableColumn id="15254" name="Column15225"/>
    <tableColumn id="15255" name="Column15226"/>
    <tableColumn id="15256" name="Column15227"/>
    <tableColumn id="15257" name="Column15228"/>
    <tableColumn id="15258" name="Column15229"/>
    <tableColumn id="15259" name="Column15230"/>
    <tableColumn id="15260" name="Column15231"/>
    <tableColumn id="15261" name="Column15232"/>
    <tableColumn id="15262" name="Column15233"/>
    <tableColumn id="15263" name="Column15234"/>
    <tableColumn id="15264" name="Column15235"/>
    <tableColumn id="15265" name="Column15236"/>
    <tableColumn id="15266" name="Column15237"/>
    <tableColumn id="15267" name="Column15238"/>
    <tableColumn id="15268" name="Column15239"/>
    <tableColumn id="15269" name="Column15240"/>
    <tableColumn id="15270" name="Column15241"/>
    <tableColumn id="15271" name="Column15242"/>
    <tableColumn id="15272" name="Column15243"/>
    <tableColumn id="15273" name="Column15244"/>
    <tableColumn id="15274" name="Column15245"/>
    <tableColumn id="15275" name="Column15246"/>
    <tableColumn id="15276" name="Column15247"/>
    <tableColumn id="15277" name="Column15248"/>
    <tableColumn id="15278" name="Column15249"/>
    <tableColumn id="15279" name="Column15250"/>
    <tableColumn id="15280" name="Column15251"/>
    <tableColumn id="15281" name="Column15252"/>
    <tableColumn id="15282" name="Column15253"/>
    <tableColumn id="15283" name="Column15254"/>
    <tableColumn id="15284" name="Column15255"/>
    <tableColumn id="15285" name="Column15256"/>
    <tableColumn id="15286" name="Column15257"/>
    <tableColumn id="15287" name="Column15258"/>
    <tableColumn id="15288" name="Column15259"/>
    <tableColumn id="15289" name="Column15260"/>
    <tableColumn id="15290" name="Column15261"/>
    <tableColumn id="15291" name="Column15262"/>
    <tableColumn id="15292" name="Column15263"/>
    <tableColumn id="15293" name="Column15264"/>
    <tableColumn id="15294" name="Column15265"/>
    <tableColumn id="15295" name="Column15266"/>
    <tableColumn id="15296" name="Column15267"/>
    <tableColumn id="15297" name="Column15268"/>
    <tableColumn id="15298" name="Column15269"/>
    <tableColumn id="15299" name="Column15270"/>
    <tableColumn id="15300" name="Column15271"/>
    <tableColumn id="15301" name="Column15272"/>
    <tableColumn id="15302" name="Column15273"/>
    <tableColumn id="15303" name="Column15274"/>
    <tableColumn id="15304" name="Column15275"/>
    <tableColumn id="15305" name="Column15276"/>
    <tableColumn id="15306" name="Column15277"/>
    <tableColumn id="15307" name="Column15278"/>
    <tableColumn id="15308" name="Column15279"/>
    <tableColumn id="15309" name="Column15280"/>
    <tableColumn id="15310" name="Column15281"/>
    <tableColumn id="15311" name="Column15282"/>
    <tableColumn id="15312" name="Column15283"/>
    <tableColumn id="15313" name="Column15284"/>
    <tableColumn id="15314" name="Column15285"/>
    <tableColumn id="15315" name="Column15286"/>
    <tableColumn id="15316" name="Column15287"/>
    <tableColumn id="15317" name="Column15288"/>
    <tableColumn id="15318" name="Column15289"/>
    <tableColumn id="15319" name="Column15290"/>
    <tableColumn id="15320" name="Column15291"/>
    <tableColumn id="15321" name="Column15292"/>
    <tableColumn id="15322" name="Column15293"/>
    <tableColumn id="15323" name="Column15294"/>
    <tableColumn id="15324" name="Column15295"/>
    <tableColumn id="15325" name="Column15296"/>
    <tableColumn id="15326" name="Column15297"/>
    <tableColumn id="15327" name="Column15298"/>
    <tableColumn id="15328" name="Column15299"/>
    <tableColumn id="15329" name="Column15300"/>
    <tableColumn id="15330" name="Column15301"/>
    <tableColumn id="15331" name="Column15302"/>
    <tableColumn id="15332" name="Column15303"/>
    <tableColumn id="15333" name="Column15304"/>
    <tableColumn id="15334" name="Column15305"/>
    <tableColumn id="15335" name="Column15306"/>
    <tableColumn id="15336" name="Column15307"/>
    <tableColumn id="15337" name="Column15308"/>
    <tableColumn id="15338" name="Column15309"/>
    <tableColumn id="15339" name="Column15310"/>
    <tableColumn id="15340" name="Column15311"/>
    <tableColumn id="15341" name="Column15312"/>
    <tableColumn id="15342" name="Column15313"/>
    <tableColumn id="15343" name="Column15314"/>
    <tableColumn id="15344" name="Column15315"/>
    <tableColumn id="15345" name="Column15316"/>
    <tableColumn id="15346" name="Column15317"/>
    <tableColumn id="15347" name="Column15318"/>
    <tableColumn id="15348" name="Column15319"/>
    <tableColumn id="15349" name="Column15320"/>
    <tableColumn id="15350" name="Column15321"/>
    <tableColumn id="15351" name="Column15322"/>
    <tableColumn id="15352" name="Column15323"/>
    <tableColumn id="15353" name="Column15324"/>
    <tableColumn id="15354" name="Column15325"/>
    <tableColumn id="15355" name="Column15326"/>
    <tableColumn id="15356" name="Column15327"/>
    <tableColumn id="15357" name="Column15328"/>
    <tableColumn id="15358" name="Column15329"/>
    <tableColumn id="15359" name="Column15330"/>
    <tableColumn id="15360" name="Column15331"/>
    <tableColumn id="15361" name="Column15332"/>
    <tableColumn id="15362" name="Column15333"/>
    <tableColumn id="15363" name="Column15334"/>
    <tableColumn id="15364" name="Column15335"/>
    <tableColumn id="15365" name="Column15336"/>
    <tableColumn id="15366" name="Column15337"/>
    <tableColumn id="15367" name="Column15338"/>
    <tableColumn id="15368" name="Column15339"/>
    <tableColumn id="15369" name="Column15340"/>
    <tableColumn id="15370" name="Column15341"/>
    <tableColumn id="15371" name="Column15342"/>
    <tableColumn id="15372" name="Column15343"/>
    <tableColumn id="15373" name="Column15344"/>
    <tableColumn id="15374" name="Column15345"/>
    <tableColumn id="15375" name="Column15346"/>
    <tableColumn id="15376" name="Column15347"/>
    <tableColumn id="15377" name="Column15348"/>
    <tableColumn id="15378" name="Column15349"/>
    <tableColumn id="15379" name="Column15350"/>
    <tableColumn id="15380" name="Column15351"/>
    <tableColumn id="15381" name="Column15352"/>
    <tableColumn id="15382" name="Column15353"/>
    <tableColumn id="15383" name="Column15354"/>
    <tableColumn id="15384" name="Column15355"/>
    <tableColumn id="15385" name="Column15356"/>
    <tableColumn id="15386" name="Column15357"/>
    <tableColumn id="15387" name="Column15358"/>
    <tableColumn id="15388" name="Column15359"/>
    <tableColumn id="15389" name="Column15360"/>
    <tableColumn id="15390" name="Column15361"/>
    <tableColumn id="15391" name="Column15362"/>
    <tableColumn id="15392" name="Column15363"/>
    <tableColumn id="15393" name="Column15364"/>
    <tableColumn id="15394" name="Column15365"/>
    <tableColumn id="15395" name="Column15366"/>
    <tableColumn id="15396" name="Column15367"/>
    <tableColumn id="15397" name="Column15368"/>
    <tableColumn id="15398" name="Column15369"/>
    <tableColumn id="15399" name="Column15370"/>
    <tableColumn id="15400" name="Column15371"/>
    <tableColumn id="15401" name="Column15372"/>
    <tableColumn id="15402" name="Column15373"/>
    <tableColumn id="15403" name="Column15374"/>
    <tableColumn id="15404" name="Column15375"/>
    <tableColumn id="15405" name="Column15376"/>
    <tableColumn id="15406" name="Column15377"/>
    <tableColumn id="15407" name="Column15378"/>
    <tableColumn id="15408" name="Column15379"/>
    <tableColumn id="15409" name="Column15380"/>
    <tableColumn id="15410" name="Column15381"/>
    <tableColumn id="15411" name="Column15382"/>
    <tableColumn id="15412" name="Column15383"/>
    <tableColumn id="15413" name="Column15384"/>
    <tableColumn id="15414" name="Column15385"/>
    <tableColumn id="15415" name="Column15386"/>
    <tableColumn id="15416" name="Column15387"/>
    <tableColumn id="15417" name="Column15388"/>
    <tableColumn id="15418" name="Column15389"/>
    <tableColumn id="15419" name="Column15390"/>
    <tableColumn id="15420" name="Column15391"/>
    <tableColumn id="15421" name="Column15392"/>
    <tableColumn id="15422" name="Column15393"/>
    <tableColumn id="15423" name="Column15394"/>
    <tableColumn id="15424" name="Column15395"/>
    <tableColumn id="15425" name="Column15396"/>
    <tableColumn id="15426" name="Column15397"/>
    <tableColumn id="15427" name="Column15398"/>
    <tableColumn id="15428" name="Column15399"/>
    <tableColumn id="15429" name="Column15400"/>
    <tableColumn id="15430" name="Column15401"/>
    <tableColumn id="15431" name="Column15402"/>
    <tableColumn id="15432" name="Column15403"/>
    <tableColumn id="15433" name="Column15404"/>
    <tableColumn id="15434" name="Column15405"/>
    <tableColumn id="15435" name="Column15406"/>
    <tableColumn id="15436" name="Column15407"/>
    <tableColumn id="15437" name="Column15408"/>
    <tableColumn id="15438" name="Column15409"/>
    <tableColumn id="15439" name="Column15410"/>
    <tableColumn id="15440" name="Column15411"/>
    <tableColumn id="15441" name="Column15412"/>
    <tableColumn id="15442" name="Column15413"/>
    <tableColumn id="15443" name="Column15414"/>
    <tableColumn id="15444" name="Column15415"/>
    <tableColumn id="15445" name="Column15416"/>
    <tableColumn id="15446" name="Column15417"/>
    <tableColumn id="15447" name="Column15418"/>
    <tableColumn id="15448" name="Column15419"/>
    <tableColumn id="15449" name="Column15420"/>
    <tableColumn id="15450" name="Column15421"/>
    <tableColumn id="15451" name="Column15422"/>
    <tableColumn id="15452" name="Column15423"/>
    <tableColumn id="15453" name="Column15424"/>
    <tableColumn id="15454" name="Column15425"/>
    <tableColumn id="15455" name="Column15426"/>
    <tableColumn id="15456" name="Column15427"/>
    <tableColumn id="15457" name="Column15428"/>
    <tableColumn id="15458" name="Column15429"/>
    <tableColumn id="15459" name="Column15430"/>
    <tableColumn id="15460" name="Column15431"/>
    <tableColumn id="15461" name="Column15432"/>
    <tableColumn id="15462" name="Column15433"/>
    <tableColumn id="15463" name="Column15434"/>
    <tableColumn id="15464" name="Column15435"/>
    <tableColumn id="15465" name="Column15436"/>
    <tableColumn id="15466" name="Column15437"/>
    <tableColumn id="15467" name="Column15438"/>
    <tableColumn id="15468" name="Column15439"/>
    <tableColumn id="15469" name="Column15440"/>
    <tableColumn id="15470" name="Column15441"/>
    <tableColumn id="15471" name="Column15442"/>
    <tableColumn id="15472" name="Column15443"/>
    <tableColumn id="15473" name="Column15444"/>
    <tableColumn id="15474" name="Column15445"/>
    <tableColumn id="15475" name="Column15446"/>
    <tableColumn id="15476" name="Column15447"/>
    <tableColumn id="15477" name="Column15448"/>
    <tableColumn id="15478" name="Column15449"/>
    <tableColumn id="15479" name="Column15450"/>
    <tableColumn id="15480" name="Column15451"/>
    <tableColumn id="15481" name="Column15452"/>
    <tableColumn id="15482" name="Column15453"/>
    <tableColumn id="15483" name="Column15454"/>
    <tableColumn id="15484" name="Column15455"/>
    <tableColumn id="15485" name="Column15456"/>
    <tableColumn id="15486" name="Column15457"/>
    <tableColumn id="15487" name="Column15458"/>
    <tableColumn id="15488" name="Column15459"/>
    <tableColumn id="15489" name="Column15460"/>
    <tableColumn id="15490" name="Column15461"/>
    <tableColumn id="15491" name="Column15462"/>
    <tableColumn id="15492" name="Column15463"/>
    <tableColumn id="15493" name="Column15464"/>
    <tableColumn id="15494" name="Column15465"/>
    <tableColumn id="15495" name="Column15466"/>
    <tableColumn id="15496" name="Column15467"/>
    <tableColumn id="15497" name="Column15468"/>
    <tableColumn id="15498" name="Column15469"/>
    <tableColumn id="15499" name="Column15470"/>
    <tableColumn id="15500" name="Column15471"/>
    <tableColumn id="15501" name="Column15472"/>
    <tableColumn id="15502" name="Column15473"/>
    <tableColumn id="15503" name="Column15474"/>
    <tableColumn id="15504" name="Column15475"/>
    <tableColumn id="15505" name="Column15476"/>
    <tableColumn id="15506" name="Column15477"/>
    <tableColumn id="15507" name="Column15478"/>
    <tableColumn id="15508" name="Column15479"/>
    <tableColumn id="15509" name="Column15480"/>
    <tableColumn id="15510" name="Column15481"/>
    <tableColumn id="15511" name="Column15482"/>
    <tableColumn id="15512" name="Column15483"/>
    <tableColumn id="15513" name="Column15484"/>
    <tableColumn id="15514" name="Column15485"/>
    <tableColumn id="15515" name="Column15486"/>
    <tableColumn id="15516" name="Column15487"/>
    <tableColumn id="15517" name="Column15488"/>
    <tableColumn id="15518" name="Column15489"/>
    <tableColumn id="15519" name="Column15490"/>
    <tableColumn id="15520" name="Column15491"/>
    <tableColumn id="15521" name="Column15492"/>
    <tableColumn id="15522" name="Column15493"/>
    <tableColumn id="15523" name="Column15494"/>
    <tableColumn id="15524" name="Column15495"/>
    <tableColumn id="15525" name="Column15496"/>
    <tableColumn id="15526" name="Column15497"/>
    <tableColumn id="15527" name="Column15498"/>
    <tableColumn id="15528" name="Column15499"/>
    <tableColumn id="15529" name="Column15500"/>
    <tableColumn id="15530" name="Column15501"/>
    <tableColumn id="15531" name="Column15502"/>
    <tableColumn id="15532" name="Column15503"/>
    <tableColumn id="15533" name="Column15504"/>
    <tableColumn id="15534" name="Column15505"/>
    <tableColumn id="15535" name="Column15506"/>
    <tableColumn id="15536" name="Column15507"/>
    <tableColumn id="15537" name="Column15508"/>
    <tableColumn id="15538" name="Column15509"/>
    <tableColumn id="15539" name="Column15510"/>
    <tableColumn id="15540" name="Column15511"/>
    <tableColumn id="15541" name="Column15512"/>
    <tableColumn id="15542" name="Column15513"/>
    <tableColumn id="15543" name="Column15514"/>
    <tableColumn id="15544" name="Column15515"/>
    <tableColumn id="15545" name="Column15516"/>
    <tableColumn id="15546" name="Column15517"/>
    <tableColumn id="15547" name="Column15518"/>
    <tableColumn id="15548" name="Column15519"/>
    <tableColumn id="15549" name="Column15520"/>
    <tableColumn id="15550" name="Column15521"/>
    <tableColumn id="15551" name="Column15522"/>
    <tableColumn id="15552" name="Column15523"/>
    <tableColumn id="15553" name="Column15524"/>
    <tableColumn id="15554" name="Column15525"/>
    <tableColumn id="15555" name="Column15526"/>
    <tableColumn id="15556" name="Column15527"/>
    <tableColumn id="15557" name="Column15528"/>
    <tableColumn id="15558" name="Column15529"/>
    <tableColumn id="15559" name="Column15530"/>
    <tableColumn id="15560" name="Column15531"/>
    <tableColumn id="15561" name="Column15532"/>
    <tableColumn id="15562" name="Column15533"/>
    <tableColumn id="15563" name="Column15534"/>
    <tableColumn id="15564" name="Column15535"/>
    <tableColumn id="15565" name="Column15536"/>
    <tableColumn id="15566" name="Column15537"/>
    <tableColumn id="15567" name="Column15538"/>
    <tableColumn id="15568" name="Column15539"/>
    <tableColumn id="15569" name="Column15540"/>
    <tableColumn id="15570" name="Column15541"/>
    <tableColumn id="15571" name="Column15542"/>
    <tableColumn id="15572" name="Column15543"/>
    <tableColumn id="15573" name="Column15544"/>
    <tableColumn id="15574" name="Column15545"/>
    <tableColumn id="15575" name="Column15546"/>
    <tableColumn id="15576" name="Column15547"/>
    <tableColumn id="15577" name="Column15548"/>
    <tableColumn id="15578" name="Column15549"/>
    <tableColumn id="15579" name="Column15550"/>
    <tableColumn id="15580" name="Column15551"/>
    <tableColumn id="15581" name="Column15552"/>
    <tableColumn id="15582" name="Column15553"/>
    <tableColumn id="15583" name="Column15554"/>
    <tableColumn id="15584" name="Column15555"/>
    <tableColumn id="15585" name="Column15556"/>
    <tableColumn id="15586" name="Column15557"/>
    <tableColumn id="15587" name="Column15558"/>
    <tableColumn id="15588" name="Column15559"/>
    <tableColumn id="15589" name="Column15560"/>
    <tableColumn id="15590" name="Column15561"/>
    <tableColumn id="15591" name="Column15562"/>
    <tableColumn id="15592" name="Column15563"/>
    <tableColumn id="15593" name="Column15564"/>
    <tableColumn id="15594" name="Column15565"/>
    <tableColumn id="15595" name="Column15566"/>
    <tableColumn id="15596" name="Column15567"/>
    <tableColumn id="15597" name="Column15568"/>
    <tableColumn id="15598" name="Column15569"/>
    <tableColumn id="15599" name="Column15570"/>
    <tableColumn id="15600" name="Column15571"/>
    <tableColumn id="15601" name="Column15572"/>
    <tableColumn id="15602" name="Column15573"/>
    <tableColumn id="15603" name="Column15574"/>
    <tableColumn id="15604" name="Column15575"/>
    <tableColumn id="15605" name="Column15576"/>
    <tableColumn id="15606" name="Column15577"/>
    <tableColumn id="15607" name="Column15578"/>
    <tableColumn id="15608" name="Column15579"/>
    <tableColumn id="15609" name="Column15580"/>
    <tableColumn id="15610" name="Column15581"/>
    <tableColumn id="15611" name="Column15582"/>
    <tableColumn id="15612" name="Column15583"/>
    <tableColumn id="15613" name="Column15584"/>
    <tableColumn id="15614" name="Column15585"/>
    <tableColumn id="15615" name="Column15586"/>
    <tableColumn id="15616" name="Column15587"/>
    <tableColumn id="15617" name="Column15588"/>
    <tableColumn id="15618" name="Column15589"/>
    <tableColumn id="15619" name="Column15590"/>
    <tableColumn id="15620" name="Column15591"/>
    <tableColumn id="15621" name="Column15592"/>
    <tableColumn id="15622" name="Column15593"/>
    <tableColumn id="15623" name="Column15594"/>
    <tableColumn id="15624" name="Column15595"/>
    <tableColumn id="15625" name="Column15596"/>
    <tableColumn id="15626" name="Column15597"/>
    <tableColumn id="15627" name="Column15598"/>
    <tableColumn id="15628" name="Column15599"/>
    <tableColumn id="15629" name="Column15600"/>
    <tableColumn id="15630" name="Column15601"/>
    <tableColumn id="15631" name="Column15602"/>
    <tableColumn id="15632" name="Column15603"/>
    <tableColumn id="15633" name="Column15604"/>
    <tableColumn id="15634" name="Column15605"/>
    <tableColumn id="15635" name="Column15606"/>
    <tableColumn id="15636" name="Column15607"/>
    <tableColumn id="15637" name="Column15608"/>
    <tableColumn id="15638" name="Column15609"/>
    <tableColumn id="15639" name="Column15610"/>
    <tableColumn id="15640" name="Column15611"/>
    <tableColumn id="15641" name="Column15612"/>
    <tableColumn id="15642" name="Column15613"/>
    <tableColumn id="15643" name="Column15614"/>
    <tableColumn id="15644" name="Column15615"/>
    <tableColumn id="15645" name="Column15616"/>
    <tableColumn id="15646" name="Column15617"/>
    <tableColumn id="15647" name="Column15618"/>
    <tableColumn id="15648" name="Column15619"/>
    <tableColumn id="15649" name="Column15620"/>
    <tableColumn id="15650" name="Column15621"/>
    <tableColumn id="15651" name="Column15622"/>
    <tableColumn id="15652" name="Column15623"/>
    <tableColumn id="15653" name="Column15624"/>
    <tableColumn id="15654" name="Column15625"/>
    <tableColumn id="15655" name="Column15626"/>
    <tableColumn id="15656" name="Column15627"/>
    <tableColumn id="15657" name="Column15628"/>
    <tableColumn id="15658" name="Column15629"/>
    <tableColumn id="15659" name="Column15630"/>
    <tableColumn id="15660" name="Column15631"/>
    <tableColumn id="15661" name="Column15632"/>
    <tableColumn id="15662" name="Column15633"/>
    <tableColumn id="15663" name="Column15634"/>
    <tableColumn id="15664" name="Column15635"/>
    <tableColumn id="15665" name="Column15636"/>
    <tableColumn id="15666" name="Column15637"/>
    <tableColumn id="15667" name="Column15638"/>
    <tableColumn id="15668" name="Column15639"/>
    <tableColumn id="15669" name="Column15640"/>
    <tableColumn id="15670" name="Column15641"/>
    <tableColumn id="15671" name="Column15642"/>
    <tableColumn id="15672" name="Column15643"/>
    <tableColumn id="15673" name="Column15644"/>
    <tableColumn id="15674" name="Column15645"/>
    <tableColumn id="15675" name="Column15646"/>
    <tableColumn id="15676" name="Column15647"/>
    <tableColumn id="15677" name="Column15648"/>
    <tableColumn id="15678" name="Column15649"/>
    <tableColumn id="15679" name="Column15650"/>
    <tableColumn id="15680" name="Column15651"/>
    <tableColumn id="15681" name="Column15652"/>
    <tableColumn id="15682" name="Column15653"/>
    <tableColumn id="15683" name="Column15654"/>
    <tableColumn id="15684" name="Column15655"/>
    <tableColumn id="15685" name="Column15656"/>
    <tableColumn id="15686" name="Column15657"/>
    <tableColumn id="15687" name="Column15658"/>
    <tableColumn id="15688" name="Column15659"/>
    <tableColumn id="15689" name="Column15660"/>
    <tableColumn id="15690" name="Column15661"/>
    <tableColumn id="15691" name="Column15662"/>
    <tableColumn id="15692" name="Column15663"/>
    <tableColumn id="15693" name="Column15664"/>
    <tableColumn id="15694" name="Column15665"/>
    <tableColumn id="15695" name="Column15666"/>
    <tableColumn id="15696" name="Column15667"/>
    <tableColumn id="15697" name="Column15668"/>
    <tableColumn id="15698" name="Column15669"/>
    <tableColumn id="15699" name="Column15670"/>
    <tableColumn id="15700" name="Column15671"/>
    <tableColumn id="15701" name="Column15672"/>
    <tableColumn id="15702" name="Column15673"/>
    <tableColumn id="15703" name="Column15674"/>
    <tableColumn id="15704" name="Column15675"/>
    <tableColumn id="15705" name="Column15676"/>
    <tableColumn id="15706" name="Column15677"/>
    <tableColumn id="15707" name="Column15678"/>
    <tableColumn id="15708" name="Column15679"/>
    <tableColumn id="15709" name="Column15680"/>
    <tableColumn id="15710" name="Column15681"/>
    <tableColumn id="15711" name="Column15682"/>
    <tableColumn id="15712" name="Column15683"/>
    <tableColumn id="15713" name="Column15684"/>
    <tableColumn id="15714" name="Column15685"/>
    <tableColumn id="15715" name="Column15686"/>
    <tableColumn id="15716" name="Column15687"/>
    <tableColumn id="15717" name="Column15688"/>
    <tableColumn id="15718" name="Column15689"/>
    <tableColumn id="15719" name="Column15690"/>
    <tableColumn id="15720" name="Column15691"/>
    <tableColumn id="15721" name="Column15692"/>
    <tableColumn id="15722" name="Column15693"/>
    <tableColumn id="15723" name="Column15694"/>
    <tableColumn id="15724" name="Column15695"/>
    <tableColumn id="15725" name="Column15696"/>
    <tableColumn id="15726" name="Column15697"/>
    <tableColumn id="15727" name="Column15698"/>
    <tableColumn id="15728" name="Column15699"/>
    <tableColumn id="15729" name="Column15700"/>
    <tableColumn id="15730" name="Column15701"/>
    <tableColumn id="15731" name="Column15702"/>
    <tableColumn id="15732" name="Column15703"/>
    <tableColumn id="15733" name="Column15704"/>
    <tableColumn id="15734" name="Column15705"/>
    <tableColumn id="15735" name="Column15706"/>
    <tableColumn id="15736" name="Column15707"/>
    <tableColumn id="15737" name="Column15708"/>
    <tableColumn id="15738" name="Column15709"/>
    <tableColumn id="15739" name="Column15710"/>
    <tableColumn id="15740" name="Column15711"/>
    <tableColumn id="15741" name="Column15712"/>
    <tableColumn id="15742" name="Column15713"/>
    <tableColumn id="15743" name="Column15714"/>
    <tableColumn id="15744" name="Column15715"/>
    <tableColumn id="15745" name="Column15716"/>
    <tableColumn id="15746" name="Column15717"/>
    <tableColumn id="15747" name="Column15718"/>
    <tableColumn id="15748" name="Column15719"/>
    <tableColumn id="15749" name="Column15720"/>
    <tableColumn id="15750" name="Column15721"/>
    <tableColumn id="15751" name="Column15722"/>
    <tableColumn id="15752" name="Column15723"/>
    <tableColumn id="15753" name="Column15724"/>
    <tableColumn id="15754" name="Column15725"/>
    <tableColumn id="15755" name="Column15726"/>
    <tableColumn id="15756" name="Column15727"/>
    <tableColumn id="15757" name="Column15728"/>
    <tableColumn id="15758" name="Column15729"/>
    <tableColumn id="15759" name="Column15730"/>
    <tableColumn id="15760" name="Column15731"/>
    <tableColumn id="15761" name="Column15732"/>
    <tableColumn id="15762" name="Column15733"/>
    <tableColumn id="15763" name="Column15734"/>
    <tableColumn id="15764" name="Column15735"/>
    <tableColumn id="15765" name="Column15736"/>
    <tableColumn id="15766" name="Column15737"/>
    <tableColumn id="15767" name="Column15738"/>
    <tableColumn id="15768" name="Column15739"/>
    <tableColumn id="15769" name="Column15740"/>
    <tableColumn id="15770" name="Column15741"/>
    <tableColumn id="15771" name="Column15742"/>
    <tableColumn id="15772" name="Column15743"/>
    <tableColumn id="15773" name="Column15744"/>
    <tableColumn id="15774" name="Column15745"/>
    <tableColumn id="15775" name="Column15746"/>
    <tableColumn id="15776" name="Column15747"/>
    <tableColumn id="15777" name="Column15748"/>
    <tableColumn id="15778" name="Column15749"/>
    <tableColumn id="15779" name="Column15750"/>
    <tableColumn id="15780" name="Column15751"/>
    <tableColumn id="15781" name="Column15752"/>
    <tableColumn id="15782" name="Column15753"/>
    <tableColumn id="15783" name="Column15754"/>
    <tableColumn id="15784" name="Column15755"/>
    <tableColumn id="15785" name="Column15756"/>
    <tableColumn id="15786" name="Column15757"/>
    <tableColumn id="15787" name="Column15758"/>
    <tableColumn id="15788" name="Column15759"/>
    <tableColumn id="15789" name="Column15760"/>
    <tableColumn id="15790" name="Column15761"/>
    <tableColumn id="15791" name="Column15762"/>
    <tableColumn id="15792" name="Column15763"/>
    <tableColumn id="15793" name="Column15764"/>
    <tableColumn id="15794" name="Column15765"/>
    <tableColumn id="15795" name="Column15766"/>
    <tableColumn id="15796" name="Column15767"/>
    <tableColumn id="15797" name="Column15768"/>
    <tableColumn id="15798" name="Column15769"/>
    <tableColumn id="15799" name="Column15770"/>
    <tableColumn id="15800" name="Column15771"/>
    <tableColumn id="15801" name="Column15772"/>
    <tableColumn id="15802" name="Column15773"/>
    <tableColumn id="15803" name="Column15774"/>
    <tableColumn id="15804" name="Column15775"/>
    <tableColumn id="15805" name="Column15776"/>
    <tableColumn id="15806" name="Column15777"/>
    <tableColumn id="15807" name="Column15778"/>
    <tableColumn id="15808" name="Column15779"/>
    <tableColumn id="15809" name="Column15780"/>
    <tableColumn id="15810" name="Column15781"/>
    <tableColumn id="15811" name="Column15782"/>
    <tableColumn id="15812" name="Column15783"/>
    <tableColumn id="15813" name="Column15784"/>
    <tableColumn id="15814" name="Column15785"/>
    <tableColumn id="15815" name="Column15786"/>
    <tableColumn id="15816" name="Column15787"/>
    <tableColumn id="15817" name="Column15788"/>
    <tableColumn id="15818" name="Column15789"/>
    <tableColumn id="15819" name="Column15790"/>
    <tableColumn id="15820" name="Column15791"/>
    <tableColumn id="15821" name="Column15792"/>
    <tableColumn id="15822" name="Column15793"/>
    <tableColumn id="15823" name="Column15794"/>
    <tableColumn id="15824" name="Column15795"/>
    <tableColumn id="15825" name="Column15796"/>
    <tableColumn id="15826" name="Column15797"/>
    <tableColumn id="15827" name="Column15798"/>
    <tableColumn id="15828" name="Column15799"/>
    <tableColumn id="15829" name="Column15800"/>
    <tableColumn id="15830" name="Column15801"/>
    <tableColumn id="15831" name="Column15802"/>
    <tableColumn id="15832" name="Column15803"/>
    <tableColumn id="15833" name="Column15804"/>
    <tableColumn id="15834" name="Column15805"/>
    <tableColumn id="15835" name="Column15806"/>
    <tableColumn id="15836" name="Column15807"/>
    <tableColumn id="15837" name="Column15808"/>
    <tableColumn id="15838" name="Column15809"/>
    <tableColumn id="15839" name="Column15810"/>
    <tableColumn id="15840" name="Column15811"/>
    <tableColumn id="15841" name="Column15812"/>
    <tableColumn id="15842" name="Column15813"/>
    <tableColumn id="15843" name="Column15814"/>
    <tableColumn id="15844" name="Column15815"/>
    <tableColumn id="15845" name="Column15816"/>
    <tableColumn id="15846" name="Column15817"/>
    <tableColumn id="15847" name="Column15818"/>
    <tableColumn id="15848" name="Column15819"/>
    <tableColumn id="15849" name="Column15820"/>
    <tableColumn id="15850" name="Column15821"/>
    <tableColumn id="15851" name="Column15822"/>
    <tableColumn id="15852" name="Column15823"/>
    <tableColumn id="15853" name="Column15824"/>
    <tableColumn id="15854" name="Column15825"/>
    <tableColumn id="15855" name="Column15826"/>
    <tableColumn id="15856" name="Column15827"/>
    <tableColumn id="15857" name="Column15828"/>
    <tableColumn id="15858" name="Column15829"/>
    <tableColumn id="15859" name="Column15830"/>
    <tableColumn id="15860" name="Column15831"/>
    <tableColumn id="15861" name="Column15832"/>
    <tableColumn id="15862" name="Column15833"/>
    <tableColumn id="15863" name="Column15834"/>
    <tableColumn id="15864" name="Column15835"/>
    <tableColumn id="15865" name="Column15836"/>
    <tableColumn id="15866" name="Column15837"/>
    <tableColumn id="15867" name="Column15838"/>
    <tableColumn id="15868" name="Column15839"/>
    <tableColumn id="15869" name="Column15840"/>
    <tableColumn id="15870" name="Column15841"/>
    <tableColumn id="15871" name="Column15842"/>
    <tableColumn id="15872" name="Column15843"/>
    <tableColumn id="15873" name="Column15844"/>
    <tableColumn id="15874" name="Column15845"/>
    <tableColumn id="15875" name="Column15846"/>
    <tableColumn id="15876" name="Column15847"/>
    <tableColumn id="15877" name="Column15848"/>
    <tableColumn id="15878" name="Column15849"/>
    <tableColumn id="15879" name="Column15850"/>
    <tableColumn id="15880" name="Column15851"/>
    <tableColumn id="15881" name="Column15852"/>
    <tableColumn id="15882" name="Column15853"/>
    <tableColumn id="15883" name="Column15854"/>
    <tableColumn id="15884" name="Column15855"/>
    <tableColumn id="15885" name="Column15856"/>
    <tableColumn id="15886" name="Column15857"/>
    <tableColumn id="15887" name="Column15858"/>
    <tableColumn id="15888" name="Column15859"/>
    <tableColumn id="15889" name="Column15860"/>
    <tableColumn id="15890" name="Column15861"/>
    <tableColumn id="15891" name="Column15862"/>
    <tableColumn id="15892" name="Column15863"/>
    <tableColumn id="15893" name="Column15864"/>
    <tableColumn id="15894" name="Column15865"/>
    <tableColumn id="15895" name="Column15866"/>
    <tableColumn id="15896" name="Column15867"/>
    <tableColumn id="15897" name="Column15868"/>
    <tableColumn id="15898" name="Column15869"/>
    <tableColumn id="15899" name="Column15870"/>
    <tableColumn id="15900" name="Column15871"/>
    <tableColumn id="15901" name="Column15872"/>
    <tableColumn id="15902" name="Column15873"/>
    <tableColumn id="15903" name="Column15874"/>
    <tableColumn id="15904" name="Column15875"/>
    <tableColumn id="15905" name="Column15876"/>
    <tableColumn id="15906" name="Column15877"/>
    <tableColumn id="15907" name="Column15878"/>
    <tableColumn id="15908" name="Column15879"/>
    <tableColumn id="15909" name="Column15880"/>
    <tableColumn id="15910" name="Column15881"/>
    <tableColumn id="15911" name="Column15882"/>
    <tableColumn id="15912" name="Column15883"/>
    <tableColumn id="15913" name="Column15884"/>
    <tableColumn id="15914" name="Column15885"/>
    <tableColumn id="15915" name="Column15886"/>
    <tableColumn id="15916" name="Column15887"/>
    <tableColumn id="15917" name="Column15888"/>
    <tableColumn id="15918" name="Column15889"/>
    <tableColumn id="15919" name="Column15890"/>
    <tableColumn id="15920" name="Column15891"/>
    <tableColumn id="15921" name="Column15892"/>
    <tableColumn id="15922" name="Column15893"/>
    <tableColumn id="15923" name="Column15894"/>
    <tableColumn id="15924" name="Column15895"/>
    <tableColumn id="15925" name="Column15896"/>
    <tableColumn id="15926" name="Column15897"/>
    <tableColumn id="15927" name="Column15898"/>
    <tableColumn id="15928" name="Column15899"/>
    <tableColumn id="15929" name="Column15900"/>
    <tableColumn id="15930" name="Column15901"/>
    <tableColumn id="15931" name="Column15902"/>
    <tableColumn id="15932" name="Column15903"/>
    <tableColumn id="15933" name="Column15904"/>
    <tableColumn id="15934" name="Column15905"/>
    <tableColumn id="15935" name="Column15906"/>
    <tableColumn id="15936" name="Column15907"/>
    <tableColumn id="15937" name="Column15908"/>
    <tableColumn id="15938" name="Column15909"/>
    <tableColumn id="15939" name="Column15910"/>
    <tableColumn id="15940" name="Column15911"/>
    <tableColumn id="15941" name="Column15912"/>
    <tableColumn id="15942" name="Column15913"/>
    <tableColumn id="15943" name="Column15914"/>
    <tableColumn id="15944" name="Column15915"/>
    <tableColumn id="15945" name="Column15916"/>
    <tableColumn id="15946" name="Column15917"/>
    <tableColumn id="15947" name="Column15918"/>
    <tableColumn id="15948" name="Column15919"/>
    <tableColumn id="15949" name="Column15920"/>
    <tableColumn id="15950" name="Column15921"/>
    <tableColumn id="15951" name="Column15922"/>
    <tableColumn id="15952" name="Column15923"/>
    <tableColumn id="15953" name="Column15924"/>
    <tableColumn id="15954" name="Column15925"/>
    <tableColumn id="15955" name="Column15926"/>
    <tableColumn id="15956" name="Column15927"/>
    <tableColumn id="15957" name="Column15928"/>
    <tableColumn id="15958" name="Column15929"/>
    <tableColumn id="15959" name="Column15930"/>
    <tableColumn id="15960" name="Column15931"/>
    <tableColumn id="15961" name="Column15932"/>
    <tableColumn id="15962" name="Column15933"/>
    <tableColumn id="15963" name="Column15934"/>
    <tableColumn id="15964" name="Column15935"/>
    <tableColumn id="15965" name="Column15936"/>
    <tableColumn id="15966" name="Column15937"/>
    <tableColumn id="15967" name="Column15938"/>
    <tableColumn id="15968" name="Column15939"/>
    <tableColumn id="15969" name="Column15940"/>
    <tableColumn id="15970" name="Column15941"/>
    <tableColumn id="15971" name="Column15942"/>
    <tableColumn id="15972" name="Column15943"/>
    <tableColumn id="15973" name="Column15944"/>
    <tableColumn id="15974" name="Column15945"/>
    <tableColumn id="15975" name="Column15946"/>
    <tableColumn id="15976" name="Column15947"/>
    <tableColumn id="15977" name="Column15948"/>
    <tableColumn id="15978" name="Column15949"/>
    <tableColumn id="15979" name="Column15950"/>
    <tableColumn id="15980" name="Column15951"/>
    <tableColumn id="15981" name="Column15952"/>
    <tableColumn id="15982" name="Column15953"/>
    <tableColumn id="15983" name="Column15954"/>
    <tableColumn id="15984" name="Column15955"/>
    <tableColumn id="15985" name="Column15956"/>
    <tableColumn id="15986" name="Column15957"/>
    <tableColumn id="15987" name="Column15958"/>
    <tableColumn id="15988" name="Column15959"/>
    <tableColumn id="15989" name="Column15960"/>
    <tableColumn id="15990" name="Column15961"/>
    <tableColumn id="15991" name="Column15962"/>
    <tableColumn id="15992" name="Column15963"/>
    <tableColumn id="15993" name="Column15964"/>
    <tableColumn id="15994" name="Column15965"/>
    <tableColumn id="15995" name="Column15966"/>
    <tableColumn id="15996" name="Column15967"/>
    <tableColumn id="15997" name="Column15968"/>
    <tableColumn id="15998" name="Column15969"/>
    <tableColumn id="15999" name="Column15970"/>
    <tableColumn id="16000" name="Column15971"/>
    <tableColumn id="16001" name="Column15972"/>
    <tableColumn id="16002" name="Column15973"/>
    <tableColumn id="16003" name="Column15974"/>
    <tableColumn id="16004" name="Column15975"/>
    <tableColumn id="16005" name="Column15976"/>
    <tableColumn id="16006" name="Column15977"/>
    <tableColumn id="16007" name="Column15978"/>
    <tableColumn id="16008" name="Column15979"/>
    <tableColumn id="16009" name="Column15980"/>
    <tableColumn id="16010" name="Column15981"/>
    <tableColumn id="16011" name="Column15982"/>
    <tableColumn id="16012" name="Column15983"/>
    <tableColumn id="16013" name="Column15984"/>
    <tableColumn id="16014" name="Column15985"/>
    <tableColumn id="16015" name="Column15986"/>
    <tableColumn id="16016" name="Column15987"/>
    <tableColumn id="16017" name="Column15988"/>
    <tableColumn id="16018" name="Column15989"/>
    <tableColumn id="16019" name="Column15990"/>
    <tableColumn id="16020" name="Column15991"/>
    <tableColumn id="16021" name="Column15992"/>
    <tableColumn id="16022" name="Column15993"/>
    <tableColumn id="16023" name="Column15994"/>
    <tableColumn id="16024" name="Column15995"/>
    <tableColumn id="16025" name="Column15996"/>
    <tableColumn id="16026" name="Column15997"/>
    <tableColumn id="16027" name="Column15998"/>
    <tableColumn id="16028" name="Column15999"/>
    <tableColumn id="16029" name="Column16000"/>
    <tableColumn id="16030" name="Column16001"/>
    <tableColumn id="16031" name="Column16002"/>
    <tableColumn id="16032" name="Column16003"/>
    <tableColumn id="16033" name="Column16004"/>
    <tableColumn id="16034" name="Column16005"/>
    <tableColumn id="16035" name="Column16006"/>
    <tableColumn id="16036" name="Column16007"/>
    <tableColumn id="16037" name="Column16008"/>
    <tableColumn id="16038" name="Column16009"/>
    <tableColumn id="16039" name="Column16010"/>
    <tableColumn id="16040" name="Column16011"/>
    <tableColumn id="16041" name="Column16012"/>
    <tableColumn id="16042" name="Column16013"/>
    <tableColumn id="16043" name="Column16014"/>
    <tableColumn id="16044" name="Column16015"/>
    <tableColumn id="16045" name="Column16016"/>
    <tableColumn id="16046" name="Column16017"/>
    <tableColumn id="16047" name="Column16018"/>
    <tableColumn id="16048" name="Column16019"/>
    <tableColumn id="16049" name="Column16020"/>
    <tableColumn id="16050" name="Column16021"/>
    <tableColumn id="16051" name="Column16022"/>
    <tableColumn id="16052" name="Column16023"/>
    <tableColumn id="16053" name="Column16024"/>
    <tableColumn id="16054" name="Column16025"/>
    <tableColumn id="16055" name="Column16026"/>
    <tableColumn id="16056" name="Column16027"/>
    <tableColumn id="16057" name="Column16028"/>
    <tableColumn id="16058" name="Column16029"/>
    <tableColumn id="16059" name="Column16030"/>
    <tableColumn id="16060" name="Column16031"/>
    <tableColumn id="16061" name="Column16032"/>
    <tableColumn id="16062" name="Column16033"/>
    <tableColumn id="16063" name="Column16034"/>
    <tableColumn id="16064" name="Column16035"/>
    <tableColumn id="16065" name="Column16036"/>
    <tableColumn id="16066" name="Column16037"/>
    <tableColumn id="16067" name="Column16038"/>
    <tableColumn id="16068" name="Column16039"/>
    <tableColumn id="16069" name="Column16040"/>
    <tableColumn id="16070" name="Column16041"/>
    <tableColumn id="16071" name="Column16042"/>
    <tableColumn id="16072" name="Column16043"/>
    <tableColumn id="16073" name="Column16044"/>
    <tableColumn id="16074" name="Column16045"/>
    <tableColumn id="16075" name="Column16046"/>
    <tableColumn id="16076" name="Column16047"/>
    <tableColumn id="16077" name="Column16048"/>
    <tableColumn id="16078" name="Column16049"/>
    <tableColumn id="16079" name="Column16050"/>
    <tableColumn id="16080" name="Column16051"/>
    <tableColumn id="16081" name="Column16052"/>
    <tableColumn id="16082" name="Column16053"/>
    <tableColumn id="16083" name="Column16054"/>
    <tableColumn id="16084" name="Column16055"/>
    <tableColumn id="16085" name="Column16056"/>
    <tableColumn id="16086" name="Column16057"/>
    <tableColumn id="16087" name="Column16058"/>
    <tableColumn id="16088" name="Column16059"/>
    <tableColumn id="16089" name="Column16060"/>
    <tableColumn id="16090" name="Column16061"/>
    <tableColumn id="16091" name="Column16062"/>
    <tableColumn id="16092" name="Column16063"/>
    <tableColumn id="16093" name="Column16064"/>
    <tableColumn id="16094" name="Column16065"/>
    <tableColumn id="16095" name="Column16066"/>
    <tableColumn id="16096" name="Column16067"/>
    <tableColumn id="16097" name="Column16068"/>
    <tableColumn id="16098" name="Column16069"/>
    <tableColumn id="16099" name="Column16070"/>
    <tableColumn id="16100" name="Column16071"/>
    <tableColumn id="16101" name="Column16072"/>
    <tableColumn id="16102" name="Column16073"/>
    <tableColumn id="16103" name="Column16074"/>
    <tableColumn id="16104" name="Column16075"/>
    <tableColumn id="16105" name="Column16076"/>
    <tableColumn id="16106" name="Column16077"/>
    <tableColumn id="16107" name="Column16078"/>
    <tableColumn id="16108" name="Column16079"/>
    <tableColumn id="16109" name="Column16080"/>
    <tableColumn id="16110" name="Column16081"/>
    <tableColumn id="16111" name="Column16082"/>
    <tableColumn id="16112" name="Column16083"/>
    <tableColumn id="16113" name="Column16084"/>
    <tableColumn id="16114" name="Column16085"/>
    <tableColumn id="16115" name="Column16086"/>
    <tableColumn id="16116" name="Column16087"/>
    <tableColumn id="16117" name="Column16088"/>
    <tableColumn id="16118" name="Column16089"/>
    <tableColumn id="16119" name="Column16090"/>
    <tableColumn id="16120" name="Column16091"/>
    <tableColumn id="16121" name="Column16092"/>
    <tableColumn id="16122" name="Column16093"/>
    <tableColumn id="16123" name="Column16094"/>
    <tableColumn id="16124" name="Column16095"/>
    <tableColumn id="16125" name="Column16096"/>
    <tableColumn id="16126" name="Column16097"/>
    <tableColumn id="16127" name="Column16098"/>
    <tableColumn id="16128" name="Column16099"/>
    <tableColumn id="16129" name="Column16100"/>
    <tableColumn id="16130" name="Column16101"/>
    <tableColumn id="16131" name="Column16102"/>
    <tableColumn id="16132" name="Column16103"/>
    <tableColumn id="16133" name="Column16104"/>
    <tableColumn id="16134" name="Column16105"/>
    <tableColumn id="16135" name="Column16106"/>
    <tableColumn id="16136" name="Column16107"/>
    <tableColumn id="16137" name="Column16108"/>
    <tableColumn id="16138" name="Column16109"/>
    <tableColumn id="16139" name="Column16110"/>
    <tableColumn id="16140" name="Column16111"/>
    <tableColumn id="16141" name="Column16112"/>
    <tableColumn id="16142" name="Column16113"/>
    <tableColumn id="16143" name="Column16114"/>
    <tableColumn id="16144" name="Column16115"/>
    <tableColumn id="16145" name="Column16116"/>
    <tableColumn id="16146" name="Column16117"/>
    <tableColumn id="16147" name="Column16118"/>
    <tableColumn id="16148" name="Column16119"/>
    <tableColumn id="16149" name="Column16120"/>
    <tableColumn id="16150" name="Column16121"/>
    <tableColumn id="16151" name="Column16122"/>
    <tableColumn id="16152" name="Column16123"/>
    <tableColumn id="16153" name="Column16124"/>
    <tableColumn id="16154" name="Column16125"/>
    <tableColumn id="16155" name="Column16126"/>
    <tableColumn id="16156" name="Column16127"/>
    <tableColumn id="16157" name="Column16128"/>
    <tableColumn id="16158" name="Column16129"/>
    <tableColumn id="16159" name="Column16130"/>
    <tableColumn id="16160" name="Column16131"/>
    <tableColumn id="16161" name="Column16132"/>
    <tableColumn id="16162" name="Column16133"/>
    <tableColumn id="16163" name="Column16134"/>
    <tableColumn id="16164" name="Column16135"/>
    <tableColumn id="16165" name="Column16136"/>
    <tableColumn id="16166" name="Column16137"/>
    <tableColumn id="16167" name="Column16138"/>
    <tableColumn id="16168" name="Column16139"/>
    <tableColumn id="16169" name="Column16140"/>
    <tableColumn id="16170" name="Column16141"/>
    <tableColumn id="16171" name="Column16142"/>
    <tableColumn id="16172" name="Column16143"/>
    <tableColumn id="16173" name="Column16144"/>
    <tableColumn id="16174" name="Column16145"/>
    <tableColumn id="16175" name="Column16146"/>
    <tableColumn id="16176" name="Column16147"/>
    <tableColumn id="16177" name="Column16148"/>
    <tableColumn id="16178" name="Column16149"/>
    <tableColumn id="16179" name="Column16150"/>
    <tableColumn id="16180" name="Column16151"/>
    <tableColumn id="16181" name="Column16152"/>
    <tableColumn id="16182" name="Column16153"/>
    <tableColumn id="16183" name="Column16154"/>
    <tableColumn id="16184" name="Column16155"/>
    <tableColumn id="16185" name="Column16156"/>
    <tableColumn id="16186" name="Column16157"/>
    <tableColumn id="16187" name="Column16158"/>
    <tableColumn id="16188" name="Column16159"/>
    <tableColumn id="16189" name="Column16160"/>
    <tableColumn id="16190" name="Column16161"/>
    <tableColumn id="16191" name="Column16162"/>
    <tableColumn id="16192" name="Column16163"/>
    <tableColumn id="16193" name="Column16164"/>
    <tableColumn id="16194" name="Column16165"/>
    <tableColumn id="16195" name="Column16166"/>
    <tableColumn id="16196" name="Column16167"/>
    <tableColumn id="16197" name="Column16168"/>
    <tableColumn id="16198" name="Column16169"/>
    <tableColumn id="16199" name="Column16170"/>
    <tableColumn id="16200" name="Column16171"/>
    <tableColumn id="16201" name="Column16172"/>
    <tableColumn id="16202" name="Column16173"/>
    <tableColumn id="16203" name="Column16174"/>
    <tableColumn id="16204" name="Column16175"/>
    <tableColumn id="16205" name="Column16176"/>
    <tableColumn id="16206" name="Column16177"/>
    <tableColumn id="16207" name="Column16178"/>
    <tableColumn id="16208" name="Column16179"/>
    <tableColumn id="16209" name="Column16180"/>
    <tableColumn id="16210" name="Column16181"/>
    <tableColumn id="16211" name="Column16182"/>
    <tableColumn id="16212" name="Column16183"/>
    <tableColumn id="16213" name="Column16184"/>
    <tableColumn id="16214" name="Column16185"/>
    <tableColumn id="16215" name="Column16186"/>
    <tableColumn id="16216" name="Column16187"/>
    <tableColumn id="16217" name="Column16188"/>
    <tableColumn id="16218" name="Column16189"/>
    <tableColumn id="16219" name="Column16190"/>
    <tableColumn id="16220" name="Column16191"/>
    <tableColumn id="16221" name="Column16192"/>
    <tableColumn id="16222" name="Column16193"/>
    <tableColumn id="16223" name="Column16194"/>
    <tableColumn id="16224" name="Column16195"/>
    <tableColumn id="16225" name="Column16196"/>
    <tableColumn id="16226" name="Column16197"/>
    <tableColumn id="16227" name="Column16198"/>
    <tableColumn id="16228" name="Column16199"/>
    <tableColumn id="16229" name="Column16200"/>
    <tableColumn id="16230" name="Column16201"/>
    <tableColumn id="16231" name="Column16202"/>
    <tableColumn id="16232" name="Column16203"/>
    <tableColumn id="16233" name="Column16204"/>
    <tableColumn id="16234" name="Column16205"/>
    <tableColumn id="16235" name="Column16206"/>
    <tableColumn id="16236" name="Column16207"/>
    <tableColumn id="16237" name="Column16208"/>
    <tableColumn id="16238" name="Column16209"/>
    <tableColumn id="16239" name="Column16210"/>
    <tableColumn id="16240" name="Column16211"/>
    <tableColumn id="16241" name="Column16212"/>
    <tableColumn id="16242" name="Column16213"/>
    <tableColumn id="16243" name="Column16214"/>
    <tableColumn id="16244" name="Column16215"/>
    <tableColumn id="16245" name="Column16216"/>
    <tableColumn id="16246" name="Column16217"/>
    <tableColumn id="16247" name="Column16218"/>
    <tableColumn id="16248" name="Column16219"/>
    <tableColumn id="16249" name="Column16220"/>
    <tableColumn id="16250" name="Column16221"/>
    <tableColumn id="16251" name="Column16222"/>
    <tableColumn id="16252" name="Column16223"/>
    <tableColumn id="16253" name="Column16224"/>
    <tableColumn id="16254" name="Column16225"/>
    <tableColumn id="16255" name="Column16226"/>
    <tableColumn id="16256" name="Column16227"/>
    <tableColumn id="16257" name="Column16228"/>
    <tableColumn id="16258" name="Column16229"/>
    <tableColumn id="16259" name="Column16230"/>
    <tableColumn id="16260" name="Column16231"/>
    <tableColumn id="16261" name="Column16232"/>
    <tableColumn id="16262" name="Column16233"/>
    <tableColumn id="16263" name="Column16234"/>
    <tableColumn id="16264" name="Column16235"/>
    <tableColumn id="16265" name="Column16236"/>
    <tableColumn id="16266" name="Column16237"/>
    <tableColumn id="16267" name="Column16238"/>
    <tableColumn id="16268" name="Column16239"/>
    <tableColumn id="16269" name="Column16240"/>
    <tableColumn id="16270" name="Column16241"/>
    <tableColumn id="16271" name="Column16242"/>
    <tableColumn id="16272" name="Column16243"/>
    <tableColumn id="16273" name="Column16244"/>
    <tableColumn id="16274" name="Column16245"/>
    <tableColumn id="16275" name="Column16246"/>
    <tableColumn id="16276" name="Column16247"/>
    <tableColumn id="16277" name="Column16248"/>
    <tableColumn id="16278" name="Column16249"/>
    <tableColumn id="16279" name="Column16250"/>
    <tableColumn id="16280" name="Column16251"/>
    <tableColumn id="16281" name="Column16252"/>
    <tableColumn id="16282" name="Column16253"/>
    <tableColumn id="16283" name="Column16254"/>
    <tableColumn id="16284" name="Column16255"/>
    <tableColumn id="16285" name="Column16256"/>
    <tableColumn id="16286" name="Column16257"/>
    <tableColumn id="16287" name="Column16258"/>
    <tableColumn id="16288" name="Column16259"/>
    <tableColumn id="16289" name="Column16260"/>
    <tableColumn id="16290" name="Column16261"/>
    <tableColumn id="16291" name="Column16262"/>
    <tableColumn id="16292" name="Column16263"/>
    <tableColumn id="16293" name="Column16264"/>
    <tableColumn id="16294" name="Column16265"/>
    <tableColumn id="16295" name="Column16266"/>
    <tableColumn id="16296" name="Column16267"/>
    <tableColumn id="16297" name="Column16268"/>
    <tableColumn id="16298" name="Column16269"/>
    <tableColumn id="16299" name="Column16270"/>
    <tableColumn id="16300" name="Column16271"/>
    <tableColumn id="16301" name="Column16272"/>
    <tableColumn id="16302" name="Column16273"/>
    <tableColumn id="16303" name="Column16274"/>
    <tableColumn id="16304" name="Column16275"/>
    <tableColumn id="16305" name="Column16276"/>
    <tableColumn id="16306" name="Column16277"/>
    <tableColumn id="16307" name="Column16278"/>
    <tableColumn id="16308" name="Column16279"/>
    <tableColumn id="16309" name="Column16280"/>
    <tableColumn id="16310" name="Column16281"/>
    <tableColumn id="16311" name="Column16282"/>
    <tableColumn id="16312" name="Column16283"/>
    <tableColumn id="16313" name="Column16284"/>
    <tableColumn id="16314" name="Column16285"/>
    <tableColumn id="16315" name="Column16286"/>
    <tableColumn id="16316" name="Column16287"/>
    <tableColumn id="16317" name="Column16288"/>
    <tableColumn id="16318" name="Column16289"/>
    <tableColumn id="16319" name="Column16290"/>
    <tableColumn id="16320" name="Column16291"/>
    <tableColumn id="16321" name="Column16292"/>
    <tableColumn id="16322" name="Column16293"/>
    <tableColumn id="16323" name="Column16294"/>
    <tableColumn id="16324" name="Column16295"/>
    <tableColumn id="16325" name="Column16296"/>
    <tableColumn id="16326" name="Column16297"/>
    <tableColumn id="16327" name="Column16298"/>
    <tableColumn id="16328" name="Column16299"/>
    <tableColumn id="16329" name="Column16300"/>
    <tableColumn id="16330" name="Column16301"/>
    <tableColumn id="16331" name="Column16302"/>
    <tableColumn id="16332" name="Column16303"/>
    <tableColumn id="16333" name="Column16304"/>
    <tableColumn id="16334" name="Column16305"/>
    <tableColumn id="16335" name="Column16306"/>
    <tableColumn id="16336" name="Column16307"/>
    <tableColumn id="16337" name="Column16308"/>
    <tableColumn id="16338" name="Column16309"/>
    <tableColumn id="16339" name="Column16310"/>
    <tableColumn id="16340" name="Column16311"/>
    <tableColumn id="16341" name="Column16312"/>
    <tableColumn id="16342" name="Column16313"/>
    <tableColumn id="16343" name="Column16314"/>
    <tableColumn id="16344" name="Column16315"/>
    <tableColumn id="16345" name="Column16316"/>
    <tableColumn id="16346" name="Column16317"/>
    <tableColumn id="16347" name="Column16318"/>
    <tableColumn id="16348" name="Column16319"/>
    <tableColumn id="16349" name="Column16320"/>
    <tableColumn id="16350" name="Column16321"/>
    <tableColumn id="16351" name="Column16322"/>
    <tableColumn id="16352" name="Column16323"/>
    <tableColumn id="16353" name="Column16324"/>
    <tableColumn id="16354" name="Column16325"/>
    <tableColumn id="16355" name="Column16326"/>
    <tableColumn id="16356" name="Column16327"/>
    <tableColumn id="16357" name="Column16328"/>
    <tableColumn id="16358" name="Column16329"/>
    <tableColumn id="16359" name="Column16330"/>
    <tableColumn id="16360" name="Column16331"/>
    <tableColumn id="16361" name="Column16332"/>
    <tableColumn id="16362" name="Column16333"/>
    <tableColumn id="16363" name="Column16334"/>
    <tableColumn id="16364" name="Column16335"/>
    <tableColumn id="16365" name="Column16336"/>
    <tableColumn id="16366" name="Column16337"/>
    <tableColumn id="16367" name="Column16338"/>
    <tableColumn id="16368" name="Column16339"/>
    <tableColumn id="16369" name="Column16340"/>
    <tableColumn id="16370" name="Column16341"/>
    <tableColumn id="16371" name="Column16342"/>
    <tableColumn id="16372" name="Column16343"/>
    <tableColumn id="16373" name="Column16344"/>
    <tableColumn id="16374" name="Column16345"/>
    <tableColumn id="16375" name="Column16346"/>
    <tableColumn id="16376" name="Column16347"/>
    <tableColumn id="16377" name="Column16348"/>
    <tableColumn id="16378" name="Column16349"/>
    <tableColumn id="16379" name="Column16350"/>
    <tableColumn id="16380" name="Column16351"/>
    <tableColumn id="16381" name="Column16352"/>
    <tableColumn id="16382" name="Column16353"/>
    <tableColumn id="16383" name="Column16354"/>
    <tableColumn id="16384" name="Column16355"/>
  </tableColumns>
  <tableStyleInfo name="TableStyleLight17" showFirstColumn="0" showLastColumn="0" showRowStripes="1" showColumnStripes="0"/>
</table>
</file>

<file path=xl/tables/table2.xml><?xml version="1.0" encoding="utf-8"?>
<table xmlns="http://schemas.openxmlformats.org/spreadsheetml/2006/main" id="5" name="VENTAS" displayName="VENTAS" ref="A2:M2084" totalsRowShown="0">
  <autoFilter ref="A2:M2084"/>
  <tableColumns count="13">
    <tableColumn id="10" name="Fecha" dataDxfId="34"/>
    <tableColumn id="1" name="Detalle de compra" dataDxfId="35"/>
    <tableColumn id="2" name="Nombre del Cliente" dataDxfId="36"/>
    <tableColumn id="16" name="Nombre del Gestor" dataDxfId="37"/>
    <tableColumn id="3" name="Código del producto Vendido" dataDxfId="38"/>
    <tableColumn id="4" name="Descripcion" dataDxfId="39"/>
    <tableColumn id="5" name="Cantidad" dataDxfId="40"/>
    <tableColumn id="6" name="Precio Venta" dataDxfId="41"/>
    <tableColumn id="9" name="Total" dataDxfId="42"/>
    <tableColumn id="17" name="Comisión 10%" dataDxfId="43"/>
    <tableColumn id="7" name="Costo SIN Comision" dataDxfId="44"/>
    <tableColumn id="8" name="Ganancia" dataDxfId="45"/>
    <tableColumn id="11" name="Observaciones" dataDxfId="46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 panose="02000503000000020004"/>
            <a:ea typeface="Helvetica Neue Medium" panose="02000503000000020004"/>
            <a:cs typeface="Helvetica Neue Medium" panose="02000503000000020004"/>
            <a:sym typeface="Helvetica Neue Medium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>
    <pageSetUpPr fitToPage="1"/>
  </sheetPr>
  <dimension ref="A1:XFD1666"/>
  <sheetViews>
    <sheetView showGridLines="0" tabSelected="1" zoomScale="57" zoomScaleNormal="57" workbookViewId="0">
      <pane ySplit="1" topLeftCell="A104" activePane="bottomLeft" state="frozen"/>
      <selection/>
      <selection pane="bottomLeft" activeCell="A154" sqref="A154"/>
    </sheetView>
  </sheetViews>
  <sheetFormatPr defaultColWidth="8" defaultRowHeight="20" customHeight="1"/>
  <cols>
    <col min="1" max="1" width="145" style="65" customWidth="1"/>
    <col min="2" max="2" width="51" style="65" customWidth="1"/>
    <col min="3" max="3" width="114" style="65" customWidth="1"/>
    <col min="4" max="4" width="204" style="66" customWidth="1"/>
    <col min="5" max="5" width="254" style="67" customWidth="1"/>
    <col min="6" max="6" width="167" style="67" customWidth="1"/>
    <col min="7" max="7" width="3" style="65" hidden="1" customWidth="1"/>
    <col min="8" max="8" width="102" style="68" customWidth="1"/>
    <col min="9" max="9" width="85" style="65" customWidth="1"/>
    <col min="10" max="10" width="119" style="69" customWidth="1"/>
    <col min="11" max="11" width="130" style="65" customWidth="1"/>
    <col min="12" max="12" width="102" style="65" customWidth="1"/>
    <col min="13" max="13" width="113" style="65" customWidth="1"/>
    <col min="14" max="14" width="158" style="65" customWidth="1"/>
    <col min="15" max="15" width="100" style="70" customWidth="1"/>
    <col min="16" max="16" width="113" style="68" customWidth="1"/>
    <col min="17" max="17" width="70" style="65" customWidth="1"/>
    <col min="18" max="18" width="156" style="65" customWidth="1"/>
    <col min="19" max="19" width="150" style="70" customWidth="1"/>
    <col min="20" max="20" width="129" style="70" customWidth="1"/>
    <col min="21" max="21" width="155" style="71" customWidth="1"/>
    <col min="22" max="22" width="102" style="68" customWidth="1"/>
    <col min="23" max="23" width="118" style="70" customWidth="1"/>
    <col min="24" max="24" width="151" style="70" customWidth="1"/>
    <col min="25" max="25" width="213" style="72" customWidth="1"/>
    <col min="26" max="26" width="76" style="65" customWidth="1"/>
    <col min="27" max="27" width="119" style="65" customWidth="1"/>
    <col min="28" max="28" width="147" style="65" customWidth="1"/>
    <col min="29" max="29" width="122" style="65" customWidth="1"/>
    <col min="30" max="46" width="8" style="65"/>
    <col min="47" max="16384" width="8" style="73"/>
  </cols>
  <sheetData>
    <row r="1" s="57" customFormat="1" ht="109" customHeight="1" spans="1:16384">
      <c r="A1" s="74" t="s">
        <v>0</v>
      </c>
      <c r="B1" s="75" t="s">
        <v>1</v>
      </c>
      <c r="C1" s="76" t="s">
        <v>2</v>
      </c>
      <c r="D1" s="77" t="s">
        <v>3</v>
      </c>
      <c r="E1" s="77" t="s">
        <v>4</v>
      </c>
      <c r="F1" s="77" t="s">
        <v>5</v>
      </c>
      <c r="G1" s="92" t="s">
        <v>6</v>
      </c>
      <c r="H1" s="93" t="s">
        <v>7</v>
      </c>
      <c r="I1" s="101" t="s">
        <v>8</v>
      </c>
      <c r="J1" s="102" t="s">
        <v>9</v>
      </c>
      <c r="K1" s="103" t="s">
        <v>10</v>
      </c>
      <c r="L1" s="103" t="s">
        <v>11</v>
      </c>
      <c r="M1" s="92" t="s">
        <v>12</v>
      </c>
      <c r="N1" s="101" t="s">
        <v>13</v>
      </c>
      <c r="O1" s="101" t="s">
        <v>14</v>
      </c>
      <c r="P1" s="93" t="s">
        <v>15</v>
      </c>
      <c r="Q1" s="103" t="s">
        <v>16</v>
      </c>
      <c r="R1" s="101" t="s">
        <v>17</v>
      </c>
      <c r="S1" s="101" t="s">
        <v>18</v>
      </c>
      <c r="T1" s="101" t="s">
        <v>19</v>
      </c>
      <c r="U1" s="112" t="s">
        <v>20</v>
      </c>
      <c r="V1" s="93" t="s">
        <v>21</v>
      </c>
      <c r="W1" s="101" t="s">
        <v>22</v>
      </c>
      <c r="X1" s="101" t="s">
        <v>23</v>
      </c>
      <c r="Y1" s="92" t="s">
        <v>24</v>
      </c>
      <c r="Z1" s="101" t="s">
        <v>25</v>
      </c>
      <c r="AA1" s="101" t="s">
        <v>26</v>
      </c>
      <c r="AB1" s="101" t="s">
        <v>27</v>
      </c>
      <c r="AC1" s="101" t="s">
        <v>28</v>
      </c>
      <c r="AD1" s="113" t="s">
        <v>29</v>
      </c>
      <c r="AE1" s="113" t="s">
        <v>30</v>
      </c>
      <c r="AF1" s="113" t="s">
        <v>31</v>
      </c>
      <c r="AG1" s="113" t="s">
        <v>32</v>
      </c>
      <c r="AH1" s="113" t="s">
        <v>33</v>
      </c>
      <c r="AI1" s="113" t="s">
        <v>34</v>
      </c>
      <c r="AJ1" s="113" t="s">
        <v>35</v>
      </c>
      <c r="AK1" s="113" t="s">
        <v>36</v>
      </c>
      <c r="AL1" s="113" t="s">
        <v>37</v>
      </c>
      <c r="AM1" s="113" t="s">
        <v>38</v>
      </c>
      <c r="AN1" s="113" t="s">
        <v>39</v>
      </c>
      <c r="AO1" s="113" t="s">
        <v>40</v>
      </c>
      <c r="AP1" s="113" t="s">
        <v>41</v>
      </c>
      <c r="AQ1" s="113" t="s">
        <v>42</v>
      </c>
      <c r="AR1" s="113" t="s">
        <v>43</v>
      </c>
      <c r="AS1" s="113" t="s">
        <v>44</v>
      </c>
      <c r="AT1" s="113" t="s">
        <v>45</v>
      </c>
      <c r="AU1" s="57" t="s">
        <v>46</v>
      </c>
      <c r="AV1" s="57" t="s">
        <v>47</v>
      </c>
      <c r="AW1" s="57" t="s">
        <v>48</v>
      </c>
      <c r="AX1" s="57" t="s">
        <v>49</v>
      </c>
      <c r="AY1" s="57" t="s">
        <v>50</v>
      </c>
      <c r="AZ1" s="57" t="s">
        <v>51</v>
      </c>
      <c r="BA1" s="57" t="s">
        <v>52</v>
      </c>
      <c r="BB1" s="57" t="s">
        <v>53</v>
      </c>
      <c r="BC1" s="57" t="s">
        <v>54</v>
      </c>
      <c r="BD1" s="57" t="s">
        <v>55</v>
      </c>
      <c r="BE1" s="57" t="s">
        <v>56</v>
      </c>
      <c r="BF1" s="57" t="s">
        <v>57</v>
      </c>
      <c r="BG1" s="57" t="s">
        <v>58</v>
      </c>
      <c r="BH1" s="57" t="s">
        <v>59</v>
      </c>
      <c r="BI1" s="57" t="s">
        <v>60</v>
      </c>
      <c r="BJ1" s="57" t="s">
        <v>61</v>
      </c>
      <c r="BK1" s="57" t="s">
        <v>62</v>
      </c>
      <c r="BL1" s="57" t="s">
        <v>63</v>
      </c>
      <c r="BM1" s="57" t="s">
        <v>64</v>
      </c>
      <c r="BN1" s="57" t="s">
        <v>65</v>
      </c>
      <c r="BO1" s="57" t="s">
        <v>66</v>
      </c>
      <c r="BP1" s="57" t="s">
        <v>67</v>
      </c>
      <c r="BQ1" s="57" t="s">
        <v>68</v>
      </c>
      <c r="BR1" s="57" t="s">
        <v>69</v>
      </c>
      <c r="BS1" s="57" t="s">
        <v>70</v>
      </c>
      <c r="BT1" s="57" t="s">
        <v>71</v>
      </c>
      <c r="BU1" s="57" t="s">
        <v>72</v>
      </c>
      <c r="BV1" s="57" t="s">
        <v>73</v>
      </c>
      <c r="BW1" s="57" t="s">
        <v>74</v>
      </c>
      <c r="BX1" s="57" t="s">
        <v>75</v>
      </c>
      <c r="BY1" s="57" t="s">
        <v>76</v>
      </c>
      <c r="BZ1" s="57" t="s">
        <v>77</v>
      </c>
      <c r="CA1" s="57" t="s">
        <v>78</v>
      </c>
      <c r="CB1" s="57" t="s">
        <v>79</v>
      </c>
      <c r="CC1" s="57" t="s">
        <v>80</v>
      </c>
      <c r="CD1" s="57" t="s">
        <v>81</v>
      </c>
      <c r="CE1" s="57" t="s">
        <v>82</v>
      </c>
      <c r="CF1" s="57" t="s">
        <v>83</v>
      </c>
      <c r="CG1" s="57" t="s">
        <v>84</v>
      </c>
      <c r="CH1" s="57" t="s">
        <v>85</v>
      </c>
      <c r="CI1" s="57" t="s">
        <v>86</v>
      </c>
      <c r="CJ1" s="57" t="s">
        <v>87</v>
      </c>
      <c r="CK1" s="57" t="s">
        <v>88</v>
      </c>
      <c r="CL1" s="57" t="s">
        <v>89</v>
      </c>
      <c r="CM1" s="57" t="s">
        <v>90</v>
      </c>
      <c r="CN1" s="57" t="s">
        <v>91</v>
      </c>
      <c r="CO1" s="57" t="s">
        <v>92</v>
      </c>
      <c r="CP1" s="57" t="s">
        <v>93</v>
      </c>
      <c r="CQ1" s="57" t="s">
        <v>94</v>
      </c>
      <c r="CR1" s="57" t="s">
        <v>95</v>
      </c>
      <c r="CS1" s="57" t="s">
        <v>96</v>
      </c>
      <c r="CT1" s="57" t="s">
        <v>97</v>
      </c>
      <c r="CU1" s="57" t="s">
        <v>98</v>
      </c>
      <c r="CV1" s="57" t="s">
        <v>99</v>
      </c>
      <c r="CW1" s="57" t="s">
        <v>100</v>
      </c>
      <c r="CX1" s="57" t="s">
        <v>101</v>
      </c>
      <c r="CY1" s="57" t="s">
        <v>102</v>
      </c>
      <c r="CZ1" s="57" t="s">
        <v>103</v>
      </c>
      <c r="DA1" s="57" t="s">
        <v>104</v>
      </c>
      <c r="DB1" s="57" t="s">
        <v>105</v>
      </c>
      <c r="DC1" s="57" t="s">
        <v>106</v>
      </c>
      <c r="DD1" s="57" t="s">
        <v>107</v>
      </c>
      <c r="DE1" s="57" t="s">
        <v>108</v>
      </c>
      <c r="DF1" s="57" t="s">
        <v>109</v>
      </c>
      <c r="DG1" s="57" t="s">
        <v>110</v>
      </c>
      <c r="DH1" s="57" t="s">
        <v>111</v>
      </c>
      <c r="DI1" s="57" t="s">
        <v>112</v>
      </c>
      <c r="DJ1" s="57" t="s">
        <v>113</v>
      </c>
      <c r="DK1" s="57" t="s">
        <v>114</v>
      </c>
      <c r="DL1" s="57" t="s">
        <v>115</v>
      </c>
      <c r="DM1" s="57" t="s">
        <v>116</v>
      </c>
      <c r="DN1" s="57" t="s">
        <v>117</v>
      </c>
      <c r="DO1" s="57" t="s">
        <v>118</v>
      </c>
      <c r="DP1" s="57" t="s">
        <v>119</v>
      </c>
      <c r="DQ1" s="57" t="s">
        <v>120</v>
      </c>
      <c r="DR1" s="57" t="s">
        <v>121</v>
      </c>
      <c r="DS1" s="57" t="s">
        <v>122</v>
      </c>
      <c r="DT1" s="57" t="s">
        <v>123</v>
      </c>
      <c r="DU1" s="57" t="s">
        <v>124</v>
      </c>
      <c r="DV1" s="57" t="s">
        <v>125</v>
      </c>
      <c r="DW1" s="57" t="s">
        <v>126</v>
      </c>
      <c r="DX1" s="57" t="s">
        <v>127</v>
      </c>
      <c r="DY1" s="57" t="s">
        <v>128</v>
      </c>
      <c r="DZ1" s="57" t="s">
        <v>129</v>
      </c>
      <c r="EA1" s="57" t="s">
        <v>130</v>
      </c>
      <c r="EB1" s="57" t="s">
        <v>131</v>
      </c>
      <c r="EC1" s="57" t="s">
        <v>132</v>
      </c>
      <c r="ED1" s="57" t="s">
        <v>133</v>
      </c>
      <c r="EE1" s="57" t="s">
        <v>134</v>
      </c>
      <c r="EF1" s="57" t="s">
        <v>135</v>
      </c>
      <c r="EG1" s="57" t="s">
        <v>136</v>
      </c>
      <c r="EH1" s="57" t="s">
        <v>137</v>
      </c>
      <c r="EI1" s="57" t="s">
        <v>138</v>
      </c>
      <c r="EJ1" s="57" t="s">
        <v>139</v>
      </c>
      <c r="EK1" s="57" t="s">
        <v>140</v>
      </c>
      <c r="EL1" s="57" t="s">
        <v>141</v>
      </c>
      <c r="EM1" s="57" t="s">
        <v>142</v>
      </c>
      <c r="EN1" s="57" t="s">
        <v>143</v>
      </c>
      <c r="EO1" s="57" t="s">
        <v>144</v>
      </c>
      <c r="EP1" s="57" t="s">
        <v>145</v>
      </c>
      <c r="EQ1" s="57" t="s">
        <v>146</v>
      </c>
      <c r="ER1" s="57" t="s">
        <v>147</v>
      </c>
      <c r="ES1" s="57" t="s">
        <v>148</v>
      </c>
      <c r="ET1" s="57" t="s">
        <v>149</v>
      </c>
      <c r="EU1" s="57" t="s">
        <v>150</v>
      </c>
      <c r="EV1" s="57" t="s">
        <v>151</v>
      </c>
      <c r="EW1" s="57" t="s">
        <v>152</v>
      </c>
      <c r="EX1" s="57" t="s">
        <v>153</v>
      </c>
      <c r="EY1" s="57" t="s">
        <v>154</v>
      </c>
      <c r="EZ1" s="57" t="s">
        <v>155</v>
      </c>
      <c r="FA1" s="57" t="s">
        <v>156</v>
      </c>
      <c r="FB1" s="57" t="s">
        <v>157</v>
      </c>
      <c r="FC1" s="57" t="s">
        <v>158</v>
      </c>
      <c r="FD1" s="57" t="s">
        <v>159</v>
      </c>
      <c r="FE1" s="57" t="s">
        <v>160</v>
      </c>
      <c r="FF1" s="57" t="s">
        <v>161</v>
      </c>
      <c r="FG1" s="57" t="s">
        <v>162</v>
      </c>
      <c r="FH1" s="57" t="s">
        <v>163</v>
      </c>
      <c r="FI1" s="57" t="s">
        <v>164</v>
      </c>
      <c r="FJ1" s="57" t="s">
        <v>165</v>
      </c>
      <c r="FK1" s="57" t="s">
        <v>166</v>
      </c>
      <c r="FL1" s="57" t="s">
        <v>167</v>
      </c>
      <c r="FM1" s="57" t="s">
        <v>168</v>
      </c>
      <c r="FN1" s="57" t="s">
        <v>169</v>
      </c>
      <c r="FO1" s="57" t="s">
        <v>170</v>
      </c>
      <c r="FP1" s="57" t="s">
        <v>171</v>
      </c>
      <c r="FQ1" s="57" t="s">
        <v>172</v>
      </c>
      <c r="FR1" s="57" t="s">
        <v>173</v>
      </c>
      <c r="FS1" s="57" t="s">
        <v>174</v>
      </c>
      <c r="FT1" s="57" t="s">
        <v>175</v>
      </c>
      <c r="FU1" s="57" t="s">
        <v>176</v>
      </c>
      <c r="FV1" s="57" t="s">
        <v>177</v>
      </c>
      <c r="FW1" s="57" t="s">
        <v>178</v>
      </c>
      <c r="FX1" s="57" t="s">
        <v>179</v>
      </c>
      <c r="FY1" s="57" t="s">
        <v>180</v>
      </c>
      <c r="FZ1" s="57" t="s">
        <v>181</v>
      </c>
      <c r="GA1" s="57" t="s">
        <v>182</v>
      </c>
      <c r="GB1" s="57" t="s">
        <v>183</v>
      </c>
      <c r="GC1" s="57" t="s">
        <v>184</v>
      </c>
      <c r="GD1" s="57" t="s">
        <v>185</v>
      </c>
      <c r="GE1" s="57" t="s">
        <v>186</v>
      </c>
      <c r="GF1" s="57" t="s">
        <v>187</v>
      </c>
      <c r="GG1" s="57" t="s">
        <v>188</v>
      </c>
      <c r="GH1" s="57" t="s">
        <v>189</v>
      </c>
      <c r="GI1" s="57" t="s">
        <v>190</v>
      </c>
      <c r="GJ1" s="57" t="s">
        <v>191</v>
      </c>
      <c r="GK1" s="57" t="s">
        <v>192</v>
      </c>
      <c r="GL1" s="57" t="s">
        <v>193</v>
      </c>
      <c r="GM1" s="57" t="s">
        <v>194</v>
      </c>
      <c r="GN1" s="57" t="s">
        <v>195</v>
      </c>
      <c r="GO1" s="57" t="s">
        <v>196</v>
      </c>
      <c r="GP1" s="57" t="s">
        <v>197</v>
      </c>
      <c r="GQ1" s="57" t="s">
        <v>198</v>
      </c>
      <c r="GR1" s="57" t="s">
        <v>199</v>
      </c>
      <c r="GS1" s="57" t="s">
        <v>200</v>
      </c>
      <c r="GT1" s="57" t="s">
        <v>201</v>
      </c>
      <c r="GU1" s="57" t="s">
        <v>202</v>
      </c>
      <c r="GV1" s="57" t="s">
        <v>203</v>
      </c>
      <c r="GW1" s="57" t="s">
        <v>204</v>
      </c>
      <c r="GX1" s="57" t="s">
        <v>205</v>
      </c>
      <c r="GY1" s="57" t="s">
        <v>206</v>
      </c>
      <c r="GZ1" s="57" t="s">
        <v>207</v>
      </c>
      <c r="HA1" s="57" t="s">
        <v>208</v>
      </c>
      <c r="HB1" s="57" t="s">
        <v>209</v>
      </c>
      <c r="HC1" s="57" t="s">
        <v>210</v>
      </c>
      <c r="HD1" s="57" t="s">
        <v>211</v>
      </c>
      <c r="HE1" s="57" t="s">
        <v>212</v>
      </c>
      <c r="HF1" s="57" t="s">
        <v>213</v>
      </c>
      <c r="HG1" s="57" t="s">
        <v>214</v>
      </c>
      <c r="HH1" s="57" t="s">
        <v>215</v>
      </c>
      <c r="HI1" s="57" t="s">
        <v>216</v>
      </c>
      <c r="HJ1" s="57" t="s">
        <v>217</v>
      </c>
      <c r="HK1" s="57" t="s">
        <v>218</v>
      </c>
      <c r="HL1" s="57" t="s">
        <v>219</v>
      </c>
      <c r="HM1" s="57" t="s">
        <v>220</v>
      </c>
      <c r="HN1" s="57" t="s">
        <v>221</v>
      </c>
      <c r="HO1" s="57" t="s">
        <v>222</v>
      </c>
      <c r="HP1" s="57" t="s">
        <v>223</v>
      </c>
      <c r="HQ1" s="57" t="s">
        <v>224</v>
      </c>
      <c r="HR1" s="57" t="s">
        <v>225</v>
      </c>
      <c r="HS1" s="57" t="s">
        <v>226</v>
      </c>
      <c r="HT1" s="57" t="s">
        <v>227</v>
      </c>
      <c r="HU1" s="57" t="s">
        <v>228</v>
      </c>
      <c r="HV1" s="57" t="s">
        <v>229</v>
      </c>
      <c r="HW1" s="57" t="s">
        <v>230</v>
      </c>
      <c r="HX1" s="57" t="s">
        <v>231</v>
      </c>
      <c r="HY1" s="57" t="s">
        <v>232</v>
      </c>
      <c r="HZ1" s="57" t="s">
        <v>233</v>
      </c>
      <c r="IA1" s="57" t="s">
        <v>234</v>
      </c>
      <c r="IB1" s="57" t="s">
        <v>235</v>
      </c>
      <c r="IC1" s="57" t="s">
        <v>236</v>
      </c>
      <c r="ID1" s="57" t="s">
        <v>237</v>
      </c>
      <c r="IE1" s="57" t="s">
        <v>238</v>
      </c>
      <c r="IF1" s="57" t="s">
        <v>239</v>
      </c>
      <c r="IG1" s="57" t="s">
        <v>240</v>
      </c>
      <c r="IH1" s="57" t="s">
        <v>241</v>
      </c>
      <c r="II1" s="57" t="s">
        <v>242</v>
      </c>
      <c r="IJ1" s="57" t="s">
        <v>243</v>
      </c>
      <c r="IK1" s="57" t="s">
        <v>244</v>
      </c>
      <c r="IL1" s="57" t="s">
        <v>245</v>
      </c>
      <c r="IM1" s="57" t="s">
        <v>246</v>
      </c>
      <c r="IN1" s="57" t="s">
        <v>247</v>
      </c>
      <c r="IO1" s="57" t="s">
        <v>248</v>
      </c>
      <c r="IP1" s="57" t="s">
        <v>249</v>
      </c>
      <c r="IQ1" s="57" t="s">
        <v>250</v>
      </c>
      <c r="IR1" s="57" t="s">
        <v>251</v>
      </c>
      <c r="IS1" s="57" t="s">
        <v>252</v>
      </c>
      <c r="IT1" s="57" t="s">
        <v>253</v>
      </c>
      <c r="IU1" s="57" t="s">
        <v>254</v>
      </c>
      <c r="IV1" s="57" t="s">
        <v>255</v>
      </c>
      <c r="IW1" s="57" t="s">
        <v>256</v>
      </c>
      <c r="IX1" s="57" t="s">
        <v>257</v>
      </c>
      <c r="IY1" s="57" t="s">
        <v>258</v>
      </c>
      <c r="IZ1" s="57" t="s">
        <v>259</v>
      </c>
      <c r="JA1" s="57" t="s">
        <v>260</v>
      </c>
      <c r="JB1" s="57" t="s">
        <v>261</v>
      </c>
      <c r="JC1" s="57" t="s">
        <v>262</v>
      </c>
      <c r="JD1" s="57" t="s">
        <v>263</v>
      </c>
      <c r="JE1" s="57" t="s">
        <v>264</v>
      </c>
      <c r="JF1" s="57" t="s">
        <v>265</v>
      </c>
      <c r="JG1" s="57" t="s">
        <v>266</v>
      </c>
      <c r="JH1" s="57" t="s">
        <v>267</v>
      </c>
      <c r="JI1" s="57" t="s">
        <v>268</v>
      </c>
      <c r="JJ1" s="57" t="s">
        <v>269</v>
      </c>
      <c r="JK1" s="57" t="s">
        <v>270</v>
      </c>
      <c r="JL1" s="57" t="s">
        <v>271</v>
      </c>
      <c r="JM1" s="57" t="s">
        <v>272</v>
      </c>
      <c r="JN1" s="57" t="s">
        <v>273</v>
      </c>
      <c r="JO1" s="57" t="s">
        <v>274</v>
      </c>
      <c r="JP1" s="57" t="s">
        <v>275</v>
      </c>
      <c r="JQ1" s="57" t="s">
        <v>276</v>
      </c>
      <c r="JR1" s="57" t="s">
        <v>277</v>
      </c>
      <c r="JS1" s="57" t="s">
        <v>278</v>
      </c>
      <c r="JT1" s="57" t="s">
        <v>279</v>
      </c>
      <c r="JU1" s="57" t="s">
        <v>280</v>
      </c>
      <c r="JV1" s="57" t="s">
        <v>281</v>
      </c>
      <c r="JW1" s="57" t="s">
        <v>282</v>
      </c>
      <c r="JX1" s="57" t="s">
        <v>283</v>
      </c>
      <c r="JY1" s="57" t="s">
        <v>284</v>
      </c>
      <c r="JZ1" s="57" t="s">
        <v>285</v>
      </c>
      <c r="KA1" s="57" t="s">
        <v>286</v>
      </c>
      <c r="KB1" s="57" t="s">
        <v>287</v>
      </c>
      <c r="KC1" s="57" t="s">
        <v>288</v>
      </c>
      <c r="KD1" s="57" t="s">
        <v>289</v>
      </c>
      <c r="KE1" s="57" t="s">
        <v>290</v>
      </c>
      <c r="KF1" s="57" t="s">
        <v>291</v>
      </c>
      <c r="KG1" s="57" t="s">
        <v>292</v>
      </c>
      <c r="KH1" s="57" t="s">
        <v>293</v>
      </c>
      <c r="KI1" s="57" t="s">
        <v>294</v>
      </c>
      <c r="KJ1" s="57" t="s">
        <v>295</v>
      </c>
      <c r="KK1" s="57" t="s">
        <v>296</v>
      </c>
      <c r="KL1" s="57" t="s">
        <v>297</v>
      </c>
      <c r="KM1" s="57" t="s">
        <v>298</v>
      </c>
      <c r="KN1" s="57" t="s">
        <v>299</v>
      </c>
      <c r="KO1" s="57" t="s">
        <v>300</v>
      </c>
      <c r="KP1" s="57" t="s">
        <v>301</v>
      </c>
      <c r="KQ1" s="57" t="s">
        <v>302</v>
      </c>
      <c r="KR1" s="57" t="s">
        <v>303</v>
      </c>
      <c r="KS1" s="57" t="s">
        <v>304</v>
      </c>
      <c r="KT1" s="57" t="s">
        <v>305</v>
      </c>
      <c r="KU1" s="57" t="s">
        <v>306</v>
      </c>
      <c r="KV1" s="57" t="s">
        <v>307</v>
      </c>
      <c r="KW1" s="57" t="s">
        <v>308</v>
      </c>
      <c r="KX1" s="57" t="s">
        <v>309</v>
      </c>
      <c r="KY1" s="57" t="s">
        <v>310</v>
      </c>
      <c r="KZ1" s="57" t="s">
        <v>311</v>
      </c>
      <c r="LA1" s="57" t="s">
        <v>312</v>
      </c>
      <c r="LB1" s="57" t="s">
        <v>313</v>
      </c>
      <c r="LC1" s="57" t="s">
        <v>314</v>
      </c>
      <c r="LD1" s="57" t="s">
        <v>315</v>
      </c>
      <c r="LE1" s="57" t="s">
        <v>316</v>
      </c>
      <c r="LF1" s="57" t="s">
        <v>317</v>
      </c>
      <c r="LG1" s="57" t="s">
        <v>318</v>
      </c>
      <c r="LH1" s="57" t="s">
        <v>319</v>
      </c>
      <c r="LI1" s="57" t="s">
        <v>320</v>
      </c>
      <c r="LJ1" s="57" t="s">
        <v>321</v>
      </c>
      <c r="LK1" s="57" t="s">
        <v>322</v>
      </c>
      <c r="LL1" s="57" t="s">
        <v>323</v>
      </c>
      <c r="LM1" s="57" t="s">
        <v>324</v>
      </c>
      <c r="LN1" s="57" t="s">
        <v>325</v>
      </c>
      <c r="LO1" s="57" t="s">
        <v>326</v>
      </c>
      <c r="LP1" s="57" t="s">
        <v>327</v>
      </c>
      <c r="LQ1" s="57" t="s">
        <v>328</v>
      </c>
      <c r="LR1" s="57" t="s">
        <v>329</v>
      </c>
      <c r="LS1" s="57" t="s">
        <v>330</v>
      </c>
      <c r="LT1" s="57" t="s">
        <v>331</v>
      </c>
      <c r="LU1" s="57" t="s">
        <v>332</v>
      </c>
      <c r="LV1" s="57" t="s">
        <v>333</v>
      </c>
      <c r="LW1" s="57" t="s">
        <v>334</v>
      </c>
      <c r="LX1" s="57" t="s">
        <v>335</v>
      </c>
      <c r="LY1" s="57" t="s">
        <v>336</v>
      </c>
      <c r="LZ1" s="57" t="s">
        <v>337</v>
      </c>
      <c r="MA1" s="57" t="s">
        <v>338</v>
      </c>
      <c r="MB1" s="57" t="s">
        <v>339</v>
      </c>
      <c r="MC1" s="57" t="s">
        <v>340</v>
      </c>
      <c r="MD1" s="57" t="s">
        <v>341</v>
      </c>
      <c r="ME1" s="57" t="s">
        <v>342</v>
      </c>
      <c r="MF1" s="57" t="s">
        <v>343</v>
      </c>
      <c r="MG1" s="57" t="s">
        <v>344</v>
      </c>
      <c r="MH1" s="57" t="s">
        <v>345</v>
      </c>
      <c r="MI1" s="57" t="s">
        <v>346</v>
      </c>
      <c r="MJ1" s="57" t="s">
        <v>347</v>
      </c>
      <c r="MK1" s="57" t="s">
        <v>348</v>
      </c>
      <c r="ML1" s="57" t="s">
        <v>349</v>
      </c>
      <c r="MM1" s="57" t="s">
        <v>350</v>
      </c>
      <c r="MN1" s="57" t="s">
        <v>351</v>
      </c>
      <c r="MO1" s="57" t="s">
        <v>352</v>
      </c>
      <c r="MP1" s="57" t="s">
        <v>353</v>
      </c>
      <c r="MQ1" s="57" t="s">
        <v>354</v>
      </c>
      <c r="MR1" s="57" t="s">
        <v>355</v>
      </c>
      <c r="MS1" s="57" t="s">
        <v>356</v>
      </c>
      <c r="MT1" s="57" t="s">
        <v>357</v>
      </c>
      <c r="MU1" s="57" t="s">
        <v>358</v>
      </c>
      <c r="MV1" s="57" t="s">
        <v>359</v>
      </c>
      <c r="MW1" s="57" t="s">
        <v>360</v>
      </c>
      <c r="MX1" s="57" t="s">
        <v>361</v>
      </c>
      <c r="MY1" s="57" t="s">
        <v>362</v>
      </c>
      <c r="MZ1" s="57" t="s">
        <v>363</v>
      </c>
      <c r="NA1" s="57" t="s">
        <v>364</v>
      </c>
      <c r="NB1" s="57" t="s">
        <v>365</v>
      </c>
      <c r="NC1" s="57" t="s">
        <v>366</v>
      </c>
      <c r="ND1" s="57" t="s">
        <v>367</v>
      </c>
      <c r="NE1" s="57" t="s">
        <v>368</v>
      </c>
      <c r="NF1" s="57" t="s">
        <v>369</v>
      </c>
      <c r="NG1" s="57" t="s">
        <v>370</v>
      </c>
      <c r="NH1" s="57" t="s">
        <v>371</v>
      </c>
      <c r="NI1" s="57" t="s">
        <v>372</v>
      </c>
      <c r="NJ1" s="57" t="s">
        <v>373</v>
      </c>
      <c r="NK1" s="57" t="s">
        <v>374</v>
      </c>
      <c r="NL1" s="57" t="s">
        <v>375</v>
      </c>
      <c r="NM1" s="57" t="s">
        <v>376</v>
      </c>
      <c r="NN1" s="57" t="s">
        <v>377</v>
      </c>
      <c r="NO1" s="57" t="s">
        <v>378</v>
      </c>
      <c r="NP1" s="57" t="s">
        <v>379</v>
      </c>
      <c r="NQ1" s="57" t="s">
        <v>380</v>
      </c>
      <c r="NR1" s="57" t="s">
        <v>381</v>
      </c>
      <c r="NS1" s="57" t="s">
        <v>382</v>
      </c>
      <c r="NT1" s="57" t="s">
        <v>383</v>
      </c>
      <c r="NU1" s="57" t="s">
        <v>384</v>
      </c>
      <c r="NV1" s="57" t="s">
        <v>385</v>
      </c>
      <c r="NW1" s="57" t="s">
        <v>386</v>
      </c>
      <c r="NX1" s="57" t="s">
        <v>387</v>
      </c>
      <c r="NY1" s="57" t="s">
        <v>388</v>
      </c>
      <c r="NZ1" s="57" t="s">
        <v>389</v>
      </c>
      <c r="OA1" s="57" t="s">
        <v>390</v>
      </c>
      <c r="OB1" s="57" t="s">
        <v>391</v>
      </c>
      <c r="OC1" s="57" t="s">
        <v>392</v>
      </c>
      <c r="OD1" s="57" t="s">
        <v>393</v>
      </c>
      <c r="OE1" s="57" t="s">
        <v>394</v>
      </c>
      <c r="OF1" s="57" t="s">
        <v>395</v>
      </c>
      <c r="OG1" s="57" t="s">
        <v>396</v>
      </c>
      <c r="OH1" s="57" t="s">
        <v>397</v>
      </c>
      <c r="OI1" s="57" t="s">
        <v>398</v>
      </c>
      <c r="OJ1" s="57" t="s">
        <v>399</v>
      </c>
      <c r="OK1" s="57" t="s">
        <v>400</v>
      </c>
      <c r="OL1" s="57" t="s">
        <v>401</v>
      </c>
      <c r="OM1" s="57" t="s">
        <v>402</v>
      </c>
      <c r="ON1" s="57" t="s">
        <v>403</v>
      </c>
      <c r="OO1" s="57" t="s">
        <v>404</v>
      </c>
      <c r="OP1" s="57" t="s">
        <v>405</v>
      </c>
      <c r="OQ1" s="57" t="s">
        <v>406</v>
      </c>
      <c r="OR1" s="57" t="s">
        <v>407</v>
      </c>
      <c r="OS1" s="57" t="s">
        <v>408</v>
      </c>
      <c r="OT1" s="57" t="s">
        <v>409</v>
      </c>
      <c r="OU1" s="57" t="s">
        <v>410</v>
      </c>
      <c r="OV1" s="57" t="s">
        <v>411</v>
      </c>
      <c r="OW1" s="57" t="s">
        <v>412</v>
      </c>
      <c r="OX1" s="57" t="s">
        <v>413</v>
      </c>
      <c r="OY1" s="57" t="s">
        <v>414</v>
      </c>
      <c r="OZ1" s="57" t="s">
        <v>415</v>
      </c>
      <c r="PA1" s="57" t="s">
        <v>416</v>
      </c>
      <c r="PB1" s="57" t="s">
        <v>417</v>
      </c>
      <c r="PC1" s="57" t="s">
        <v>418</v>
      </c>
      <c r="PD1" s="57" t="s">
        <v>419</v>
      </c>
      <c r="PE1" s="57" t="s">
        <v>420</v>
      </c>
      <c r="PF1" s="57" t="s">
        <v>421</v>
      </c>
      <c r="PG1" s="57" t="s">
        <v>422</v>
      </c>
      <c r="PH1" s="57" t="s">
        <v>423</v>
      </c>
      <c r="PI1" s="57" t="s">
        <v>424</v>
      </c>
      <c r="PJ1" s="57" t="s">
        <v>425</v>
      </c>
      <c r="PK1" s="57" t="s">
        <v>426</v>
      </c>
      <c r="PL1" s="57" t="s">
        <v>427</v>
      </c>
      <c r="PM1" s="57" t="s">
        <v>428</v>
      </c>
      <c r="PN1" s="57" t="s">
        <v>429</v>
      </c>
      <c r="PO1" s="57" t="s">
        <v>430</v>
      </c>
      <c r="PP1" s="57" t="s">
        <v>431</v>
      </c>
      <c r="PQ1" s="57" t="s">
        <v>432</v>
      </c>
      <c r="PR1" s="57" t="s">
        <v>433</v>
      </c>
      <c r="PS1" s="57" t="s">
        <v>434</v>
      </c>
      <c r="PT1" s="57" t="s">
        <v>435</v>
      </c>
      <c r="PU1" s="57" t="s">
        <v>436</v>
      </c>
      <c r="PV1" s="57" t="s">
        <v>437</v>
      </c>
      <c r="PW1" s="57" t="s">
        <v>438</v>
      </c>
      <c r="PX1" s="57" t="s">
        <v>439</v>
      </c>
      <c r="PY1" s="57" t="s">
        <v>440</v>
      </c>
      <c r="PZ1" s="57" t="s">
        <v>441</v>
      </c>
      <c r="QA1" s="57" t="s">
        <v>442</v>
      </c>
      <c r="QB1" s="57" t="s">
        <v>443</v>
      </c>
      <c r="QC1" s="57" t="s">
        <v>444</v>
      </c>
      <c r="QD1" s="57" t="s">
        <v>445</v>
      </c>
      <c r="QE1" s="57" t="s">
        <v>446</v>
      </c>
      <c r="QF1" s="57" t="s">
        <v>447</v>
      </c>
      <c r="QG1" s="57" t="s">
        <v>448</v>
      </c>
      <c r="QH1" s="57" t="s">
        <v>449</v>
      </c>
      <c r="QI1" s="57" t="s">
        <v>450</v>
      </c>
      <c r="QJ1" s="57" t="s">
        <v>451</v>
      </c>
      <c r="QK1" s="57" t="s">
        <v>452</v>
      </c>
      <c r="QL1" s="57" t="s">
        <v>453</v>
      </c>
      <c r="QM1" s="57" t="s">
        <v>454</v>
      </c>
      <c r="QN1" s="57" t="s">
        <v>455</v>
      </c>
      <c r="QO1" s="57" t="s">
        <v>456</v>
      </c>
      <c r="QP1" s="57" t="s">
        <v>457</v>
      </c>
      <c r="QQ1" s="57" t="s">
        <v>458</v>
      </c>
      <c r="QR1" s="57" t="s">
        <v>459</v>
      </c>
      <c r="QS1" s="57" t="s">
        <v>460</v>
      </c>
      <c r="QT1" s="57" t="s">
        <v>461</v>
      </c>
      <c r="QU1" s="57" t="s">
        <v>462</v>
      </c>
      <c r="QV1" s="57" t="s">
        <v>463</v>
      </c>
      <c r="QW1" s="57" t="s">
        <v>464</v>
      </c>
      <c r="QX1" s="57" t="s">
        <v>465</v>
      </c>
      <c r="QY1" s="57" t="s">
        <v>466</v>
      </c>
      <c r="QZ1" s="57" t="s">
        <v>467</v>
      </c>
      <c r="RA1" s="57" t="s">
        <v>468</v>
      </c>
      <c r="RB1" s="57" t="s">
        <v>469</v>
      </c>
      <c r="RC1" s="57" t="s">
        <v>470</v>
      </c>
      <c r="RD1" s="57" t="s">
        <v>471</v>
      </c>
      <c r="RE1" s="57" t="s">
        <v>472</v>
      </c>
      <c r="RF1" s="57" t="s">
        <v>473</v>
      </c>
      <c r="RG1" s="57" t="s">
        <v>474</v>
      </c>
      <c r="RH1" s="57" t="s">
        <v>475</v>
      </c>
      <c r="RI1" s="57" t="s">
        <v>476</v>
      </c>
      <c r="RJ1" s="57" t="s">
        <v>477</v>
      </c>
      <c r="RK1" s="57" t="s">
        <v>478</v>
      </c>
      <c r="RL1" s="57" t="s">
        <v>479</v>
      </c>
      <c r="RM1" s="57" t="s">
        <v>480</v>
      </c>
      <c r="RN1" s="57" t="s">
        <v>481</v>
      </c>
      <c r="RO1" s="57" t="s">
        <v>482</v>
      </c>
      <c r="RP1" s="57" t="s">
        <v>483</v>
      </c>
      <c r="RQ1" s="57" t="s">
        <v>484</v>
      </c>
      <c r="RR1" s="57" t="s">
        <v>485</v>
      </c>
      <c r="RS1" s="57" t="s">
        <v>486</v>
      </c>
      <c r="RT1" s="57" t="s">
        <v>487</v>
      </c>
      <c r="RU1" s="57" t="s">
        <v>488</v>
      </c>
      <c r="RV1" s="57" t="s">
        <v>489</v>
      </c>
      <c r="RW1" s="57" t="s">
        <v>490</v>
      </c>
      <c r="RX1" s="57" t="s">
        <v>491</v>
      </c>
      <c r="RY1" s="57" t="s">
        <v>492</v>
      </c>
      <c r="RZ1" s="57" t="s">
        <v>493</v>
      </c>
      <c r="SA1" s="57" t="s">
        <v>494</v>
      </c>
      <c r="SB1" s="57" t="s">
        <v>495</v>
      </c>
      <c r="SC1" s="57" t="s">
        <v>496</v>
      </c>
      <c r="SD1" s="57" t="s">
        <v>497</v>
      </c>
      <c r="SE1" s="57" t="s">
        <v>498</v>
      </c>
      <c r="SF1" s="57" t="s">
        <v>499</v>
      </c>
      <c r="SG1" s="57" t="s">
        <v>500</v>
      </c>
      <c r="SH1" s="57" t="s">
        <v>501</v>
      </c>
      <c r="SI1" s="57" t="s">
        <v>502</v>
      </c>
      <c r="SJ1" s="57" t="s">
        <v>503</v>
      </c>
      <c r="SK1" s="57" t="s">
        <v>504</v>
      </c>
      <c r="SL1" s="57" t="s">
        <v>505</v>
      </c>
      <c r="SM1" s="57" t="s">
        <v>506</v>
      </c>
      <c r="SN1" s="57" t="s">
        <v>507</v>
      </c>
      <c r="SO1" s="57" t="s">
        <v>508</v>
      </c>
      <c r="SP1" s="57" t="s">
        <v>509</v>
      </c>
      <c r="SQ1" s="57" t="s">
        <v>510</v>
      </c>
      <c r="SR1" s="57" t="s">
        <v>511</v>
      </c>
      <c r="SS1" s="57" t="s">
        <v>512</v>
      </c>
      <c r="ST1" s="57" t="s">
        <v>513</v>
      </c>
      <c r="SU1" s="57" t="s">
        <v>514</v>
      </c>
      <c r="SV1" s="57" t="s">
        <v>515</v>
      </c>
      <c r="SW1" s="57" t="s">
        <v>516</v>
      </c>
      <c r="SX1" s="57" t="s">
        <v>517</v>
      </c>
      <c r="SY1" s="57" t="s">
        <v>518</v>
      </c>
      <c r="SZ1" s="57" t="s">
        <v>519</v>
      </c>
      <c r="TA1" s="57" t="s">
        <v>520</v>
      </c>
      <c r="TB1" s="57" t="s">
        <v>521</v>
      </c>
      <c r="TC1" s="57" t="s">
        <v>522</v>
      </c>
      <c r="TD1" s="57" t="s">
        <v>523</v>
      </c>
      <c r="TE1" s="57" t="s">
        <v>524</v>
      </c>
      <c r="TF1" s="57" t="s">
        <v>525</v>
      </c>
      <c r="TG1" s="57" t="s">
        <v>526</v>
      </c>
      <c r="TH1" s="57" t="s">
        <v>527</v>
      </c>
      <c r="TI1" s="57" t="s">
        <v>528</v>
      </c>
      <c r="TJ1" s="57" t="s">
        <v>529</v>
      </c>
      <c r="TK1" s="57" t="s">
        <v>530</v>
      </c>
      <c r="TL1" s="57" t="s">
        <v>531</v>
      </c>
      <c r="TM1" s="57" t="s">
        <v>532</v>
      </c>
      <c r="TN1" s="57" t="s">
        <v>533</v>
      </c>
      <c r="TO1" s="57" t="s">
        <v>534</v>
      </c>
      <c r="TP1" s="57" t="s">
        <v>535</v>
      </c>
      <c r="TQ1" s="57" t="s">
        <v>536</v>
      </c>
      <c r="TR1" s="57" t="s">
        <v>537</v>
      </c>
      <c r="TS1" s="57" t="s">
        <v>538</v>
      </c>
      <c r="TT1" s="57" t="s">
        <v>539</v>
      </c>
      <c r="TU1" s="57" t="s">
        <v>540</v>
      </c>
      <c r="TV1" s="57" t="s">
        <v>541</v>
      </c>
      <c r="TW1" s="57" t="s">
        <v>542</v>
      </c>
      <c r="TX1" s="57" t="s">
        <v>543</v>
      </c>
      <c r="TY1" s="57" t="s">
        <v>544</v>
      </c>
      <c r="TZ1" s="57" t="s">
        <v>545</v>
      </c>
      <c r="UA1" s="57" t="s">
        <v>546</v>
      </c>
      <c r="UB1" s="57" t="s">
        <v>547</v>
      </c>
      <c r="UC1" s="57" t="s">
        <v>548</v>
      </c>
      <c r="UD1" s="57" t="s">
        <v>549</v>
      </c>
      <c r="UE1" s="57" t="s">
        <v>550</v>
      </c>
      <c r="UF1" s="57" t="s">
        <v>551</v>
      </c>
      <c r="UG1" s="57" t="s">
        <v>552</v>
      </c>
      <c r="UH1" s="57" t="s">
        <v>553</v>
      </c>
      <c r="UI1" s="57" t="s">
        <v>554</v>
      </c>
      <c r="UJ1" s="57" t="s">
        <v>555</v>
      </c>
      <c r="UK1" s="57" t="s">
        <v>556</v>
      </c>
      <c r="UL1" s="57" t="s">
        <v>557</v>
      </c>
      <c r="UM1" s="57" t="s">
        <v>558</v>
      </c>
      <c r="UN1" s="57" t="s">
        <v>559</v>
      </c>
      <c r="UO1" s="57" t="s">
        <v>560</v>
      </c>
      <c r="UP1" s="57" t="s">
        <v>561</v>
      </c>
      <c r="UQ1" s="57" t="s">
        <v>562</v>
      </c>
      <c r="UR1" s="57" t="s">
        <v>563</v>
      </c>
      <c r="US1" s="57" t="s">
        <v>564</v>
      </c>
      <c r="UT1" s="57" t="s">
        <v>565</v>
      </c>
      <c r="UU1" s="57" t="s">
        <v>566</v>
      </c>
      <c r="UV1" s="57" t="s">
        <v>567</v>
      </c>
      <c r="UW1" s="57" t="s">
        <v>568</v>
      </c>
      <c r="UX1" s="57" t="s">
        <v>569</v>
      </c>
      <c r="UY1" s="57" t="s">
        <v>570</v>
      </c>
      <c r="UZ1" s="57" t="s">
        <v>571</v>
      </c>
      <c r="VA1" s="57" t="s">
        <v>572</v>
      </c>
      <c r="VB1" s="57" t="s">
        <v>573</v>
      </c>
      <c r="VC1" s="57" t="s">
        <v>574</v>
      </c>
      <c r="VD1" s="57" t="s">
        <v>575</v>
      </c>
      <c r="VE1" s="57" t="s">
        <v>576</v>
      </c>
      <c r="VF1" s="57" t="s">
        <v>577</v>
      </c>
      <c r="VG1" s="57" t="s">
        <v>578</v>
      </c>
      <c r="VH1" s="57" t="s">
        <v>579</v>
      </c>
      <c r="VI1" s="57" t="s">
        <v>580</v>
      </c>
      <c r="VJ1" s="57" t="s">
        <v>581</v>
      </c>
      <c r="VK1" s="57" t="s">
        <v>582</v>
      </c>
      <c r="VL1" s="57" t="s">
        <v>583</v>
      </c>
      <c r="VM1" s="57" t="s">
        <v>584</v>
      </c>
      <c r="VN1" s="57" t="s">
        <v>585</v>
      </c>
      <c r="VO1" s="57" t="s">
        <v>586</v>
      </c>
      <c r="VP1" s="57" t="s">
        <v>587</v>
      </c>
      <c r="VQ1" s="57" t="s">
        <v>588</v>
      </c>
      <c r="VR1" s="57" t="s">
        <v>589</v>
      </c>
      <c r="VS1" s="57" t="s">
        <v>590</v>
      </c>
      <c r="VT1" s="57" t="s">
        <v>591</v>
      </c>
      <c r="VU1" s="57" t="s">
        <v>592</v>
      </c>
      <c r="VV1" s="57" t="s">
        <v>593</v>
      </c>
      <c r="VW1" s="57" t="s">
        <v>594</v>
      </c>
      <c r="VX1" s="57" t="s">
        <v>595</v>
      </c>
      <c r="VY1" s="57" t="s">
        <v>596</v>
      </c>
      <c r="VZ1" s="57" t="s">
        <v>597</v>
      </c>
      <c r="WA1" s="57" t="s">
        <v>598</v>
      </c>
      <c r="WB1" s="57" t="s">
        <v>599</v>
      </c>
      <c r="WC1" s="57" t="s">
        <v>600</v>
      </c>
      <c r="WD1" s="57" t="s">
        <v>601</v>
      </c>
      <c r="WE1" s="57" t="s">
        <v>602</v>
      </c>
      <c r="WF1" s="57" t="s">
        <v>603</v>
      </c>
      <c r="WG1" s="57" t="s">
        <v>604</v>
      </c>
      <c r="WH1" s="57" t="s">
        <v>605</v>
      </c>
      <c r="WI1" s="57" t="s">
        <v>606</v>
      </c>
      <c r="WJ1" s="57" t="s">
        <v>607</v>
      </c>
      <c r="WK1" s="57" t="s">
        <v>608</v>
      </c>
      <c r="WL1" s="57" t="s">
        <v>609</v>
      </c>
      <c r="WM1" s="57" t="s">
        <v>610</v>
      </c>
      <c r="WN1" s="57" t="s">
        <v>611</v>
      </c>
      <c r="WO1" s="57" t="s">
        <v>612</v>
      </c>
      <c r="WP1" s="57" t="s">
        <v>613</v>
      </c>
      <c r="WQ1" s="57" t="s">
        <v>614</v>
      </c>
      <c r="WR1" s="57" t="s">
        <v>615</v>
      </c>
      <c r="WS1" s="57" t="s">
        <v>616</v>
      </c>
      <c r="WT1" s="57" t="s">
        <v>617</v>
      </c>
      <c r="WU1" s="57" t="s">
        <v>618</v>
      </c>
      <c r="WV1" s="57" t="s">
        <v>619</v>
      </c>
      <c r="WW1" s="57" t="s">
        <v>620</v>
      </c>
      <c r="WX1" s="57" t="s">
        <v>621</v>
      </c>
      <c r="WY1" s="57" t="s">
        <v>622</v>
      </c>
      <c r="WZ1" s="57" t="s">
        <v>623</v>
      </c>
      <c r="XA1" s="57" t="s">
        <v>624</v>
      </c>
      <c r="XB1" s="57" t="s">
        <v>625</v>
      </c>
      <c r="XC1" s="57" t="s">
        <v>626</v>
      </c>
      <c r="XD1" s="57" t="s">
        <v>627</v>
      </c>
      <c r="XE1" s="57" t="s">
        <v>628</v>
      </c>
      <c r="XF1" s="57" t="s">
        <v>629</v>
      </c>
      <c r="XG1" s="57" t="s">
        <v>630</v>
      </c>
      <c r="XH1" s="57" t="s">
        <v>631</v>
      </c>
      <c r="XI1" s="57" t="s">
        <v>632</v>
      </c>
      <c r="XJ1" s="57" t="s">
        <v>633</v>
      </c>
      <c r="XK1" s="57" t="s">
        <v>634</v>
      </c>
      <c r="XL1" s="57" t="s">
        <v>635</v>
      </c>
      <c r="XM1" s="57" t="s">
        <v>636</v>
      </c>
      <c r="XN1" s="57" t="s">
        <v>637</v>
      </c>
      <c r="XO1" s="57" t="s">
        <v>638</v>
      </c>
      <c r="XP1" s="57" t="s">
        <v>639</v>
      </c>
      <c r="XQ1" s="57" t="s">
        <v>640</v>
      </c>
      <c r="XR1" s="57" t="s">
        <v>641</v>
      </c>
      <c r="XS1" s="57" t="s">
        <v>642</v>
      </c>
      <c r="XT1" s="57" t="s">
        <v>643</v>
      </c>
      <c r="XU1" s="57" t="s">
        <v>644</v>
      </c>
      <c r="XV1" s="57" t="s">
        <v>645</v>
      </c>
      <c r="XW1" s="57" t="s">
        <v>646</v>
      </c>
      <c r="XX1" s="57" t="s">
        <v>647</v>
      </c>
      <c r="XY1" s="57" t="s">
        <v>648</v>
      </c>
      <c r="XZ1" s="57" t="s">
        <v>649</v>
      </c>
      <c r="YA1" s="57" t="s">
        <v>650</v>
      </c>
      <c r="YB1" s="57" t="s">
        <v>651</v>
      </c>
      <c r="YC1" s="57" t="s">
        <v>652</v>
      </c>
      <c r="YD1" s="57" t="s">
        <v>653</v>
      </c>
      <c r="YE1" s="57" t="s">
        <v>654</v>
      </c>
      <c r="YF1" s="57" t="s">
        <v>655</v>
      </c>
      <c r="YG1" s="57" t="s">
        <v>656</v>
      </c>
      <c r="YH1" s="57" t="s">
        <v>657</v>
      </c>
      <c r="YI1" s="57" t="s">
        <v>658</v>
      </c>
      <c r="YJ1" s="57" t="s">
        <v>659</v>
      </c>
      <c r="YK1" s="57" t="s">
        <v>660</v>
      </c>
      <c r="YL1" s="57" t="s">
        <v>661</v>
      </c>
      <c r="YM1" s="57" t="s">
        <v>662</v>
      </c>
      <c r="YN1" s="57" t="s">
        <v>663</v>
      </c>
      <c r="YO1" s="57" t="s">
        <v>664</v>
      </c>
      <c r="YP1" s="57" t="s">
        <v>665</v>
      </c>
      <c r="YQ1" s="57" t="s">
        <v>666</v>
      </c>
      <c r="YR1" s="57" t="s">
        <v>667</v>
      </c>
      <c r="YS1" s="57" t="s">
        <v>668</v>
      </c>
      <c r="YT1" s="57" t="s">
        <v>669</v>
      </c>
      <c r="YU1" s="57" t="s">
        <v>670</v>
      </c>
      <c r="YV1" s="57" t="s">
        <v>671</v>
      </c>
      <c r="YW1" s="57" t="s">
        <v>672</v>
      </c>
      <c r="YX1" s="57" t="s">
        <v>673</v>
      </c>
      <c r="YY1" s="57" t="s">
        <v>674</v>
      </c>
      <c r="YZ1" s="57" t="s">
        <v>675</v>
      </c>
      <c r="ZA1" s="57" t="s">
        <v>676</v>
      </c>
      <c r="ZB1" s="57" t="s">
        <v>677</v>
      </c>
      <c r="ZC1" s="57" t="s">
        <v>678</v>
      </c>
      <c r="ZD1" s="57" t="s">
        <v>679</v>
      </c>
      <c r="ZE1" s="57" t="s">
        <v>680</v>
      </c>
      <c r="ZF1" s="57" t="s">
        <v>681</v>
      </c>
      <c r="ZG1" s="57" t="s">
        <v>682</v>
      </c>
      <c r="ZH1" s="57" t="s">
        <v>683</v>
      </c>
      <c r="ZI1" s="57" t="s">
        <v>684</v>
      </c>
      <c r="ZJ1" s="57" t="s">
        <v>685</v>
      </c>
      <c r="ZK1" s="57" t="s">
        <v>686</v>
      </c>
      <c r="ZL1" s="57" t="s">
        <v>687</v>
      </c>
      <c r="ZM1" s="57" t="s">
        <v>688</v>
      </c>
      <c r="ZN1" s="57" t="s">
        <v>689</v>
      </c>
      <c r="ZO1" s="57" t="s">
        <v>690</v>
      </c>
      <c r="ZP1" s="57" t="s">
        <v>691</v>
      </c>
      <c r="ZQ1" s="57" t="s">
        <v>692</v>
      </c>
      <c r="ZR1" s="57" t="s">
        <v>693</v>
      </c>
      <c r="ZS1" s="57" t="s">
        <v>694</v>
      </c>
      <c r="ZT1" s="57" t="s">
        <v>695</v>
      </c>
      <c r="ZU1" s="57" t="s">
        <v>696</v>
      </c>
      <c r="ZV1" s="57" t="s">
        <v>697</v>
      </c>
      <c r="ZW1" s="57" t="s">
        <v>698</v>
      </c>
      <c r="ZX1" s="57" t="s">
        <v>699</v>
      </c>
      <c r="ZY1" s="57" t="s">
        <v>700</v>
      </c>
      <c r="ZZ1" s="57" t="s">
        <v>701</v>
      </c>
      <c r="AAA1" s="57" t="s">
        <v>702</v>
      </c>
      <c r="AAB1" s="57" t="s">
        <v>703</v>
      </c>
      <c r="AAC1" s="57" t="s">
        <v>704</v>
      </c>
      <c r="AAD1" s="57" t="s">
        <v>705</v>
      </c>
      <c r="AAE1" s="57" t="s">
        <v>706</v>
      </c>
      <c r="AAF1" s="57" t="s">
        <v>707</v>
      </c>
      <c r="AAG1" s="57" t="s">
        <v>708</v>
      </c>
      <c r="AAH1" s="57" t="s">
        <v>709</v>
      </c>
      <c r="AAI1" s="57" t="s">
        <v>710</v>
      </c>
      <c r="AAJ1" s="57" t="s">
        <v>711</v>
      </c>
      <c r="AAK1" s="57" t="s">
        <v>712</v>
      </c>
      <c r="AAL1" s="57" t="s">
        <v>713</v>
      </c>
      <c r="AAM1" s="57" t="s">
        <v>714</v>
      </c>
      <c r="AAN1" s="57" t="s">
        <v>715</v>
      </c>
      <c r="AAO1" s="57" t="s">
        <v>716</v>
      </c>
      <c r="AAP1" s="57" t="s">
        <v>717</v>
      </c>
      <c r="AAQ1" s="57" t="s">
        <v>718</v>
      </c>
      <c r="AAR1" s="57" t="s">
        <v>719</v>
      </c>
      <c r="AAS1" s="57" t="s">
        <v>720</v>
      </c>
      <c r="AAT1" s="57" t="s">
        <v>721</v>
      </c>
      <c r="AAU1" s="57" t="s">
        <v>722</v>
      </c>
      <c r="AAV1" s="57" t="s">
        <v>723</v>
      </c>
      <c r="AAW1" s="57" t="s">
        <v>724</v>
      </c>
      <c r="AAX1" s="57" t="s">
        <v>725</v>
      </c>
      <c r="AAY1" s="57" t="s">
        <v>726</v>
      </c>
      <c r="AAZ1" s="57" t="s">
        <v>727</v>
      </c>
      <c r="ABA1" s="57" t="s">
        <v>728</v>
      </c>
      <c r="ABB1" s="57" t="s">
        <v>729</v>
      </c>
      <c r="ABC1" s="57" t="s">
        <v>730</v>
      </c>
      <c r="ABD1" s="57" t="s">
        <v>731</v>
      </c>
      <c r="ABE1" s="57" t="s">
        <v>732</v>
      </c>
      <c r="ABF1" s="57" t="s">
        <v>733</v>
      </c>
      <c r="ABG1" s="57" t="s">
        <v>734</v>
      </c>
      <c r="ABH1" s="57" t="s">
        <v>735</v>
      </c>
      <c r="ABI1" s="57" t="s">
        <v>736</v>
      </c>
      <c r="ABJ1" s="57" t="s">
        <v>737</v>
      </c>
      <c r="ABK1" s="57" t="s">
        <v>738</v>
      </c>
      <c r="ABL1" s="57" t="s">
        <v>739</v>
      </c>
      <c r="ABM1" s="57" t="s">
        <v>740</v>
      </c>
      <c r="ABN1" s="57" t="s">
        <v>741</v>
      </c>
      <c r="ABO1" s="57" t="s">
        <v>742</v>
      </c>
      <c r="ABP1" s="57" t="s">
        <v>743</v>
      </c>
      <c r="ABQ1" s="57" t="s">
        <v>744</v>
      </c>
      <c r="ABR1" s="57" t="s">
        <v>745</v>
      </c>
      <c r="ABS1" s="57" t="s">
        <v>746</v>
      </c>
      <c r="ABT1" s="57" t="s">
        <v>747</v>
      </c>
      <c r="ABU1" s="57" t="s">
        <v>748</v>
      </c>
      <c r="ABV1" s="57" t="s">
        <v>749</v>
      </c>
      <c r="ABW1" s="57" t="s">
        <v>750</v>
      </c>
      <c r="ABX1" s="57" t="s">
        <v>751</v>
      </c>
      <c r="ABY1" s="57" t="s">
        <v>752</v>
      </c>
      <c r="ABZ1" s="57" t="s">
        <v>753</v>
      </c>
      <c r="ACA1" s="57" t="s">
        <v>754</v>
      </c>
      <c r="ACB1" s="57" t="s">
        <v>755</v>
      </c>
      <c r="ACC1" s="57" t="s">
        <v>756</v>
      </c>
      <c r="ACD1" s="57" t="s">
        <v>757</v>
      </c>
      <c r="ACE1" s="57" t="s">
        <v>758</v>
      </c>
      <c r="ACF1" s="57" t="s">
        <v>759</v>
      </c>
      <c r="ACG1" s="57" t="s">
        <v>760</v>
      </c>
      <c r="ACH1" s="57" t="s">
        <v>761</v>
      </c>
      <c r="ACI1" s="57" t="s">
        <v>762</v>
      </c>
      <c r="ACJ1" s="57" t="s">
        <v>763</v>
      </c>
      <c r="ACK1" s="57" t="s">
        <v>764</v>
      </c>
      <c r="ACL1" s="57" t="s">
        <v>765</v>
      </c>
      <c r="ACM1" s="57" t="s">
        <v>766</v>
      </c>
      <c r="ACN1" s="57" t="s">
        <v>767</v>
      </c>
      <c r="ACO1" s="57" t="s">
        <v>768</v>
      </c>
      <c r="ACP1" s="57" t="s">
        <v>769</v>
      </c>
      <c r="ACQ1" s="57" t="s">
        <v>770</v>
      </c>
      <c r="ACR1" s="57" t="s">
        <v>771</v>
      </c>
      <c r="ACS1" s="57" t="s">
        <v>772</v>
      </c>
      <c r="ACT1" s="57" t="s">
        <v>773</v>
      </c>
      <c r="ACU1" s="57" t="s">
        <v>774</v>
      </c>
      <c r="ACV1" s="57" t="s">
        <v>775</v>
      </c>
      <c r="ACW1" s="57" t="s">
        <v>776</v>
      </c>
      <c r="ACX1" s="57" t="s">
        <v>777</v>
      </c>
      <c r="ACY1" s="57" t="s">
        <v>778</v>
      </c>
      <c r="ACZ1" s="57" t="s">
        <v>779</v>
      </c>
      <c r="ADA1" s="57" t="s">
        <v>780</v>
      </c>
      <c r="ADB1" s="57" t="s">
        <v>781</v>
      </c>
      <c r="ADC1" s="57" t="s">
        <v>782</v>
      </c>
      <c r="ADD1" s="57" t="s">
        <v>783</v>
      </c>
      <c r="ADE1" s="57" t="s">
        <v>784</v>
      </c>
      <c r="ADF1" s="57" t="s">
        <v>785</v>
      </c>
      <c r="ADG1" s="57" t="s">
        <v>786</v>
      </c>
      <c r="ADH1" s="57" t="s">
        <v>787</v>
      </c>
      <c r="ADI1" s="57" t="s">
        <v>788</v>
      </c>
      <c r="ADJ1" s="57" t="s">
        <v>789</v>
      </c>
      <c r="ADK1" s="57" t="s">
        <v>790</v>
      </c>
      <c r="ADL1" s="57" t="s">
        <v>791</v>
      </c>
      <c r="ADM1" s="57" t="s">
        <v>792</v>
      </c>
      <c r="ADN1" s="57" t="s">
        <v>793</v>
      </c>
      <c r="ADO1" s="57" t="s">
        <v>794</v>
      </c>
      <c r="ADP1" s="57" t="s">
        <v>795</v>
      </c>
      <c r="ADQ1" s="57" t="s">
        <v>796</v>
      </c>
      <c r="ADR1" s="57" t="s">
        <v>797</v>
      </c>
      <c r="ADS1" s="57" t="s">
        <v>798</v>
      </c>
      <c r="ADT1" s="57" t="s">
        <v>799</v>
      </c>
      <c r="ADU1" s="57" t="s">
        <v>800</v>
      </c>
      <c r="ADV1" s="57" t="s">
        <v>801</v>
      </c>
      <c r="ADW1" s="57" t="s">
        <v>802</v>
      </c>
      <c r="ADX1" s="57" t="s">
        <v>803</v>
      </c>
      <c r="ADY1" s="57" t="s">
        <v>804</v>
      </c>
      <c r="ADZ1" s="57" t="s">
        <v>805</v>
      </c>
      <c r="AEA1" s="57" t="s">
        <v>806</v>
      </c>
      <c r="AEB1" s="57" t="s">
        <v>807</v>
      </c>
      <c r="AEC1" s="57" t="s">
        <v>808</v>
      </c>
      <c r="AED1" s="57" t="s">
        <v>809</v>
      </c>
      <c r="AEE1" s="57" t="s">
        <v>810</v>
      </c>
      <c r="AEF1" s="57" t="s">
        <v>811</v>
      </c>
      <c r="AEG1" s="57" t="s">
        <v>812</v>
      </c>
      <c r="AEH1" s="57" t="s">
        <v>813</v>
      </c>
      <c r="AEI1" s="57" t="s">
        <v>814</v>
      </c>
      <c r="AEJ1" s="57" t="s">
        <v>815</v>
      </c>
      <c r="AEK1" s="57" t="s">
        <v>816</v>
      </c>
      <c r="AEL1" s="57" t="s">
        <v>817</v>
      </c>
      <c r="AEM1" s="57" t="s">
        <v>818</v>
      </c>
      <c r="AEN1" s="57" t="s">
        <v>819</v>
      </c>
      <c r="AEO1" s="57" t="s">
        <v>820</v>
      </c>
      <c r="AEP1" s="57" t="s">
        <v>821</v>
      </c>
      <c r="AEQ1" s="57" t="s">
        <v>822</v>
      </c>
      <c r="AER1" s="57" t="s">
        <v>823</v>
      </c>
      <c r="AES1" s="57" t="s">
        <v>824</v>
      </c>
      <c r="AET1" s="57" t="s">
        <v>825</v>
      </c>
      <c r="AEU1" s="57" t="s">
        <v>826</v>
      </c>
      <c r="AEV1" s="57" t="s">
        <v>827</v>
      </c>
      <c r="AEW1" s="57" t="s">
        <v>828</v>
      </c>
      <c r="AEX1" s="57" t="s">
        <v>829</v>
      </c>
      <c r="AEY1" s="57" t="s">
        <v>830</v>
      </c>
      <c r="AEZ1" s="57" t="s">
        <v>831</v>
      </c>
      <c r="AFA1" s="57" t="s">
        <v>832</v>
      </c>
      <c r="AFB1" s="57" t="s">
        <v>833</v>
      </c>
      <c r="AFC1" s="57" t="s">
        <v>834</v>
      </c>
      <c r="AFD1" s="57" t="s">
        <v>835</v>
      </c>
      <c r="AFE1" s="57" t="s">
        <v>836</v>
      </c>
      <c r="AFF1" s="57" t="s">
        <v>837</v>
      </c>
      <c r="AFG1" s="57" t="s">
        <v>838</v>
      </c>
      <c r="AFH1" s="57" t="s">
        <v>839</v>
      </c>
      <c r="AFI1" s="57" t="s">
        <v>840</v>
      </c>
      <c r="AFJ1" s="57" t="s">
        <v>841</v>
      </c>
      <c r="AFK1" s="57" t="s">
        <v>842</v>
      </c>
      <c r="AFL1" s="57" t="s">
        <v>843</v>
      </c>
      <c r="AFM1" s="57" t="s">
        <v>844</v>
      </c>
      <c r="AFN1" s="57" t="s">
        <v>845</v>
      </c>
      <c r="AFO1" s="57" t="s">
        <v>846</v>
      </c>
      <c r="AFP1" s="57" t="s">
        <v>847</v>
      </c>
      <c r="AFQ1" s="57" t="s">
        <v>848</v>
      </c>
      <c r="AFR1" s="57" t="s">
        <v>849</v>
      </c>
      <c r="AFS1" s="57" t="s">
        <v>850</v>
      </c>
      <c r="AFT1" s="57" t="s">
        <v>851</v>
      </c>
      <c r="AFU1" s="57" t="s">
        <v>852</v>
      </c>
      <c r="AFV1" s="57" t="s">
        <v>853</v>
      </c>
      <c r="AFW1" s="57" t="s">
        <v>854</v>
      </c>
      <c r="AFX1" s="57" t="s">
        <v>855</v>
      </c>
      <c r="AFY1" s="57" t="s">
        <v>856</v>
      </c>
      <c r="AFZ1" s="57" t="s">
        <v>857</v>
      </c>
      <c r="AGA1" s="57" t="s">
        <v>858</v>
      </c>
      <c r="AGB1" s="57" t="s">
        <v>859</v>
      </c>
      <c r="AGC1" s="57" t="s">
        <v>860</v>
      </c>
      <c r="AGD1" s="57" t="s">
        <v>861</v>
      </c>
      <c r="AGE1" s="57" t="s">
        <v>862</v>
      </c>
      <c r="AGF1" s="57" t="s">
        <v>863</v>
      </c>
      <c r="AGG1" s="57" t="s">
        <v>864</v>
      </c>
      <c r="AGH1" s="57" t="s">
        <v>865</v>
      </c>
      <c r="AGI1" s="57" t="s">
        <v>866</v>
      </c>
      <c r="AGJ1" s="57" t="s">
        <v>867</v>
      </c>
      <c r="AGK1" s="57" t="s">
        <v>868</v>
      </c>
      <c r="AGL1" s="57" t="s">
        <v>869</v>
      </c>
      <c r="AGM1" s="57" t="s">
        <v>870</v>
      </c>
      <c r="AGN1" s="57" t="s">
        <v>871</v>
      </c>
      <c r="AGO1" s="57" t="s">
        <v>872</v>
      </c>
      <c r="AGP1" s="57" t="s">
        <v>873</v>
      </c>
      <c r="AGQ1" s="57" t="s">
        <v>874</v>
      </c>
      <c r="AGR1" s="57" t="s">
        <v>875</v>
      </c>
      <c r="AGS1" s="57" t="s">
        <v>876</v>
      </c>
      <c r="AGT1" s="57" t="s">
        <v>877</v>
      </c>
      <c r="AGU1" s="57" t="s">
        <v>878</v>
      </c>
      <c r="AGV1" s="57" t="s">
        <v>879</v>
      </c>
      <c r="AGW1" s="57" t="s">
        <v>880</v>
      </c>
      <c r="AGX1" s="57" t="s">
        <v>881</v>
      </c>
      <c r="AGY1" s="57" t="s">
        <v>882</v>
      </c>
      <c r="AGZ1" s="57" t="s">
        <v>883</v>
      </c>
      <c r="AHA1" s="57" t="s">
        <v>884</v>
      </c>
      <c r="AHB1" s="57" t="s">
        <v>885</v>
      </c>
      <c r="AHC1" s="57" t="s">
        <v>886</v>
      </c>
      <c r="AHD1" s="57" t="s">
        <v>887</v>
      </c>
      <c r="AHE1" s="57" t="s">
        <v>888</v>
      </c>
      <c r="AHF1" s="57" t="s">
        <v>889</v>
      </c>
      <c r="AHG1" s="57" t="s">
        <v>890</v>
      </c>
      <c r="AHH1" s="57" t="s">
        <v>891</v>
      </c>
      <c r="AHI1" s="57" t="s">
        <v>892</v>
      </c>
      <c r="AHJ1" s="57" t="s">
        <v>893</v>
      </c>
      <c r="AHK1" s="57" t="s">
        <v>894</v>
      </c>
      <c r="AHL1" s="57" t="s">
        <v>895</v>
      </c>
      <c r="AHM1" s="57" t="s">
        <v>896</v>
      </c>
      <c r="AHN1" s="57" t="s">
        <v>897</v>
      </c>
      <c r="AHO1" s="57" t="s">
        <v>898</v>
      </c>
      <c r="AHP1" s="57" t="s">
        <v>899</v>
      </c>
      <c r="AHQ1" s="57" t="s">
        <v>900</v>
      </c>
      <c r="AHR1" s="57" t="s">
        <v>901</v>
      </c>
      <c r="AHS1" s="57" t="s">
        <v>902</v>
      </c>
      <c r="AHT1" s="57" t="s">
        <v>903</v>
      </c>
      <c r="AHU1" s="57" t="s">
        <v>904</v>
      </c>
      <c r="AHV1" s="57" t="s">
        <v>905</v>
      </c>
      <c r="AHW1" s="57" t="s">
        <v>906</v>
      </c>
      <c r="AHX1" s="57" t="s">
        <v>907</v>
      </c>
      <c r="AHY1" s="57" t="s">
        <v>908</v>
      </c>
      <c r="AHZ1" s="57" t="s">
        <v>909</v>
      </c>
      <c r="AIA1" s="57" t="s">
        <v>910</v>
      </c>
      <c r="AIB1" s="57" t="s">
        <v>911</v>
      </c>
      <c r="AIC1" s="57" t="s">
        <v>912</v>
      </c>
      <c r="AID1" s="57" t="s">
        <v>913</v>
      </c>
      <c r="AIE1" s="57" t="s">
        <v>914</v>
      </c>
      <c r="AIF1" s="57" t="s">
        <v>915</v>
      </c>
      <c r="AIG1" s="57" t="s">
        <v>916</v>
      </c>
      <c r="AIH1" s="57" t="s">
        <v>917</v>
      </c>
      <c r="AII1" s="57" t="s">
        <v>918</v>
      </c>
      <c r="AIJ1" s="57" t="s">
        <v>919</v>
      </c>
      <c r="AIK1" s="57" t="s">
        <v>920</v>
      </c>
      <c r="AIL1" s="57" t="s">
        <v>921</v>
      </c>
      <c r="AIM1" s="57" t="s">
        <v>922</v>
      </c>
      <c r="AIN1" s="57" t="s">
        <v>923</v>
      </c>
      <c r="AIO1" s="57" t="s">
        <v>924</v>
      </c>
      <c r="AIP1" s="57" t="s">
        <v>925</v>
      </c>
      <c r="AIQ1" s="57" t="s">
        <v>926</v>
      </c>
      <c r="AIR1" s="57" t="s">
        <v>927</v>
      </c>
      <c r="AIS1" s="57" t="s">
        <v>928</v>
      </c>
      <c r="AIT1" s="57" t="s">
        <v>929</v>
      </c>
      <c r="AIU1" s="57" t="s">
        <v>930</v>
      </c>
      <c r="AIV1" s="57" t="s">
        <v>931</v>
      </c>
      <c r="AIW1" s="57" t="s">
        <v>932</v>
      </c>
      <c r="AIX1" s="57" t="s">
        <v>933</v>
      </c>
      <c r="AIY1" s="57" t="s">
        <v>934</v>
      </c>
      <c r="AIZ1" s="57" t="s">
        <v>935</v>
      </c>
      <c r="AJA1" s="57" t="s">
        <v>936</v>
      </c>
      <c r="AJB1" s="57" t="s">
        <v>937</v>
      </c>
      <c r="AJC1" s="57" t="s">
        <v>938</v>
      </c>
      <c r="AJD1" s="57" t="s">
        <v>939</v>
      </c>
      <c r="AJE1" s="57" t="s">
        <v>940</v>
      </c>
      <c r="AJF1" s="57" t="s">
        <v>941</v>
      </c>
      <c r="AJG1" s="57" t="s">
        <v>942</v>
      </c>
      <c r="AJH1" s="57" t="s">
        <v>943</v>
      </c>
      <c r="AJI1" s="57" t="s">
        <v>944</v>
      </c>
      <c r="AJJ1" s="57" t="s">
        <v>945</v>
      </c>
      <c r="AJK1" s="57" t="s">
        <v>946</v>
      </c>
      <c r="AJL1" s="57" t="s">
        <v>947</v>
      </c>
      <c r="AJM1" s="57" t="s">
        <v>948</v>
      </c>
      <c r="AJN1" s="57" t="s">
        <v>949</v>
      </c>
      <c r="AJO1" s="57" t="s">
        <v>950</v>
      </c>
      <c r="AJP1" s="57" t="s">
        <v>951</v>
      </c>
      <c r="AJQ1" s="57" t="s">
        <v>952</v>
      </c>
      <c r="AJR1" s="57" t="s">
        <v>953</v>
      </c>
      <c r="AJS1" s="57" t="s">
        <v>954</v>
      </c>
      <c r="AJT1" s="57" t="s">
        <v>955</v>
      </c>
      <c r="AJU1" s="57" t="s">
        <v>956</v>
      </c>
      <c r="AJV1" s="57" t="s">
        <v>957</v>
      </c>
      <c r="AJW1" s="57" t="s">
        <v>958</v>
      </c>
      <c r="AJX1" s="57" t="s">
        <v>959</v>
      </c>
      <c r="AJY1" s="57" t="s">
        <v>960</v>
      </c>
      <c r="AJZ1" s="57" t="s">
        <v>961</v>
      </c>
      <c r="AKA1" s="57" t="s">
        <v>962</v>
      </c>
      <c r="AKB1" s="57" t="s">
        <v>963</v>
      </c>
      <c r="AKC1" s="57" t="s">
        <v>964</v>
      </c>
      <c r="AKD1" s="57" t="s">
        <v>965</v>
      </c>
      <c r="AKE1" s="57" t="s">
        <v>966</v>
      </c>
      <c r="AKF1" s="57" t="s">
        <v>967</v>
      </c>
      <c r="AKG1" s="57" t="s">
        <v>968</v>
      </c>
      <c r="AKH1" s="57" t="s">
        <v>969</v>
      </c>
      <c r="AKI1" s="57" t="s">
        <v>970</v>
      </c>
      <c r="AKJ1" s="57" t="s">
        <v>971</v>
      </c>
      <c r="AKK1" s="57" t="s">
        <v>972</v>
      </c>
      <c r="AKL1" s="57" t="s">
        <v>973</v>
      </c>
      <c r="AKM1" s="57" t="s">
        <v>974</v>
      </c>
      <c r="AKN1" s="57" t="s">
        <v>975</v>
      </c>
      <c r="AKO1" s="57" t="s">
        <v>976</v>
      </c>
      <c r="AKP1" s="57" t="s">
        <v>977</v>
      </c>
      <c r="AKQ1" s="57" t="s">
        <v>978</v>
      </c>
      <c r="AKR1" s="57" t="s">
        <v>979</v>
      </c>
      <c r="AKS1" s="57" t="s">
        <v>980</v>
      </c>
      <c r="AKT1" s="57" t="s">
        <v>981</v>
      </c>
      <c r="AKU1" s="57" t="s">
        <v>982</v>
      </c>
      <c r="AKV1" s="57" t="s">
        <v>983</v>
      </c>
      <c r="AKW1" s="57" t="s">
        <v>984</v>
      </c>
      <c r="AKX1" s="57" t="s">
        <v>985</v>
      </c>
      <c r="AKY1" s="57" t="s">
        <v>986</v>
      </c>
      <c r="AKZ1" s="57" t="s">
        <v>987</v>
      </c>
      <c r="ALA1" s="57" t="s">
        <v>988</v>
      </c>
      <c r="ALB1" s="57" t="s">
        <v>989</v>
      </c>
      <c r="ALC1" s="57" t="s">
        <v>990</v>
      </c>
      <c r="ALD1" s="57" t="s">
        <v>991</v>
      </c>
      <c r="ALE1" s="57" t="s">
        <v>992</v>
      </c>
      <c r="ALF1" s="57" t="s">
        <v>993</v>
      </c>
      <c r="ALG1" s="57" t="s">
        <v>994</v>
      </c>
      <c r="ALH1" s="57" t="s">
        <v>995</v>
      </c>
      <c r="ALI1" s="57" t="s">
        <v>996</v>
      </c>
      <c r="ALJ1" s="57" t="s">
        <v>997</v>
      </c>
      <c r="ALK1" s="57" t="s">
        <v>998</v>
      </c>
      <c r="ALL1" s="57" t="s">
        <v>999</v>
      </c>
      <c r="ALM1" s="57" t="s">
        <v>1000</v>
      </c>
      <c r="ALN1" s="57" t="s">
        <v>1001</v>
      </c>
      <c r="ALO1" s="57" t="s">
        <v>1002</v>
      </c>
      <c r="ALP1" s="57" t="s">
        <v>1003</v>
      </c>
      <c r="ALQ1" s="57" t="s">
        <v>1004</v>
      </c>
      <c r="ALR1" s="57" t="s">
        <v>1005</v>
      </c>
      <c r="ALS1" s="57" t="s">
        <v>1006</v>
      </c>
      <c r="ALT1" s="57" t="s">
        <v>1007</v>
      </c>
      <c r="ALU1" s="57" t="s">
        <v>1008</v>
      </c>
      <c r="ALV1" s="57" t="s">
        <v>1009</v>
      </c>
      <c r="ALW1" s="57" t="s">
        <v>1010</v>
      </c>
      <c r="ALX1" s="57" t="s">
        <v>1011</v>
      </c>
      <c r="ALY1" s="57" t="s">
        <v>1012</v>
      </c>
      <c r="ALZ1" s="57" t="s">
        <v>1013</v>
      </c>
      <c r="AMA1" s="57" t="s">
        <v>1014</v>
      </c>
      <c r="AMB1" s="57" t="s">
        <v>1015</v>
      </c>
      <c r="AMC1" s="57" t="s">
        <v>1016</v>
      </c>
      <c r="AMD1" s="57" t="s">
        <v>1017</v>
      </c>
      <c r="AME1" s="57" t="s">
        <v>1018</v>
      </c>
      <c r="AMF1" s="57" t="s">
        <v>1019</v>
      </c>
      <c r="AMG1" s="57" t="s">
        <v>1020</v>
      </c>
      <c r="AMH1" s="57" t="s">
        <v>1021</v>
      </c>
      <c r="AMI1" s="57" t="s">
        <v>1022</v>
      </c>
      <c r="AMJ1" s="57" t="s">
        <v>1023</v>
      </c>
      <c r="AMK1" s="57" t="s">
        <v>1024</v>
      </c>
      <c r="AML1" s="57" t="s">
        <v>1025</v>
      </c>
      <c r="AMM1" s="57" t="s">
        <v>1026</v>
      </c>
      <c r="AMN1" s="57" t="s">
        <v>1027</v>
      </c>
      <c r="AMO1" s="57" t="s">
        <v>1028</v>
      </c>
      <c r="AMP1" s="57" t="s">
        <v>1029</v>
      </c>
      <c r="AMQ1" s="57" t="s">
        <v>1030</v>
      </c>
      <c r="AMR1" s="57" t="s">
        <v>1031</v>
      </c>
      <c r="AMS1" s="57" t="s">
        <v>1032</v>
      </c>
      <c r="AMT1" s="57" t="s">
        <v>1033</v>
      </c>
      <c r="AMU1" s="57" t="s">
        <v>1034</v>
      </c>
      <c r="AMV1" s="57" t="s">
        <v>1035</v>
      </c>
      <c r="AMW1" s="57" t="s">
        <v>1036</v>
      </c>
      <c r="AMX1" s="57" t="s">
        <v>1037</v>
      </c>
      <c r="AMY1" s="57" t="s">
        <v>1038</v>
      </c>
      <c r="AMZ1" s="57" t="s">
        <v>1039</v>
      </c>
      <c r="ANA1" s="57" t="s">
        <v>1040</v>
      </c>
      <c r="ANB1" s="57" t="s">
        <v>1041</v>
      </c>
      <c r="ANC1" s="57" t="s">
        <v>1042</v>
      </c>
      <c r="AND1" s="57" t="s">
        <v>1043</v>
      </c>
      <c r="ANE1" s="57" t="s">
        <v>1044</v>
      </c>
      <c r="ANF1" s="57" t="s">
        <v>1045</v>
      </c>
      <c r="ANG1" s="57" t="s">
        <v>1046</v>
      </c>
      <c r="ANH1" s="57" t="s">
        <v>1047</v>
      </c>
      <c r="ANI1" s="57" t="s">
        <v>1048</v>
      </c>
      <c r="ANJ1" s="57" t="s">
        <v>1049</v>
      </c>
      <c r="ANK1" s="57" t="s">
        <v>1050</v>
      </c>
      <c r="ANL1" s="57" t="s">
        <v>1051</v>
      </c>
      <c r="ANM1" s="57" t="s">
        <v>1052</v>
      </c>
      <c r="ANN1" s="57" t="s">
        <v>1053</v>
      </c>
      <c r="ANO1" s="57" t="s">
        <v>1054</v>
      </c>
      <c r="ANP1" s="57" t="s">
        <v>1055</v>
      </c>
      <c r="ANQ1" s="57" t="s">
        <v>1056</v>
      </c>
      <c r="ANR1" s="57" t="s">
        <v>1057</v>
      </c>
      <c r="ANS1" s="57" t="s">
        <v>1058</v>
      </c>
      <c r="ANT1" s="57" t="s">
        <v>1059</v>
      </c>
      <c r="ANU1" s="57" t="s">
        <v>1060</v>
      </c>
      <c r="ANV1" s="57" t="s">
        <v>1061</v>
      </c>
      <c r="ANW1" s="57" t="s">
        <v>1062</v>
      </c>
      <c r="ANX1" s="57" t="s">
        <v>1063</v>
      </c>
      <c r="ANY1" s="57" t="s">
        <v>1064</v>
      </c>
      <c r="ANZ1" s="57" t="s">
        <v>1065</v>
      </c>
      <c r="AOA1" s="57" t="s">
        <v>1066</v>
      </c>
      <c r="AOB1" s="57" t="s">
        <v>1067</v>
      </c>
      <c r="AOC1" s="57" t="s">
        <v>1068</v>
      </c>
      <c r="AOD1" s="57" t="s">
        <v>1069</v>
      </c>
      <c r="AOE1" s="57" t="s">
        <v>1070</v>
      </c>
      <c r="AOF1" s="57" t="s">
        <v>1071</v>
      </c>
      <c r="AOG1" s="57" t="s">
        <v>1072</v>
      </c>
      <c r="AOH1" s="57" t="s">
        <v>1073</v>
      </c>
      <c r="AOI1" s="57" t="s">
        <v>1074</v>
      </c>
      <c r="AOJ1" s="57" t="s">
        <v>1075</v>
      </c>
      <c r="AOK1" s="57" t="s">
        <v>1076</v>
      </c>
      <c r="AOL1" s="57" t="s">
        <v>1077</v>
      </c>
      <c r="AOM1" s="57" t="s">
        <v>1078</v>
      </c>
      <c r="AON1" s="57" t="s">
        <v>1079</v>
      </c>
      <c r="AOO1" s="57" t="s">
        <v>1080</v>
      </c>
      <c r="AOP1" s="57" t="s">
        <v>1081</v>
      </c>
      <c r="AOQ1" s="57" t="s">
        <v>1082</v>
      </c>
      <c r="AOR1" s="57" t="s">
        <v>1083</v>
      </c>
      <c r="AOS1" s="57" t="s">
        <v>1084</v>
      </c>
      <c r="AOT1" s="57" t="s">
        <v>1085</v>
      </c>
      <c r="AOU1" s="57" t="s">
        <v>1086</v>
      </c>
      <c r="AOV1" s="57" t="s">
        <v>1087</v>
      </c>
      <c r="AOW1" s="57" t="s">
        <v>1088</v>
      </c>
      <c r="AOX1" s="57" t="s">
        <v>1089</v>
      </c>
      <c r="AOY1" s="57" t="s">
        <v>1090</v>
      </c>
      <c r="AOZ1" s="57" t="s">
        <v>1091</v>
      </c>
      <c r="APA1" s="57" t="s">
        <v>1092</v>
      </c>
      <c r="APB1" s="57" t="s">
        <v>1093</v>
      </c>
      <c r="APC1" s="57" t="s">
        <v>1094</v>
      </c>
      <c r="APD1" s="57" t="s">
        <v>1095</v>
      </c>
      <c r="APE1" s="57" t="s">
        <v>1096</v>
      </c>
      <c r="APF1" s="57" t="s">
        <v>1097</v>
      </c>
      <c r="APG1" s="57" t="s">
        <v>1098</v>
      </c>
      <c r="APH1" s="57" t="s">
        <v>1099</v>
      </c>
      <c r="API1" s="57" t="s">
        <v>1100</v>
      </c>
      <c r="APJ1" s="57" t="s">
        <v>1101</v>
      </c>
      <c r="APK1" s="57" t="s">
        <v>1102</v>
      </c>
      <c r="APL1" s="57" t="s">
        <v>1103</v>
      </c>
      <c r="APM1" s="57" t="s">
        <v>1104</v>
      </c>
      <c r="APN1" s="57" t="s">
        <v>1105</v>
      </c>
      <c r="APO1" s="57" t="s">
        <v>1106</v>
      </c>
      <c r="APP1" s="57" t="s">
        <v>1107</v>
      </c>
      <c r="APQ1" s="57" t="s">
        <v>1108</v>
      </c>
      <c r="APR1" s="57" t="s">
        <v>1109</v>
      </c>
      <c r="APS1" s="57" t="s">
        <v>1110</v>
      </c>
      <c r="APT1" s="57" t="s">
        <v>1111</v>
      </c>
      <c r="APU1" s="57" t="s">
        <v>1112</v>
      </c>
      <c r="APV1" s="57" t="s">
        <v>1113</v>
      </c>
      <c r="APW1" s="57" t="s">
        <v>1114</v>
      </c>
      <c r="APX1" s="57" t="s">
        <v>1115</v>
      </c>
      <c r="APY1" s="57" t="s">
        <v>1116</v>
      </c>
      <c r="APZ1" s="57" t="s">
        <v>1117</v>
      </c>
      <c r="AQA1" s="57" t="s">
        <v>1118</v>
      </c>
      <c r="AQB1" s="57" t="s">
        <v>1119</v>
      </c>
      <c r="AQC1" s="57" t="s">
        <v>1120</v>
      </c>
      <c r="AQD1" s="57" t="s">
        <v>1121</v>
      </c>
      <c r="AQE1" s="57" t="s">
        <v>1122</v>
      </c>
      <c r="AQF1" s="57" t="s">
        <v>1123</v>
      </c>
      <c r="AQG1" s="57" t="s">
        <v>1124</v>
      </c>
      <c r="AQH1" s="57" t="s">
        <v>1125</v>
      </c>
      <c r="AQI1" s="57" t="s">
        <v>1126</v>
      </c>
      <c r="AQJ1" s="57" t="s">
        <v>1127</v>
      </c>
      <c r="AQK1" s="57" t="s">
        <v>1128</v>
      </c>
      <c r="AQL1" s="57" t="s">
        <v>1129</v>
      </c>
      <c r="AQM1" s="57" t="s">
        <v>1130</v>
      </c>
      <c r="AQN1" s="57" t="s">
        <v>1131</v>
      </c>
      <c r="AQO1" s="57" t="s">
        <v>1132</v>
      </c>
      <c r="AQP1" s="57" t="s">
        <v>1133</v>
      </c>
      <c r="AQQ1" s="57" t="s">
        <v>1134</v>
      </c>
      <c r="AQR1" s="57" t="s">
        <v>1135</v>
      </c>
      <c r="AQS1" s="57" t="s">
        <v>1136</v>
      </c>
      <c r="AQT1" s="57" t="s">
        <v>1137</v>
      </c>
      <c r="AQU1" s="57" t="s">
        <v>1138</v>
      </c>
      <c r="AQV1" s="57" t="s">
        <v>1139</v>
      </c>
      <c r="AQW1" s="57" t="s">
        <v>1140</v>
      </c>
      <c r="AQX1" s="57" t="s">
        <v>1141</v>
      </c>
      <c r="AQY1" s="57" t="s">
        <v>1142</v>
      </c>
      <c r="AQZ1" s="57" t="s">
        <v>1143</v>
      </c>
      <c r="ARA1" s="57" t="s">
        <v>1144</v>
      </c>
      <c r="ARB1" s="57" t="s">
        <v>1145</v>
      </c>
      <c r="ARC1" s="57" t="s">
        <v>1146</v>
      </c>
      <c r="ARD1" s="57" t="s">
        <v>1147</v>
      </c>
      <c r="ARE1" s="57" t="s">
        <v>1148</v>
      </c>
      <c r="ARF1" s="57" t="s">
        <v>1149</v>
      </c>
      <c r="ARG1" s="57" t="s">
        <v>1150</v>
      </c>
      <c r="ARH1" s="57" t="s">
        <v>1151</v>
      </c>
      <c r="ARI1" s="57" t="s">
        <v>1152</v>
      </c>
      <c r="ARJ1" s="57" t="s">
        <v>1153</v>
      </c>
      <c r="ARK1" s="57" t="s">
        <v>1154</v>
      </c>
      <c r="ARL1" s="57" t="s">
        <v>1155</v>
      </c>
      <c r="ARM1" s="57" t="s">
        <v>1156</v>
      </c>
      <c r="ARN1" s="57" t="s">
        <v>1157</v>
      </c>
      <c r="ARO1" s="57" t="s">
        <v>1158</v>
      </c>
      <c r="ARP1" s="57" t="s">
        <v>1159</v>
      </c>
      <c r="ARQ1" s="57" t="s">
        <v>1160</v>
      </c>
      <c r="ARR1" s="57" t="s">
        <v>1161</v>
      </c>
      <c r="ARS1" s="57" t="s">
        <v>1162</v>
      </c>
      <c r="ART1" s="57" t="s">
        <v>1163</v>
      </c>
      <c r="ARU1" s="57" t="s">
        <v>1164</v>
      </c>
      <c r="ARV1" s="57" t="s">
        <v>1165</v>
      </c>
      <c r="ARW1" s="57" t="s">
        <v>1166</v>
      </c>
      <c r="ARX1" s="57" t="s">
        <v>1167</v>
      </c>
      <c r="ARY1" s="57" t="s">
        <v>1168</v>
      </c>
      <c r="ARZ1" s="57" t="s">
        <v>1169</v>
      </c>
      <c r="ASA1" s="57" t="s">
        <v>1170</v>
      </c>
      <c r="ASB1" s="57" t="s">
        <v>1171</v>
      </c>
      <c r="ASC1" s="57" t="s">
        <v>1172</v>
      </c>
      <c r="ASD1" s="57" t="s">
        <v>1173</v>
      </c>
      <c r="ASE1" s="57" t="s">
        <v>1174</v>
      </c>
      <c r="ASF1" s="57" t="s">
        <v>1175</v>
      </c>
      <c r="ASG1" s="57" t="s">
        <v>1176</v>
      </c>
      <c r="ASH1" s="57" t="s">
        <v>1177</v>
      </c>
      <c r="ASI1" s="57" t="s">
        <v>1178</v>
      </c>
      <c r="ASJ1" s="57" t="s">
        <v>1179</v>
      </c>
      <c r="ASK1" s="57" t="s">
        <v>1180</v>
      </c>
      <c r="ASL1" s="57" t="s">
        <v>1181</v>
      </c>
      <c r="ASM1" s="57" t="s">
        <v>1182</v>
      </c>
      <c r="ASN1" s="57" t="s">
        <v>1183</v>
      </c>
      <c r="ASO1" s="57" t="s">
        <v>1184</v>
      </c>
      <c r="ASP1" s="57" t="s">
        <v>1185</v>
      </c>
      <c r="ASQ1" s="57" t="s">
        <v>1186</v>
      </c>
      <c r="ASR1" s="57" t="s">
        <v>1187</v>
      </c>
      <c r="ASS1" s="57" t="s">
        <v>1188</v>
      </c>
      <c r="AST1" s="57" t="s">
        <v>1189</v>
      </c>
      <c r="ASU1" s="57" t="s">
        <v>1190</v>
      </c>
      <c r="ASV1" s="57" t="s">
        <v>1191</v>
      </c>
      <c r="ASW1" s="57" t="s">
        <v>1192</v>
      </c>
      <c r="ASX1" s="57" t="s">
        <v>1193</v>
      </c>
      <c r="ASY1" s="57" t="s">
        <v>1194</v>
      </c>
      <c r="ASZ1" s="57" t="s">
        <v>1195</v>
      </c>
      <c r="ATA1" s="57" t="s">
        <v>1196</v>
      </c>
      <c r="ATB1" s="57" t="s">
        <v>1197</v>
      </c>
      <c r="ATC1" s="57" t="s">
        <v>1198</v>
      </c>
      <c r="ATD1" s="57" t="s">
        <v>1199</v>
      </c>
      <c r="ATE1" s="57" t="s">
        <v>1200</v>
      </c>
      <c r="ATF1" s="57" t="s">
        <v>1201</v>
      </c>
      <c r="ATG1" s="57" t="s">
        <v>1202</v>
      </c>
      <c r="ATH1" s="57" t="s">
        <v>1203</v>
      </c>
      <c r="ATI1" s="57" t="s">
        <v>1204</v>
      </c>
      <c r="ATJ1" s="57" t="s">
        <v>1205</v>
      </c>
      <c r="ATK1" s="57" t="s">
        <v>1206</v>
      </c>
      <c r="ATL1" s="57" t="s">
        <v>1207</v>
      </c>
      <c r="ATM1" s="57" t="s">
        <v>1208</v>
      </c>
      <c r="ATN1" s="57" t="s">
        <v>1209</v>
      </c>
      <c r="ATO1" s="57" t="s">
        <v>1210</v>
      </c>
      <c r="ATP1" s="57" t="s">
        <v>1211</v>
      </c>
      <c r="ATQ1" s="57" t="s">
        <v>1212</v>
      </c>
      <c r="ATR1" s="57" t="s">
        <v>1213</v>
      </c>
      <c r="ATS1" s="57" t="s">
        <v>1214</v>
      </c>
      <c r="ATT1" s="57" t="s">
        <v>1215</v>
      </c>
      <c r="ATU1" s="57" t="s">
        <v>1216</v>
      </c>
      <c r="ATV1" s="57" t="s">
        <v>1217</v>
      </c>
      <c r="ATW1" s="57" t="s">
        <v>1218</v>
      </c>
      <c r="ATX1" s="57" t="s">
        <v>1219</v>
      </c>
      <c r="ATY1" s="57" t="s">
        <v>1220</v>
      </c>
      <c r="ATZ1" s="57" t="s">
        <v>1221</v>
      </c>
      <c r="AUA1" s="57" t="s">
        <v>1222</v>
      </c>
      <c r="AUB1" s="57" t="s">
        <v>1223</v>
      </c>
      <c r="AUC1" s="57" t="s">
        <v>1224</v>
      </c>
      <c r="AUD1" s="57" t="s">
        <v>1225</v>
      </c>
      <c r="AUE1" s="57" t="s">
        <v>1226</v>
      </c>
      <c r="AUF1" s="57" t="s">
        <v>1227</v>
      </c>
      <c r="AUG1" s="57" t="s">
        <v>1228</v>
      </c>
      <c r="AUH1" s="57" t="s">
        <v>1229</v>
      </c>
      <c r="AUI1" s="57" t="s">
        <v>1230</v>
      </c>
      <c r="AUJ1" s="57" t="s">
        <v>1231</v>
      </c>
      <c r="AUK1" s="57" t="s">
        <v>1232</v>
      </c>
      <c r="AUL1" s="57" t="s">
        <v>1233</v>
      </c>
      <c r="AUM1" s="57" t="s">
        <v>1234</v>
      </c>
      <c r="AUN1" s="57" t="s">
        <v>1235</v>
      </c>
      <c r="AUO1" s="57" t="s">
        <v>1236</v>
      </c>
      <c r="AUP1" s="57" t="s">
        <v>1237</v>
      </c>
      <c r="AUQ1" s="57" t="s">
        <v>1238</v>
      </c>
      <c r="AUR1" s="57" t="s">
        <v>1239</v>
      </c>
      <c r="AUS1" s="57" t="s">
        <v>1240</v>
      </c>
      <c r="AUT1" s="57" t="s">
        <v>1241</v>
      </c>
      <c r="AUU1" s="57" t="s">
        <v>1242</v>
      </c>
      <c r="AUV1" s="57" t="s">
        <v>1243</v>
      </c>
      <c r="AUW1" s="57" t="s">
        <v>1244</v>
      </c>
      <c r="AUX1" s="57" t="s">
        <v>1245</v>
      </c>
      <c r="AUY1" s="57" t="s">
        <v>1246</v>
      </c>
      <c r="AUZ1" s="57" t="s">
        <v>1247</v>
      </c>
      <c r="AVA1" s="57" t="s">
        <v>1248</v>
      </c>
      <c r="AVB1" s="57" t="s">
        <v>1249</v>
      </c>
      <c r="AVC1" s="57" t="s">
        <v>1250</v>
      </c>
      <c r="AVD1" s="57" t="s">
        <v>1251</v>
      </c>
      <c r="AVE1" s="57" t="s">
        <v>1252</v>
      </c>
      <c r="AVF1" s="57" t="s">
        <v>1253</v>
      </c>
      <c r="AVG1" s="57" t="s">
        <v>1254</v>
      </c>
      <c r="AVH1" s="57" t="s">
        <v>1255</v>
      </c>
      <c r="AVI1" s="57" t="s">
        <v>1256</v>
      </c>
      <c r="AVJ1" s="57" t="s">
        <v>1257</v>
      </c>
      <c r="AVK1" s="57" t="s">
        <v>1258</v>
      </c>
      <c r="AVL1" s="57" t="s">
        <v>1259</v>
      </c>
      <c r="AVM1" s="57" t="s">
        <v>1260</v>
      </c>
      <c r="AVN1" s="57" t="s">
        <v>1261</v>
      </c>
      <c r="AVO1" s="57" t="s">
        <v>1262</v>
      </c>
      <c r="AVP1" s="57" t="s">
        <v>1263</v>
      </c>
      <c r="AVQ1" s="57" t="s">
        <v>1264</v>
      </c>
      <c r="AVR1" s="57" t="s">
        <v>1265</v>
      </c>
      <c r="AVS1" s="57" t="s">
        <v>1266</v>
      </c>
      <c r="AVT1" s="57" t="s">
        <v>1267</v>
      </c>
      <c r="AVU1" s="57" t="s">
        <v>1268</v>
      </c>
      <c r="AVV1" s="57" t="s">
        <v>1269</v>
      </c>
      <c r="AVW1" s="57" t="s">
        <v>1270</v>
      </c>
      <c r="AVX1" s="57" t="s">
        <v>1271</v>
      </c>
      <c r="AVY1" s="57" t="s">
        <v>1272</v>
      </c>
      <c r="AVZ1" s="57" t="s">
        <v>1273</v>
      </c>
      <c r="AWA1" s="57" t="s">
        <v>1274</v>
      </c>
      <c r="AWB1" s="57" t="s">
        <v>1275</v>
      </c>
      <c r="AWC1" s="57" t="s">
        <v>1276</v>
      </c>
      <c r="AWD1" s="57" t="s">
        <v>1277</v>
      </c>
      <c r="AWE1" s="57" t="s">
        <v>1278</v>
      </c>
      <c r="AWF1" s="57" t="s">
        <v>1279</v>
      </c>
      <c r="AWG1" s="57" t="s">
        <v>1280</v>
      </c>
      <c r="AWH1" s="57" t="s">
        <v>1281</v>
      </c>
      <c r="AWI1" s="57" t="s">
        <v>1282</v>
      </c>
      <c r="AWJ1" s="57" t="s">
        <v>1283</v>
      </c>
      <c r="AWK1" s="57" t="s">
        <v>1284</v>
      </c>
      <c r="AWL1" s="57" t="s">
        <v>1285</v>
      </c>
      <c r="AWM1" s="57" t="s">
        <v>1286</v>
      </c>
      <c r="AWN1" s="57" t="s">
        <v>1287</v>
      </c>
      <c r="AWO1" s="57" t="s">
        <v>1288</v>
      </c>
      <c r="AWP1" s="57" t="s">
        <v>1289</v>
      </c>
      <c r="AWQ1" s="57" t="s">
        <v>1290</v>
      </c>
      <c r="AWR1" s="57" t="s">
        <v>1291</v>
      </c>
      <c r="AWS1" s="57" t="s">
        <v>1292</v>
      </c>
      <c r="AWT1" s="57" t="s">
        <v>1293</v>
      </c>
      <c r="AWU1" s="57" t="s">
        <v>1294</v>
      </c>
      <c r="AWV1" s="57" t="s">
        <v>1295</v>
      </c>
      <c r="AWW1" s="57" t="s">
        <v>1296</v>
      </c>
      <c r="AWX1" s="57" t="s">
        <v>1297</v>
      </c>
      <c r="AWY1" s="57" t="s">
        <v>1298</v>
      </c>
      <c r="AWZ1" s="57" t="s">
        <v>1299</v>
      </c>
      <c r="AXA1" s="57" t="s">
        <v>1300</v>
      </c>
      <c r="AXB1" s="57" t="s">
        <v>1301</v>
      </c>
      <c r="AXC1" s="57" t="s">
        <v>1302</v>
      </c>
      <c r="AXD1" s="57" t="s">
        <v>1303</v>
      </c>
      <c r="AXE1" s="57" t="s">
        <v>1304</v>
      </c>
      <c r="AXF1" s="57" t="s">
        <v>1305</v>
      </c>
      <c r="AXG1" s="57" t="s">
        <v>1306</v>
      </c>
      <c r="AXH1" s="57" t="s">
        <v>1307</v>
      </c>
      <c r="AXI1" s="57" t="s">
        <v>1308</v>
      </c>
      <c r="AXJ1" s="57" t="s">
        <v>1309</v>
      </c>
      <c r="AXK1" s="57" t="s">
        <v>1310</v>
      </c>
      <c r="AXL1" s="57" t="s">
        <v>1311</v>
      </c>
      <c r="AXM1" s="57" t="s">
        <v>1312</v>
      </c>
      <c r="AXN1" s="57" t="s">
        <v>1313</v>
      </c>
      <c r="AXO1" s="57" t="s">
        <v>1314</v>
      </c>
      <c r="AXP1" s="57" t="s">
        <v>1315</v>
      </c>
      <c r="AXQ1" s="57" t="s">
        <v>1316</v>
      </c>
      <c r="AXR1" s="57" t="s">
        <v>1317</v>
      </c>
      <c r="AXS1" s="57" t="s">
        <v>1318</v>
      </c>
      <c r="AXT1" s="57" t="s">
        <v>1319</v>
      </c>
      <c r="AXU1" s="57" t="s">
        <v>1320</v>
      </c>
      <c r="AXV1" s="57" t="s">
        <v>1321</v>
      </c>
      <c r="AXW1" s="57" t="s">
        <v>1322</v>
      </c>
      <c r="AXX1" s="57" t="s">
        <v>1323</v>
      </c>
      <c r="AXY1" s="57" t="s">
        <v>1324</v>
      </c>
      <c r="AXZ1" s="57" t="s">
        <v>1325</v>
      </c>
      <c r="AYA1" s="57" t="s">
        <v>1326</v>
      </c>
      <c r="AYB1" s="57" t="s">
        <v>1327</v>
      </c>
      <c r="AYC1" s="57" t="s">
        <v>1328</v>
      </c>
      <c r="AYD1" s="57" t="s">
        <v>1329</v>
      </c>
      <c r="AYE1" s="57" t="s">
        <v>1330</v>
      </c>
      <c r="AYF1" s="57" t="s">
        <v>1331</v>
      </c>
      <c r="AYG1" s="57" t="s">
        <v>1332</v>
      </c>
      <c r="AYH1" s="57" t="s">
        <v>1333</v>
      </c>
      <c r="AYI1" s="57" t="s">
        <v>1334</v>
      </c>
      <c r="AYJ1" s="57" t="s">
        <v>1335</v>
      </c>
      <c r="AYK1" s="57" t="s">
        <v>1336</v>
      </c>
      <c r="AYL1" s="57" t="s">
        <v>1337</v>
      </c>
      <c r="AYM1" s="57" t="s">
        <v>1338</v>
      </c>
      <c r="AYN1" s="57" t="s">
        <v>1339</v>
      </c>
      <c r="AYO1" s="57" t="s">
        <v>1340</v>
      </c>
      <c r="AYP1" s="57" t="s">
        <v>1341</v>
      </c>
      <c r="AYQ1" s="57" t="s">
        <v>1342</v>
      </c>
      <c r="AYR1" s="57" t="s">
        <v>1343</v>
      </c>
      <c r="AYS1" s="57" t="s">
        <v>1344</v>
      </c>
      <c r="AYT1" s="57" t="s">
        <v>1345</v>
      </c>
      <c r="AYU1" s="57" t="s">
        <v>1346</v>
      </c>
      <c r="AYV1" s="57" t="s">
        <v>1347</v>
      </c>
      <c r="AYW1" s="57" t="s">
        <v>1348</v>
      </c>
      <c r="AYX1" s="57" t="s">
        <v>1349</v>
      </c>
      <c r="AYY1" s="57" t="s">
        <v>1350</v>
      </c>
      <c r="AYZ1" s="57" t="s">
        <v>1351</v>
      </c>
      <c r="AZA1" s="57" t="s">
        <v>1352</v>
      </c>
      <c r="AZB1" s="57" t="s">
        <v>1353</v>
      </c>
      <c r="AZC1" s="57" t="s">
        <v>1354</v>
      </c>
      <c r="AZD1" s="57" t="s">
        <v>1355</v>
      </c>
      <c r="AZE1" s="57" t="s">
        <v>1356</v>
      </c>
      <c r="AZF1" s="57" t="s">
        <v>1357</v>
      </c>
      <c r="AZG1" s="57" t="s">
        <v>1358</v>
      </c>
      <c r="AZH1" s="57" t="s">
        <v>1359</v>
      </c>
      <c r="AZI1" s="57" t="s">
        <v>1360</v>
      </c>
      <c r="AZJ1" s="57" t="s">
        <v>1361</v>
      </c>
      <c r="AZK1" s="57" t="s">
        <v>1362</v>
      </c>
      <c r="AZL1" s="57" t="s">
        <v>1363</v>
      </c>
      <c r="AZM1" s="57" t="s">
        <v>1364</v>
      </c>
      <c r="AZN1" s="57" t="s">
        <v>1365</v>
      </c>
      <c r="AZO1" s="57" t="s">
        <v>1366</v>
      </c>
      <c r="AZP1" s="57" t="s">
        <v>1367</v>
      </c>
      <c r="AZQ1" s="57" t="s">
        <v>1368</v>
      </c>
      <c r="AZR1" s="57" t="s">
        <v>1369</v>
      </c>
      <c r="AZS1" s="57" t="s">
        <v>1370</v>
      </c>
      <c r="AZT1" s="57" t="s">
        <v>1371</v>
      </c>
      <c r="AZU1" s="57" t="s">
        <v>1372</v>
      </c>
      <c r="AZV1" s="57" t="s">
        <v>1373</v>
      </c>
      <c r="AZW1" s="57" t="s">
        <v>1374</v>
      </c>
      <c r="AZX1" s="57" t="s">
        <v>1375</v>
      </c>
      <c r="AZY1" s="57" t="s">
        <v>1376</v>
      </c>
      <c r="AZZ1" s="57" t="s">
        <v>1377</v>
      </c>
      <c r="BAA1" s="57" t="s">
        <v>1378</v>
      </c>
      <c r="BAB1" s="57" t="s">
        <v>1379</v>
      </c>
      <c r="BAC1" s="57" t="s">
        <v>1380</v>
      </c>
      <c r="BAD1" s="57" t="s">
        <v>1381</v>
      </c>
      <c r="BAE1" s="57" t="s">
        <v>1382</v>
      </c>
      <c r="BAF1" s="57" t="s">
        <v>1383</v>
      </c>
      <c r="BAG1" s="57" t="s">
        <v>1384</v>
      </c>
      <c r="BAH1" s="57" t="s">
        <v>1385</v>
      </c>
      <c r="BAI1" s="57" t="s">
        <v>1386</v>
      </c>
      <c r="BAJ1" s="57" t="s">
        <v>1387</v>
      </c>
      <c r="BAK1" s="57" t="s">
        <v>1388</v>
      </c>
      <c r="BAL1" s="57" t="s">
        <v>1389</v>
      </c>
      <c r="BAM1" s="57" t="s">
        <v>1390</v>
      </c>
      <c r="BAN1" s="57" t="s">
        <v>1391</v>
      </c>
      <c r="BAO1" s="57" t="s">
        <v>1392</v>
      </c>
      <c r="BAP1" s="57" t="s">
        <v>1393</v>
      </c>
      <c r="BAQ1" s="57" t="s">
        <v>1394</v>
      </c>
      <c r="BAR1" s="57" t="s">
        <v>1395</v>
      </c>
      <c r="BAS1" s="57" t="s">
        <v>1396</v>
      </c>
      <c r="BAT1" s="57" t="s">
        <v>1397</v>
      </c>
      <c r="BAU1" s="57" t="s">
        <v>1398</v>
      </c>
      <c r="BAV1" s="57" t="s">
        <v>1399</v>
      </c>
      <c r="BAW1" s="57" t="s">
        <v>1400</v>
      </c>
      <c r="BAX1" s="57" t="s">
        <v>1401</v>
      </c>
      <c r="BAY1" s="57" t="s">
        <v>1402</v>
      </c>
      <c r="BAZ1" s="57" t="s">
        <v>1403</v>
      </c>
      <c r="BBA1" s="57" t="s">
        <v>1404</v>
      </c>
      <c r="BBB1" s="57" t="s">
        <v>1405</v>
      </c>
      <c r="BBC1" s="57" t="s">
        <v>1406</v>
      </c>
      <c r="BBD1" s="57" t="s">
        <v>1407</v>
      </c>
      <c r="BBE1" s="57" t="s">
        <v>1408</v>
      </c>
      <c r="BBF1" s="57" t="s">
        <v>1409</v>
      </c>
      <c r="BBG1" s="57" t="s">
        <v>1410</v>
      </c>
      <c r="BBH1" s="57" t="s">
        <v>1411</v>
      </c>
      <c r="BBI1" s="57" t="s">
        <v>1412</v>
      </c>
      <c r="BBJ1" s="57" t="s">
        <v>1413</v>
      </c>
      <c r="BBK1" s="57" t="s">
        <v>1414</v>
      </c>
      <c r="BBL1" s="57" t="s">
        <v>1415</v>
      </c>
      <c r="BBM1" s="57" t="s">
        <v>1416</v>
      </c>
      <c r="BBN1" s="57" t="s">
        <v>1417</v>
      </c>
      <c r="BBO1" s="57" t="s">
        <v>1418</v>
      </c>
      <c r="BBP1" s="57" t="s">
        <v>1419</v>
      </c>
      <c r="BBQ1" s="57" t="s">
        <v>1420</v>
      </c>
      <c r="BBR1" s="57" t="s">
        <v>1421</v>
      </c>
      <c r="BBS1" s="57" t="s">
        <v>1422</v>
      </c>
      <c r="BBT1" s="57" t="s">
        <v>1423</v>
      </c>
      <c r="BBU1" s="57" t="s">
        <v>1424</v>
      </c>
      <c r="BBV1" s="57" t="s">
        <v>1425</v>
      </c>
      <c r="BBW1" s="57" t="s">
        <v>1426</v>
      </c>
      <c r="BBX1" s="57" t="s">
        <v>1427</v>
      </c>
      <c r="BBY1" s="57" t="s">
        <v>1428</v>
      </c>
      <c r="BBZ1" s="57" t="s">
        <v>1429</v>
      </c>
      <c r="BCA1" s="57" t="s">
        <v>1430</v>
      </c>
      <c r="BCB1" s="57" t="s">
        <v>1431</v>
      </c>
      <c r="BCC1" s="57" t="s">
        <v>1432</v>
      </c>
      <c r="BCD1" s="57" t="s">
        <v>1433</v>
      </c>
      <c r="BCE1" s="57" t="s">
        <v>1434</v>
      </c>
      <c r="BCF1" s="57" t="s">
        <v>1435</v>
      </c>
      <c r="BCG1" s="57" t="s">
        <v>1436</v>
      </c>
      <c r="BCH1" s="57" t="s">
        <v>1437</v>
      </c>
      <c r="BCI1" s="57" t="s">
        <v>1438</v>
      </c>
      <c r="BCJ1" s="57" t="s">
        <v>1439</v>
      </c>
      <c r="BCK1" s="57" t="s">
        <v>1440</v>
      </c>
      <c r="BCL1" s="57" t="s">
        <v>1441</v>
      </c>
      <c r="BCM1" s="57" t="s">
        <v>1442</v>
      </c>
      <c r="BCN1" s="57" t="s">
        <v>1443</v>
      </c>
      <c r="BCO1" s="57" t="s">
        <v>1444</v>
      </c>
      <c r="BCP1" s="57" t="s">
        <v>1445</v>
      </c>
      <c r="BCQ1" s="57" t="s">
        <v>1446</v>
      </c>
      <c r="BCR1" s="57" t="s">
        <v>1447</v>
      </c>
      <c r="BCS1" s="57" t="s">
        <v>1448</v>
      </c>
      <c r="BCT1" s="57" t="s">
        <v>1449</v>
      </c>
      <c r="BCU1" s="57" t="s">
        <v>1450</v>
      </c>
      <c r="BCV1" s="57" t="s">
        <v>1451</v>
      </c>
      <c r="BCW1" s="57" t="s">
        <v>1452</v>
      </c>
      <c r="BCX1" s="57" t="s">
        <v>1453</v>
      </c>
      <c r="BCY1" s="57" t="s">
        <v>1454</v>
      </c>
      <c r="BCZ1" s="57" t="s">
        <v>1455</v>
      </c>
      <c r="BDA1" s="57" t="s">
        <v>1456</v>
      </c>
      <c r="BDB1" s="57" t="s">
        <v>1457</v>
      </c>
      <c r="BDC1" s="57" t="s">
        <v>1458</v>
      </c>
      <c r="BDD1" s="57" t="s">
        <v>1459</v>
      </c>
      <c r="BDE1" s="57" t="s">
        <v>1460</v>
      </c>
      <c r="BDF1" s="57" t="s">
        <v>1461</v>
      </c>
      <c r="BDG1" s="57" t="s">
        <v>1462</v>
      </c>
      <c r="BDH1" s="57" t="s">
        <v>1463</v>
      </c>
      <c r="BDI1" s="57" t="s">
        <v>1464</v>
      </c>
      <c r="BDJ1" s="57" t="s">
        <v>1465</v>
      </c>
      <c r="BDK1" s="57" t="s">
        <v>1466</v>
      </c>
      <c r="BDL1" s="57" t="s">
        <v>1467</v>
      </c>
      <c r="BDM1" s="57" t="s">
        <v>1468</v>
      </c>
      <c r="BDN1" s="57" t="s">
        <v>1469</v>
      </c>
      <c r="BDO1" s="57" t="s">
        <v>1470</v>
      </c>
      <c r="BDP1" s="57" t="s">
        <v>1471</v>
      </c>
      <c r="BDQ1" s="57" t="s">
        <v>1472</v>
      </c>
      <c r="BDR1" s="57" t="s">
        <v>1473</v>
      </c>
      <c r="BDS1" s="57" t="s">
        <v>1474</v>
      </c>
      <c r="BDT1" s="57" t="s">
        <v>1475</v>
      </c>
      <c r="BDU1" s="57" t="s">
        <v>1476</v>
      </c>
      <c r="BDV1" s="57" t="s">
        <v>1477</v>
      </c>
      <c r="BDW1" s="57" t="s">
        <v>1478</v>
      </c>
      <c r="BDX1" s="57" t="s">
        <v>1479</v>
      </c>
      <c r="BDY1" s="57" t="s">
        <v>1480</v>
      </c>
      <c r="BDZ1" s="57" t="s">
        <v>1481</v>
      </c>
      <c r="BEA1" s="57" t="s">
        <v>1482</v>
      </c>
      <c r="BEB1" s="57" t="s">
        <v>1483</v>
      </c>
      <c r="BEC1" s="57" t="s">
        <v>1484</v>
      </c>
      <c r="BED1" s="57" t="s">
        <v>1485</v>
      </c>
      <c r="BEE1" s="57" t="s">
        <v>1486</v>
      </c>
      <c r="BEF1" s="57" t="s">
        <v>1487</v>
      </c>
      <c r="BEG1" s="57" t="s">
        <v>1488</v>
      </c>
      <c r="BEH1" s="57" t="s">
        <v>1489</v>
      </c>
      <c r="BEI1" s="57" t="s">
        <v>1490</v>
      </c>
      <c r="BEJ1" s="57" t="s">
        <v>1491</v>
      </c>
      <c r="BEK1" s="57" t="s">
        <v>1492</v>
      </c>
      <c r="BEL1" s="57" t="s">
        <v>1493</v>
      </c>
      <c r="BEM1" s="57" t="s">
        <v>1494</v>
      </c>
      <c r="BEN1" s="57" t="s">
        <v>1495</v>
      </c>
      <c r="BEO1" s="57" t="s">
        <v>1496</v>
      </c>
      <c r="BEP1" s="57" t="s">
        <v>1497</v>
      </c>
      <c r="BEQ1" s="57" t="s">
        <v>1498</v>
      </c>
      <c r="BER1" s="57" t="s">
        <v>1499</v>
      </c>
      <c r="BES1" s="57" t="s">
        <v>1500</v>
      </c>
      <c r="BET1" s="57" t="s">
        <v>1501</v>
      </c>
      <c r="BEU1" s="57" t="s">
        <v>1502</v>
      </c>
      <c r="BEV1" s="57" t="s">
        <v>1503</v>
      </c>
      <c r="BEW1" s="57" t="s">
        <v>1504</v>
      </c>
      <c r="BEX1" s="57" t="s">
        <v>1505</v>
      </c>
      <c r="BEY1" s="57" t="s">
        <v>1506</v>
      </c>
      <c r="BEZ1" s="57" t="s">
        <v>1507</v>
      </c>
      <c r="BFA1" s="57" t="s">
        <v>1508</v>
      </c>
      <c r="BFB1" s="57" t="s">
        <v>1509</v>
      </c>
      <c r="BFC1" s="57" t="s">
        <v>1510</v>
      </c>
      <c r="BFD1" s="57" t="s">
        <v>1511</v>
      </c>
      <c r="BFE1" s="57" t="s">
        <v>1512</v>
      </c>
      <c r="BFF1" s="57" t="s">
        <v>1513</v>
      </c>
      <c r="BFG1" s="57" t="s">
        <v>1514</v>
      </c>
      <c r="BFH1" s="57" t="s">
        <v>1515</v>
      </c>
      <c r="BFI1" s="57" t="s">
        <v>1516</v>
      </c>
      <c r="BFJ1" s="57" t="s">
        <v>1517</v>
      </c>
      <c r="BFK1" s="57" t="s">
        <v>1518</v>
      </c>
      <c r="BFL1" s="57" t="s">
        <v>1519</v>
      </c>
      <c r="BFM1" s="57" t="s">
        <v>1520</v>
      </c>
      <c r="BFN1" s="57" t="s">
        <v>1521</v>
      </c>
      <c r="BFO1" s="57" t="s">
        <v>1522</v>
      </c>
      <c r="BFP1" s="57" t="s">
        <v>1523</v>
      </c>
      <c r="BFQ1" s="57" t="s">
        <v>1524</v>
      </c>
      <c r="BFR1" s="57" t="s">
        <v>1525</v>
      </c>
      <c r="BFS1" s="57" t="s">
        <v>1526</v>
      </c>
      <c r="BFT1" s="57" t="s">
        <v>1527</v>
      </c>
      <c r="BFU1" s="57" t="s">
        <v>1528</v>
      </c>
      <c r="BFV1" s="57" t="s">
        <v>1529</v>
      </c>
      <c r="BFW1" s="57" t="s">
        <v>1530</v>
      </c>
      <c r="BFX1" s="57" t="s">
        <v>1531</v>
      </c>
      <c r="BFY1" s="57" t="s">
        <v>1532</v>
      </c>
      <c r="BFZ1" s="57" t="s">
        <v>1533</v>
      </c>
      <c r="BGA1" s="57" t="s">
        <v>1534</v>
      </c>
      <c r="BGB1" s="57" t="s">
        <v>1535</v>
      </c>
      <c r="BGC1" s="57" t="s">
        <v>1536</v>
      </c>
      <c r="BGD1" s="57" t="s">
        <v>1537</v>
      </c>
      <c r="BGE1" s="57" t="s">
        <v>1538</v>
      </c>
      <c r="BGF1" s="57" t="s">
        <v>1539</v>
      </c>
      <c r="BGG1" s="57" t="s">
        <v>1540</v>
      </c>
      <c r="BGH1" s="57" t="s">
        <v>1541</v>
      </c>
      <c r="BGI1" s="57" t="s">
        <v>1542</v>
      </c>
      <c r="BGJ1" s="57" t="s">
        <v>1543</v>
      </c>
      <c r="BGK1" s="57" t="s">
        <v>1544</v>
      </c>
      <c r="BGL1" s="57" t="s">
        <v>1545</v>
      </c>
      <c r="BGM1" s="57" t="s">
        <v>1546</v>
      </c>
      <c r="BGN1" s="57" t="s">
        <v>1547</v>
      </c>
      <c r="BGO1" s="57" t="s">
        <v>1548</v>
      </c>
      <c r="BGP1" s="57" t="s">
        <v>1549</v>
      </c>
      <c r="BGQ1" s="57" t="s">
        <v>1550</v>
      </c>
      <c r="BGR1" s="57" t="s">
        <v>1551</v>
      </c>
      <c r="BGS1" s="57" t="s">
        <v>1552</v>
      </c>
      <c r="BGT1" s="57" t="s">
        <v>1553</v>
      </c>
      <c r="BGU1" s="57" t="s">
        <v>1554</v>
      </c>
      <c r="BGV1" s="57" t="s">
        <v>1555</v>
      </c>
      <c r="BGW1" s="57" t="s">
        <v>1556</v>
      </c>
      <c r="BGX1" s="57" t="s">
        <v>1557</v>
      </c>
      <c r="BGY1" s="57" t="s">
        <v>1558</v>
      </c>
      <c r="BGZ1" s="57" t="s">
        <v>1559</v>
      </c>
      <c r="BHA1" s="57" t="s">
        <v>1560</v>
      </c>
      <c r="BHB1" s="57" t="s">
        <v>1561</v>
      </c>
      <c r="BHC1" s="57" t="s">
        <v>1562</v>
      </c>
      <c r="BHD1" s="57" t="s">
        <v>1563</v>
      </c>
      <c r="BHE1" s="57" t="s">
        <v>1564</v>
      </c>
      <c r="BHF1" s="57" t="s">
        <v>1565</v>
      </c>
      <c r="BHG1" s="57" t="s">
        <v>1566</v>
      </c>
      <c r="BHH1" s="57" t="s">
        <v>1567</v>
      </c>
      <c r="BHI1" s="57" t="s">
        <v>1568</v>
      </c>
      <c r="BHJ1" s="57" t="s">
        <v>1569</v>
      </c>
      <c r="BHK1" s="57" t="s">
        <v>1570</v>
      </c>
      <c r="BHL1" s="57" t="s">
        <v>1571</v>
      </c>
      <c r="BHM1" s="57" t="s">
        <v>1572</v>
      </c>
      <c r="BHN1" s="57" t="s">
        <v>1573</v>
      </c>
      <c r="BHO1" s="57" t="s">
        <v>1574</v>
      </c>
      <c r="BHP1" s="57" t="s">
        <v>1575</v>
      </c>
      <c r="BHQ1" s="57" t="s">
        <v>1576</v>
      </c>
      <c r="BHR1" s="57" t="s">
        <v>1577</v>
      </c>
      <c r="BHS1" s="57" t="s">
        <v>1578</v>
      </c>
      <c r="BHT1" s="57" t="s">
        <v>1579</v>
      </c>
      <c r="BHU1" s="57" t="s">
        <v>1580</v>
      </c>
      <c r="BHV1" s="57" t="s">
        <v>1581</v>
      </c>
      <c r="BHW1" s="57" t="s">
        <v>1582</v>
      </c>
      <c r="BHX1" s="57" t="s">
        <v>1583</v>
      </c>
      <c r="BHY1" s="57" t="s">
        <v>1584</v>
      </c>
      <c r="BHZ1" s="57" t="s">
        <v>1585</v>
      </c>
      <c r="BIA1" s="57" t="s">
        <v>1586</v>
      </c>
      <c r="BIB1" s="57" t="s">
        <v>1587</v>
      </c>
      <c r="BIC1" s="57" t="s">
        <v>1588</v>
      </c>
      <c r="BID1" s="57" t="s">
        <v>1589</v>
      </c>
      <c r="BIE1" s="57" t="s">
        <v>1590</v>
      </c>
      <c r="BIF1" s="57" t="s">
        <v>1591</v>
      </c>
      <c r="BIG1" s="57" t="s">
        <v>1592</v>
      </c>
      <c r="BIH1" s="57" t="s">
        <v>1593</v>
      </c>
      <c r="BII1" s="57" t="s">
        <v>1594</v>
      </c>
      <c r="BIJ1" s="57" t="s">
        <v>1595</v>
      </c>
      <c r="BIK1" s="57" t="s">
        <v>1596</v>
      </c>
      <c r="BIL1" s="57" t="s">
        <v>1597</v>
      </c>
      <c r="BIM1" s="57" t="s">
        <v>1598</v>
      </c>
      <c r="BIN1" s="57" t="s">
        <v>1599</v>
      </c>
      <c r="BIO1" s="57" t="s">
        <v>1600</v>
      </c>
      <c r="BIP1" s="57" t="s">
        <v>1601</v>
      </c>
      <c r="BIQ1" s="57" t="s">
        <v>1602</v>
      </c>
      <c r="BIR1" s="57" t="s">
        <v>1603</v>
      </c>
      <c r="BIS1" s="57" t="s">
        <v>1604</v>
      </c>
      <c r="BIT1" s="57" t="s">
        <v>1605</v>
      </c>
      <c r="BIU1" s="57" t="s">
        <v>1606</v>
      </c>
      <c r="BIV1" s="57" t="s">
        <v>1607</v>
      </c>
      <c r="BIW1" s="57" t="s">
        <v>1608</v>
      </c>
      <c r="BIX1" s="57" t="s">
        <v>1609</v>
      </c>
      <c r="BIY1" s="57" t="s">
        <v>1610</v>
      </c>
      <c r="BIZ1" s="57" t="s">
        <v>1611</v>
      </c>
      <c r="BJA1" s="57" t="s">
        <v>1612</v>
      </c>
      <c r="BJB1" s="57" t="s">
        <v>1613</v>
      </c>
      <c r="BJC1" s="57" t="s">
        <v>1614</v>
      </c>
      <c r="BJD1" s="57" t="s">
        <v>1615</v>
      </c>
      <c r="BJE1" s="57" t="s">
        <v>1616</v>
      </c>
      <c r="BJF1" s="57" t="s">
        <v>1617</v>
      </c>
      <c r="BJG1" s="57" t="s">
        <v>1618</v>
      </c>
      <c r="BJH1" s="57" t="s">
        <v>1619</v>
      </c>
      <c r="BJI1" s="57" t="s">
        <v>1620</v>
      </c>
      <c r="BJJ1" s="57" t="s">
        <v>1621</v>
      </c>
      <c r="BJK1" s="57" t="s">
        <v>1622</v>
      </c>
      <c r="BJL1" s="57" t="s">
        <v>1623</v>
      </c>
      <c r="BJM1" s="57" t="s">
        <v>1624</v>
      </c>
      <c r="BJN1" s="57" t="s">
        <v>1625</v>
      </c>
      <c r="BJO1" s="57" t="s">
        <v>1626</v>
      </c>
      <c r="BJP1" s="57" t="s">
        <v>1627</v>
      </c>
      <c r="BJQ1" s="57" t="s">
        <v>1628</v>
      </c>
      <c r="BJR1" s="57" t="s">
        <v>1629</v>
      </c>
      <c r="BJS1" s="57" t="s">
        <v>1630</v>
      </c>
      <c r="BJT1" s="57" t="s">
        <v>1631</v>
      </c>
      <c r="BJU1" s="57" t="s">
        <v>1632</v>
      </c>
      <c r="BJV1" s="57" t="s">
        <v>1633</v>
      </c>
      <c r="BJW1" s="57" t="s">
        <v>1634</v>
      </c>
      <c r="BJX1" s="57" t="s">
        <v>1635</v>
      </c>
      <c r="BJY1" s="57" t="s">
        <v>1636</v>
      </c>
      <c r="BJZ1" s="57" t="s">
        <v>1637</v>
      </c>
      <c r="BKA1" s="57" t="s">
        <v>1638</v>
      </c>
      <c r="BKB1" s="57" t="s">
        <v>1639</v>
      </c>
      <c r="BKC1" s="57" t="s">
        <v>1640</v>
      </c>
      <c r="BKD1" s="57" t="s">
        <v>1641</v>
      </c>
      <c r="BKE1" s="57" t="s">
        <v>1642</v>
      </c>
      <c r="BKF1" s="57" t="s">
        <v>1643</v>
      </c>
      <c r="BKG1" s="57" t="s">
        <v>1644</v>
      </c>
      <c r="BKH1" s="57" t="s">
        <v>1645</v>
      </c>
      <c r="BKI1" s="57" t="s">
        <v>1646</v>
      </c>
      <c r="BKJ1" s="57" t="s">
        <v>1647</v>
      </c>
      <c r="BKK1" s="57" t="s">
        <v>1648</v>
      </c>
      <c r="BKL1" s="57" t="s">
        <v>1649</v>
      </c>
      <c r="BKM1" s="57" t="s">
        <v>1650</v>
      </c>
      <c r="BKN1" s="57" t="s">
        <v>1651</v>
      </c>
      <c r="BKO1" s="57" t="s">
        <v>1652</v>
      </c>
      <c r="BKP1" s="57" t="s">
        <v>1653</v>
      </c>
      <c r="BKQ1" s="57" t="s">
        <v>1654</v>
      </c>
      <c r="BKR1" s="57" t="s">
        <v>1655</v>
      </c>
      <c r="BKS1" s="57" t="s">
        <v>1656</v>
      </c>
      <c r="BKT1" s="57" t="s">
        <v>1657</v>
      </c>
      <c r="BKU1" s="57" t="s">
        <v>1658</v>
      </c>
      <c r="BKV1" s="57" t="s">
        <v>1659</v>
      </c>
      <c r="BKW1" s="57" t="s">
        <v>1660</v>
      </c>
      <c r="BKX1" s="57" t="s">
        <v>1661</v>
      </c>
      <c r="BKY1" s="57" t="s">
        <v>1662</v>
      </c>
      <c r="BKZ1" s="57" t="s">
        <v>1663</v>
      </c>
      <c r="BLA1" s="57" t="s">
        <v>1664</v>
      </c>
      <c r="BLB1" s="57" t="s">
        <v>1665</v>
      </c>
      <c r="BLC1" s="57" t="s">
        <v>1666</v>
      </c>
      <c r="BLD1" s="57" t="s">
        <v>1667</v>
      </c>
      <c r="BLE1" s="57" t="s">
        <v>1668</v>
      </c>
      <c r="BLF1" s="57" t="s">
        <v>1669</v>
      </c>
      <c r="BLG1" s="57" t="s">
        <v>1670</v>
      </c>
      <c r="BLH1" s="57" t="s">
        <v>1671</v>
      </c>
      <c r="BLI1" s="57" t="s">
        <v>1672</v>
      </c>
      <c r="BLJ1" s="57" t="s">
        <v>1673</v>
      </c>
      <c r="BLK1" s="57" t="s">
        <v>1674</v>
      </c>
      <c r="BLL1" s="57" t="s">
        <v>1675</v>
      </c>
      <c r="BLM1" s="57" t="s">
        <v>1676</v>
      </c>
      <c r="BLN1" s="57" t="s">
        <v>1677</v>
      </c>
      <c r="BLO1" s="57" t="s">
        <v>1678</v>
      </c>
      <c r="BLP1" s="57" t="s">
        <v>1679</v>
      </c>
      <c r="BLQ1" s="57" t="s">
        <v>1680</v>
      </c>
      <c r="BLR1" s="57" t="s">
        <v>1681</v>
      </c>
      <c r="BLS1" s="57" t="s">
        <v>1682</v>
      </c>
      <c r="BLT1" s="57" t="s">
        <v>1683</v>
      </c>
      <c r="BLU1" s="57" t="s">
        <v>1684</v>
      </c>
      <c r="BLV1" s="57" t="s">
        <v>1685</v>
      </c>
      <c r="BLW1" s="57" t="s">
        <v>1686</v>
      </c>
      <c r="BLX1" s="57" t="s">
        <v>1687</v>
      </c>
      <c r="BLY1" s="57" t="s">
        <v>1688</v>
      </c>
      <c r="BLZ1" s="57" t="s">
        <v>1689</v>
      </c>
      <c r="BMA1" s="57" t="s">
        <v>1690</v>
      </c>
      <c r="BMB1" s="57" t="s">
        <v>1691</v>
      </c>
      <c r="BMC1" s="57" t="s">
        <v>1692</v>
      </c>
      <c r="BMD1" s="57" t="s">
        <v>1693</v>
      </c>
      <c r="BME1" s="57" t="s">
        <v>1694</v>
      </c>
      <c r="BMF1" s="57" t="s">
        <v>1695</v>
      </c>
      <c r="BMG1" s="57" t="s">
        <v>1696</v>
      </c>
      <c r="BMH1" s="57" t="s">
        <v>1697</v>
      </c>
      <c r="BMI1" s="57" t="s">
        <v>1698</v>
      </c>
      <c r="BMJ1" s="57" t="s">
        <v>1699</v>
      </c>
      <c r="BMK1" s="57" t="s">
        <v>1700</v>
      </c>
      <c r="BML1" s="57" t="s">
        <v>1701</v>
      </c>
      <c r="BMM1" s="57" t="s">
        <v>1702</v>
      </c>
      <c r="BMN1" s="57" t="s">
        <v>1703</v>
      </c>
      <c r="BMO1" s="57" t="s">
        <v>1704</v>
      </c>
      <c r="BMP1" s="57" t="s">
        <v>1705</v>
      </c>
      <c r="BMQ1" s="57" t="s">
        <v>1706</v>
      </c>
      <c r="BMR1" s="57" t="s">
        <v>1707</v>
      </c>
      <c r="BMS1" s="57" t="s">
        <v>1708</v>
      </c>
      <c r="BMT1" s="57" t="s">
        <v>1709</v>
      </c>
      <c r="BMU1" s="57" t="s">
        <v>1710</v>
      </c>
      <c r="BMV1" s="57" t="s">
        <v>1711</v>
      </c>
      <c r="BMW1" s="57" t="s">
        <v>1712</v>
      </c>
      <c r="BMX1" s="57" t="s">
        <v>1713</v>
      </c>
      <c r="BMY1" s="57" t="s">
        <v>1714</v>
      </c>
      <c r="BMZ1" s="57" t="s">
        <v>1715</v>
      </c>
      <c r="BNA1" s="57" t="s">
        <v>1716</v>
      </c>
      <c r="BNB1" s="57" t="s">
        <v>1717</v>
      </c>
      <c r="BNC1" s="57" t="s">
        <v>1718</v>
      </c>
      <c r="BND1" s="57" t="s">
        <v>1719</v>
      </c>
      <c r="BNE1" s="57" t="s">
        <v>1720</v>
      </c>
      <c r="BNF1" s="57" t="s">
        <v>1721</v>
      </c>
      <c r="BNG1" s="57" t="s">
        <v>1722</v>
      </c>
      <c r="BNH1" s="57" t="s">
        <v>1723</v>
      </c>
      <c r="BNI1" s="57" t="s">
        <v>1724</v>
      </c>
      <c r="BNJ1" s="57" t="s">
        <v>1725</v>
      </c>
      <c r="BNK1" s="57" t="s">
        <v>1726</v>
      </c>
      <c r="BNL1" s="57" t="s">
        <v>1727</v>
      </c>
      <c r="BNM1" s="57" t="s">
        <v>1728</v>
      </c>
      <c r="BNN1" s="57" t="s">
        <v>1729</v>
      </c>
      <c r="BNO1" s="57" t="s">
        <v>1730</v>
      </c>
      <c r="BNP1" s="57" t="s">
        <v>1731</v>
      </c>
      <c r="BNQ1" s="57" t="s">
        <v>1732</v>
      </c>
      <c r="BNR1" s="57" t="s">
        <v>1733</v>
      </c>
      <c r="BNS1" s="57" t="s">
        <v>1734</v>
      </c>
      <c r="BNT1" s="57" t="s">
        <v>1735</v>
      </c>
      <c r="BNU1" s="57" t="s">
        <v>1736</v>
      </c>
      <c r="BNV1" s="57" t="s">
        <v>1737</v>
      </c>
      <c r="BNW1" s="57" t="s">
        <v>1738</v>
      </c>
      <c r="BNX1" s="57" t="s">
        <v>1739</v>
      </c>
      <c r="BNY1" s="57" t="s">
        <v>1740</v>
      </c>
      <c r="BNZ1" s="57" t="s">
        <v>1741</v>
      </c>
      <c r="BOA1" s="57" t="s">
        <v>1742</v>
      </c>
      <c r="BOB1" s="57" t="s">
        <v>1743</v>
      </c>
      <c r="BOC1" s="57" t="s">
        <v>1744</v>
      </c>
      <c r="BOD1" s="57" t="s">
        <v>1745</v>
      </c>
      <c r="BOE1" s="57" t="s">
        <v>1746</v>
      </c>
      <c r="BOF1" s="57" t="s">
        <v>1747</v>
      </c>
      <c r="BOG1" s="57" t="s">
        <v>1748</v>
      </c>
      <c r="BOH1" s="57" t="s">
        <v>1749</v>
      </c>
      <c r="BOI1" s="57" t="s">
        <v>1750</v>
      </c>
      <c r="BOJ1" s="57" t="s">
        <v>1751</v>
      </c>
      <c r="BOK1" s="57" t="s">
        <v>1752</v>
      </c>
      <c r="BOL1" s="57" t="s">
        <v>1753</v>
      </c>
      <c r="BOM1" s="57" t="s">
        <v>1754</v>
      </c>
      <c r="BON1" s="57" t="s">
        <v>1755</v>
      </c>
      <c r="BOO1" s="57" t="s">
        <v>1756</v>
      </c>
      <c r="BOP1" s="57" t="s">
        <v>1757</v>
      </c>
      <c r="BOQ1" s="57" t="s">
        <v>1758</v>
      </c>
      <c r="BOR1" s="57" t="s">
        <v>1759</v>
      </c>
      <c r="BOS1" s="57" t="s">
        <v>1760</v>
      </c>
      <c r="BOT1" s="57" t="s">
        <v>1761</v>
      </c>
      <c r="BOU1" s="57" t="s">
        <v>1762</v>
      </c>
      <c r="BOV1" s="57" t="s">
        <v>1763</v>
      </c>
      <c r="BOW1" s="57" t="s">
        <v>1764</v>
      </c>
      <c r="BOX1" s="57" t="s">
        <v>1765</v>
      </c>
      <c r="BOY1" s="57" t="s">
        <v>1766</v>
      </c>
      <c r="BOZ1" s="57" t="s">
        <v>1767</v>
      </c>
      <c r="BPA1" s="57" t="s">
        <v>1768</v>
      </c>
      <c r="BPB1" s="57" t="s">
        <v>1769</v>
      </c>
      <c r="BPC1" s="57" t="s">
        <v>1770</v>
      </c>
      <c r="BPD1" s="57" t="s">
        <v>1771</v>
      </c>
      <c r="BPE1" s="57" t="s">
        <v>1772</v>
      </c>
      <c r="BPF1" s="57" t="s">
        <v>1773</v>
      </c>
      <c r="BPG1" s="57" t="s">
        <v>1774</v>
      </c>
      <c r="BPH1" s="57" t="s">
        <v>1775</v>
      </c>
      <c r="BPI1" s="57" t="s">
        <v>1776</v>
      </c>
      <c r="BPJ1" s="57" t="s">
        <v>1777</v>
      </c>
      <c r="BPK1" s="57" t="s">
        <v>1778</v>
      </c>
      <c r="BPL1" s="57" t="s">
        <v>1779</v>
      </c>
      <c r="BPM1" s="57" t="s">
        <v>1780</v>
      </c>
      <c r="BPN1" s="57" t="s">
        <v>1781</v>
      </c>
      <c r="BPO1" s="57" t="s">
        <v>1782</v>
      </c>
      <c r="BPP1" s="57" t="s">
        <v>1783</v>
      </c>
      <c r="BPQ1" s="57" t="s">
        <v>1784</v>
      </c>
      <c r="BPR1" s="57" t="s">
        <v>1785</v>
      </c>
      <c r="BPS1" s="57" t="s">
        <v>1786</v>
      </c>
      <c r="BPT1" s="57" t="s">
        <v>1787</v>
      </c>
      <c r="BPU1" s="57" t="s">
        <v>1788</v>
      </c>
      <c r="BPV1" s="57" t="s">
        <v>1789</v>
      </c>
      <c r="BPW1" s="57" t="s">
        <v>1790</v>
      </c>
      <c r="BPX1" s="57" t="s">
        <v>1791</v>
      </c>
      <c r="BPY1" s="57" t="s">
        <v>1792</v>
      </c>
      <c r="BPZ1" s="57" t="s">
        <v>1793</v>
      </c>
      <c r="BQA1" s="57" t="s">
        <v>1794</v>
      </c>
      <c r="BQB1" s="57" t="s">
        <v>1795</v>
      </c>
      <c r="BQC1" s="57" t="s">
        <v>1796</v>
      </c>
      <c r="BQD1" s="57" t="s">
        <v>1797</v>
      </c>
      <c r="BQE1" s="57" t="s">
        <v>1798</v>
      </c>
      <c r="BQF1" s="57" t="s">
        <v>1799</v>
      </c>
      <c r="BQG1" s="57" t="s">
        <v>1800</v>
      </c>
      <c r="BQH1" s="57" t="s">
        <v>1801</v>
      </c>
      <c r="BQI1" s="57" t="s">
        <v>1802</v>
      </c>
      <c r="BQJ1" s="57" t="s">
        <v>1803</v>
      </c>
      <c r="BQK1" s="57" t="s">
        <v>1804</v>
      </c>
      <c r="BQL1" s="57" t="s">
        <v>1805</v>
      </c>
      <c r="BQM1" s="57" t="s">
        <v>1806</v>
      </c>
      <c r="BQN1" s="57" t="s">
        <v>1807</v>
      </c>
      <c r="BQO1" s="57" t="s">
        <v>1808</v>
      </c>
      <c r="BQP1" s="57" t="s">
        <v>1809</v>
      </c>
      <c r="BQQ1" s="57" t="s">
        <v>1810</v>
      </c>
      <c r="BQR1" s="57" t="s">
        <v>1811</v>
      </c>
      <c r="BQS1" s="57" t="s">
        <v>1812</v>
      </c>
      <c r="BQT1" s="57" t="s">
        <v>1813</v>
      </c>
      <c r="BQU1" s="57" t="s">
        <v>1814</v>
      </c>
      <c r="BQV1" s="57" t="s">
        <v>1815</v>
      </c>
      <c r="BQW1" s="57" t="s">
        <v>1816</v>
      </c>
      <c r="BQX1" s="57" t="s">
        <v>1817</v>
      </c>
      <c r="BQY1" s="57" t="s">
        <v>1818</v>
      </c>
      <c r="BQZ1" s="57" t="s">
        <v>1819</v>
      </c>
      <c r="BRA1" s="57" t="s">
        <v>1820</v>
      </c>
      <c r="BRB1" s="57" t="s">
        <v>1821</v>
      </c>
      <c r="BRC1" s="57" t="s">
        <v>1822</v>
      </c>
      <c r="BRD1" s="57" t="s">
        <v>1823</v>
      </c>
      <c r="BRE1" s="57" t="s">
        <v>1824</v>
      </c>
      <c r="BRF1" s="57" t="s">
        <v>1825</v>
      </c>
      <c r="BRG1" s="57" t="s">
        <v>1826</v>
      </c>
      <c r="BRH1" s="57" t="s">
        <v>1827</v>
      </c>
      <c r="BRI1" s="57" t="s">
        <v>1828</v>
      </c>
      <c r="BRJ1" s="57" t="s">
        <v>1829</v>
      </c>
      <c r="BRK1" s="57" t="s">
        <v>1830</v>
      </c>
      <c r="BRL1" s="57" t="s">
        <v>1831</v>
      </c>
      <c r="BRM1" s="57" t="s">
        <v>1832</v>
      </c>
      <c r="BRN1" s="57" t="s">
        <v>1833</v>
      </c>
      <c r="BRO1" s="57" t="s">
        <v>1834</v>
      </c>
      <c r="BRP1" s="57" t="s">
        <v>1835</v>
      </c>
      <c r="BRQ1" s="57" t="s">
        <v>1836</v>
      </c>
      <c r="BRR1" s="57" t="s">
        <v>1837</v>
      </c>
      <c r="BRS1" s="57" t="s">
        <v>1838</v>
      </c>
      <c r="BRT1" s="57" t="s">
        <v>1839</v>
      </c>
      <c r="BRU1" s="57" t="s">
        <v>1840</v>
      </c>
      <c r="BRV1" s="57" t="s">
        <v>1841</v>
      </c>
      <c r="BRW1" s="57" t="s">
        <v>1842</v>
      </c>
      <c r="BRX1" s="57" t="s">
        <v>1843</v>
      </c>
      <c r="BRY1" s="57" t="s">
        <v>1844</v>
      </c>
      <c r="BRZ1" s="57" t="s">
        <v>1845</v>
      </c>
      <c r="BSA1" s="57" t="s">
        <v>1846</v>
      </c>
      <c r="BSB1" s="57" t="s">
        <v>1847</v>
      </c>
      <c r="BSC1" s="57" t="s">
        <v>1848</v>
      </c>
      <c r="BSD1" s="57" t="s">
        <v>1849</v>
      </c>
      <c r="BSE1" s="57" t="s">
        <v>1850</v>
      </c>
      <c r="BSF1" s="57" t="s">
        <v>1851</v>
      </c>
      <c r="BSG1" s="57" t="s">
        <v>1852</v>
      </c>
      <c r="BSH1" s="57" t="s">
        <v>1853</v>
      </c>
      <c r="BSI1" s="57" t="s">
        <v>1854</v>
      </c>
      <c r="BSJ1" s="57" t="s">
        <v>1855</v>
      </c>
      <c r="BSK1" s="57" t="s">
        <v>1856</v>
      </c>
      <c r="BSL1" s="57" t="s">
        <v>1857</v>
      </c>
      <c r="BSM1" s="57" t="s">
        <v>1858</v>
      </c>
      <c r="BSN1" s="57" t="s">
        <v>1859</v>
      </c>
      <c r="BSO1" s="57" t="s">
        <v>1860</v>
      </c>
      <c r="BSP1" s="57" t="s">
        <v>1861</v>
      </c>
      <c r="BSQ1" s="57" t="s">
        <v>1862</v>
      </c>
      <c r="BSR1" s="57" t="s">
        <v>1863</v>
      </c>
      <c r="BSS1" s="57" t="s">
        <v>1864</v>
      </c>
      <c r="BST1" s="57" t="s">
        <v>1865</v>
      </c>
      <c r="BSU1" s="57" t="s">
        <v>1866</v>
      </c>
      <c r="BSV1" s="57" t="s">
        <v>1867</v>
      </c>
      <c r="BSW1" s="57" t="s">
        <v>1868</v>
      </c>
      <c r="BSX1" s="57" t="s">
        <v>1869</v>
      </c>
      <c r="BSY1" s="57" t="s">
        <v>1870</v>
      </c>
      <c r="BSZ1" s="57" t="s">
        <v>1871</v>
      </c>
      <c r="BTA1" s="57" t="s">
        <v>1872</v>
      </c>
      <c r="BTB1" s="57" t="s">
        <v>1873</v>
      </c>
      <c r="BTC1" s="57" t="s">
        <v>1874</v>
      </c>
      <c r="BTD1" s="57" t="s">
        <v>1875</v>
      </c>
      <c r="BTE1" s="57" t="s">
        <v>1876</v>
      </c>
      <c r="BTF1" s="57" t="s">
        <v>1877</v>
      </c>
      <c r="BTG1" s="57" t="s">
        <v>1878</v>
      </c>
      <c r="BTH1" s="57" t="s">
        <v>1879</v>
      </c>
      <c r="BTI1" s="57" t="s">
        <v>1880</v>
      </c>
      <c r="BTJ1" s="57" t="s">
        <v>1881</v>
      </c>
      <c r="BTK1" s="57" t="s">
        <v>1882</v>
      </c>
      <c r="BTL1" s="57" t="s">
        <v>1883</v>
      </c>
      <c r="BTM1" s="57" t="s">
        <v>1884</v>
      </c>
      <c r="BTN1" s="57" t="s">
        <v>1885</v>
      </c>
      <c r="BTO1" s="57" t="s">
        <v>1886</v>
      </c>
      <c r="BTP1" s="57" t="s">
        <v>1887</v>
      </c>
      <c r="BTQ1" s="57" t="s">
        <v>1888</v>
      </c>
      <c r="BTR1" s="57" t="s">
        <v>1889</v>
      </c>
      <c r="BTS1" s="57" t="s">
        <v>1890</v>
      </c>
      <c r="BTT1" s="57" t="s">
        <v>1891</v>
      </c>
      <c r="BTU1" s="57" t="s">
        <v>1892</v>
      </c>
      <c r="BTV1" s="57" t="s">
        <v>1893</v>
      </c>
      <c r="BTW1" s="57" t="s">
        <v>1894</v>
      </c>
      <c r="BTX1" s="57" t="s">
        <v>1895</v>
      </c>
      <c r="BTY1" s="57" t="s">
        <v>1896</v>
      </c>
      <c r="BTZ1" s="57" t="s">
        <v>1897</v>
      </c>
      <c r="BUA1" s="57" t="s">
        <v>1898</v>
      </c>
      <c r="BUB1" s="57" t="s">
        <v>1899</v>
      </c>
      <c r="BUC1" s="57" t="s">
        <v>1900</v>
      </c>
      <c r="BUD1" s="57" t="s">
        <v>1901</v>
      </c>
      <c r="BUE1" s="57" t="s">
        <v>1902</v>
      </c>
      <c r="BUF1" s="57" t="s">
        <v>1903</v>
      </c>
      <c r="BUG1" s="57" t="s">
        <v>1904</v>
      </c>
      <c r="BUH1" s="57" t="s">
        <v>1905</v>
      </c>
      <c r="BUI1" s="57" t="s">
        <v>1906</v>
      </c>
      <c r="BUJ1" s="57" t="s">
        <v>1907</v>
      </c>
      <c r="BUK1" s="57" t="s">
        <v>1908</v>
      </c>
      <c r="BUL1" s="57" t="s">
        <v>1909</v>
      </c>
      <c r="BUM1" s="57" t="s">
        <v>1910</v>
      </c>
      <c r="BUN1" s="57" t="s">
        <v>1911</v>
      </c>
      <c r="BUO1" s="57" t="s">
        <v>1912</v>
      </c>
      <c r="BUP1" s="57" t="s">
        <v>1913</v>
      </c>
      <c r="BUQ1" s="57" t="s">
        <v>1914</v>
      </c>
      <c r="BUR1" s="57" t="s">
        <v>1915</v>
      </c>
      <c r="BUS1" s="57" t="s">
        <v>1916</v>
      </c>
      <c r="BUT1" s="57" t="s">
        <v>1917</v>
      </c>
      <c r="BUU1" s="57" t="s">
        <v>1918</v>
      </c>
      <c r="BUV1" s="57" t="s">
        <v>1919</v>
      </c>
      <c r="BUW1" s="57" t="s">
        <v>1920</v>
      </c>
      <c r="BUX1" s="57" t="s">
        <v>1921</v>
      </c>
      <c r="BUY1" s="57" t="s">
        <v>1922</v>
      </c>
      <c r="BUZ1" s="57" t="s">
        <v>1923</v>
      </c>
      <c r="BVA1" s="57" t="s">
        <v>1924</v>
      </c>
      <c r="BVB1" s="57" t="s">
        <v>1925</v>
      </c>
      <c r="BVC1" s="57" t="s">
        <v>1926</v>
      </c>
      <c r="BVD1" s="57" t="s">
        <v>1927</v>
      </c>
      <c r="BVE1" s="57" t="s">
        <v>1928</v>
      </c>
      <c r="BVF1" s="57" t="s">
        <v>1929</v>
      </c>
      <c r="BVG1" s="57" t="s">
        <v>1930</v>
      </c>
      <c r="BVH1" s="57" t="s">
        <v>1931</v>
      </c>
      <c r="BVI1" s="57" t="s">
        <v>1932</v>
      </c>
      <c r="BVJ1" s="57" t="s">
        <v>1933</v>
      </c>
      <c r="BVK1" s="57" t="s">
        <v>1934</v>
      </c>
      <c r="BVL1" s="57" t="s">
        <v>1935</v>
      </c>
      <c r="BVM1" s="57" t="s">
        <v>1936</v>
      </c>
      <c r="BVN1" s="57" t="s">
        <v>1937</v>
      </c>
      <c r="BVO1" s="57" t="s">
        <v>1938</v>
      </c>
      <c r="BVP1" s="57" t="s">
        <v>1939</v>
      </c>
      <c r="BVQ1" s="57" t="s">
        <v>1940</v>
      </c>
      <c r="BVR1" s="57" t="s">
        <v>1941</v>
      </c>
      <c r="BVS1" s="57" t="s">
        <v>1942</v>
      </c>
      <c r="BVT1" s="57" t="s">
        <v>1943</v>
      </c>
      <c r="BVU1" s="57" t="s">
        <v>1944</v>
      </c>
      <c r="BVV1" s="57" t="s">
        <v>1945</v>
      </c>
      <c r="BVW1" s="57" t="s">
        <v>1946</v>
      </c>
      <c r="BVX1" s="57" t="s">
        <v>1947</v>
      </c>
      <c r="BVY1" s="57" t="s">
        <v>1948</v>
      </c>
      <c r="BVZ1" s="57" t="s">
        <v>1949</v>
      </c>
      <c r="BWA1" s="57" t="s">
        <v>1950</v>
      </c>
      <c r="BWB1" s="57" t="s">
        <v>1951</v>
      </c>
      <c r="BWC1" s="57" t="s">
        <v>1952</v>
      </c>
      <c r="BWD1" s="57" t="s">
        <v>1953</v>
      </c>
      <c r="BWE1" s="57" t="s">
        <v>1954</v>
      </c>
      <c r="BWF1" s="57" t="s">
        <v>1955</v>
      </c>
      <c r="BWG1" s="57" t="s">
        <v>1956</v>
      </c>
      <c r="BWH1" s="57" t="s">
        <v>1957</v>
      </c>
      <c r="BWI1" s="57" t="s">
        <v>1958</v>
      </c>
      <c r="BWJ1" s="57" t="s">
        <v>1959</v>
      </c>
      <c r="BWK1" s="57" t="s">
        <v>1960</v>
      </c>
      <c r="BWL1" s="57" t="s">
        <v>1961</v>
      </c>
      <c r="BWM1" s="57" t="s">
        <v>1962</v>
      </c>
      <c r="BWN1" s="57" t="s">
        <v>1963</v>
      </c>
      <c r="BWO1" s="57" t="s">
        <v>1964</v>
      </c>
      <c r="BWP1" s="57" t="s">
        <v>1965</v>
      </c>
      <c r="BWQ1" s="57" t="s">
        <v>1966</v>
      </c>
      <c r="BWR1" s="57" t="s">
        <v>1967</v>
      </c>
      <c r="BWS1" s="57" t="s">
        <v>1968</v>
      </c>
      <c r="BWT1" s="57" t="s">
        <v>1969</v>
      </c>
      <c r="BWU1" s="57" t="s">
        <v>1970</v>
      </c>
      <c r="BWV1" s="57" t="s">
        <v>1971</v>
      </c>
      <c r="BWW1" s="57" t="s">
        <v>1972</v>
      </c>
      <c r="BWX1" s="57" t="s">
        <v>1973</v>
      </c>
      <c r="BWY1" s="57" t="s">
        <v>1974</v>
      </c>
      <c r="BWZ1" s="57" t="s">
        <v>1975</v>
      </c>
      <c r="BXA1" s="57" t="s">
        <v>1976</v>
      </c>
      <c r="BXB1" s="57" t="s">
        <v>1977</v>
      </c>
      <c r="BXC1" s="57" t="s">
        <v>1978</v>
      </c>
      <c r="BXD1" s="57" t="s">
        <v>1979</v>
      </c>
      <c r="BXE1" s="57" t="s">
        <v>1980</v>
      </c>
      <c r="BXF1" s="57" t="s">
        <v>1981</v>
      </c>
      <c r="BXG1" s="57" t="s">
        <v>1982</v>
      </c>
      <c r="BXH1" s="57" t="s">
        <v>1983</v>
      </c>
      <c r="BXI1" s="57" t="s">
        <v>1984</v>
      </c>
      <c r="BXJ1" s="57" t="s">
        <v>1985</v>
      </c>
      <c r="BXK1" s="57" t="s">
        <v>1986</v>
      </c>
      <c r="BXL1" s="57" t="s">
        <v>1987</v>
      </c>
      <c r="BXM1" s="57" t="s">
        <v>1988</v>
      </c>
      <c r="BXN1" s="57" t="s">
        <v>1989</v>
      </c>
      <c r="BXO1" s="57" t="s">
        <v>1990</v>
      </c>
      <c r="BXP1" s="57" t="s">
        <v>1991</v>
      </c>
      <c r="BXQ1" s="57" t="s">
        <v>1992</v>
      </c>
      <c r="BXR1" s="57" t="s">
        <v>1993</v>
      </c>
      <c r="BXS1" s="57" t="s">
        <v>1994</v>
      </c>
      <c r="BXT1" s="57" t="s">
        <v>1995</v>
      </c>
      <c r="BXU1" s="57" t="s">
        <v>1996</v>
      </c>
      <c r="BXV1" s="57" t="s">
        <v>1997</v>
      </c>
      <c r="BXW1" s="57" t="s">
        <v>1998</v>
      </c>
      <c r="BXX1" s="57" t="s">
        <v>1999</v>
      </c>
      <c r="BXY1" s="57" t="s">
        <v>2000</v>
      </c>
      <c r="BXZ1" s="57" t="s">
        <v>2001</v>
      </c>
      <c r="BYA1" s="57" t="s">
        <v>2002</v>
      </c>
      <c r="BYB1" s="57" t="s">
        <v>2003</v>
      </c>
      <c r="BYC1" s="57" t="s">
        <v>2004</v>
      </c>
      <c r="BYD1" s="57" t="s">
        <v>2005</v>
      </c>
      <c r="BYE1" s="57" t="s">
        <v>2006</v>
      </c>
      <c r="BYF1" s="57" t="s">
        <v>2007</v>
      </c>
      <c r="BYG1" s="57" t="s">
        <v>2008</v>
      </c>
      <c r="BYH1" s="57" t="s">
        <v>2009</v>
      </c>
      <c r="BYI1" s="57" t="s">
        <v>2010</v>
      </c>
      <c r="BYJ1" s="57" t="s">
        <v>2011</v>
      </c>
      <c r="BYK1" s="57" t="s">
        <v>2012</v>
      </c>
      <c r="BYL1" s="57" t="s">
        <v>2013</v>
      </c>
      <c r="BYM1" s="57" t="s">
        <v>2014</v>
      </c>
      <c r="BYN1" s="57" t="s">
        <v>2015</v>
      </c>
      <c r="BYO1" s="57" t="s">
        <v>2016</v>
      </c>
      <c r="BYP1" s="57" t="s">
        <v>2017</v>
      </c>
      <c r="BYQ1" s="57" t="s">
        <v>2018</v>
      </c>
      <c r="BYR1" s="57" t="s">
        <v>2019</v>
      </c>
      <c r="BYS1" s="57" t="s">
        <v>2020</v>
      </c>
      <c r="BYT1" s="57" t="s">
        <v>2021</v>
      </c>
      <c r="BYU1" s="57" t="s">
        <v>2022</v>
      </c>
      <c r="BYV1" s="57" t="s">
        <v>2023</v>
      </c>
      <c r="BYW1" s="57" t="s">
        <v>2024</v>
      </c>
      <c r="BYX1" s="57" t="s">
        <v>2025</v>
      </c>
      <c r="BYY1" s="57" t="s">
        <v>2026</v>
      </c>
      <c r="BYZ1" s="57" t="s">
        <v>2027</v>
      </c>
      <c r="BZA1" s="57" t="s">
        <v>2028</v>
      </c>
      <c r="BZB1" s="57" t="s">
        <v>2029</v>
      </c>
      <c r="BZC1" s="57" t="s">
        <v>2030</v>
      </c>
      <c r="BZD1" s="57" t="s">
        <v>2031</v>
      </c>
      <c r="BZE1" s="57" t="s">
        <v>2032</v>
      </c>
      <c r="BZF1" s="57" t="s">
        <v>2033</v>
      </c>
      <c r="BZG1" s="57" t="s">
        <v>2034</v>
      </c>
      <c r="BZH1" s="57" t="s">
        <v>2035</v>
      </c>
      <c r="BZI1" s="57" t="s">
        <v>2036</v>
      </c>
      <c r="BZJ1" s="57" t="s">
        <v>2037</v>
      </c>
      <c r="BZK1" s="57" t="s">
        <v>2038</v>
      </c>
      <c r="BZL1" s="57" t="s">
        <v>2039</v>
      </c>
      <c r="BZM1" s="57" t="s">
        <v>2040</v>
      </c>
      <c r="BZN1" s="57" t="s">
        <v>2041</v>
      </c>
      <c r="BZO1" s="57" t="s">
        <v>2042</v>
      </c>
      <c r="BZP1" s="57" t="s">
        <v>2043</v>
      </c>
      <c r="BZQ1" s="57" t="s">
        <v>2044</v>
      </c>
      <c r="BZR1" s="57" t="s">
        <v>2045</v>
      </c>
      <c r="BZS1" s="57" t="s">
        <v>2046</v>
      </c>
      <c r="BZT1" s="57" t="s">
        <v>2047</v>
      </c>
      <c r="BZU1" s="57" t="s">
        <v>2048</v>
      </c>
      <c r="BZV1" s="57" t="s">
        <v>2049</v>
      </c>
      <c r="BZW1" s="57" t="s">
        <v>2050</v>
      </c>
      <c r="BZX1" s="57" t="s">
        <v>2051</v>
      </c>
      <c r="BZY1" s="57" t="s">
        <v>2052</v>
      </c>
      <c r="BZZ1" s="57" t="s">
        <v>2053</v>
      </c>
      <c r="CAA1" s="57" t="s">
        <v>2054</v>
      </c>
      <c r="CAB1" s="57" t="s">
        <v>2055</v>
      </c>
      <c r="CAC1" s="57" t="s">
        <v>2056</v>
      </c>
      <c r="CAD1" s="57" t="s">
        <v>2057</v>
      </c>
      <c r="CAE1" s="57" t="s">
        <v>2058</v>
      </c>
      <c r="CAF1" s="57" t="s">
        <v>2059</v>
      </c>
      <c r="CAG1" s="57" t="s">
        <v>2060</v>
      </c>
      <c r="CAH1" s="57" t="s">
        <v>2061</v>
      </c>
      <c r="CAI1" s="57" t="s">
        <v>2062</v>
      </c>
      <c r="CAJ1" s="57" t="s">
        <v>2063</v>
      </c>
      <c r="CAK1" s="57" t="s">
        <v>2064</v>
      </c>
      <c r="CAL1" s="57" t="s">
        <v>2065</v>
      </c>
      <c r="CAM1" s="57" t="s">
        <v>2066</v>
      </c>
      <c r="CAN1" s="57" t="s">
        <v>2067</v>
      </c>
      <c r="CAO1" s="57" t="s">
        <v>2068</v>
      </c>
      <c r="CAP1" s="57" t="s">
        <v>2069</v>
      </c>
      <c r="CAQ1" s="57" t="s">
        <v>2070</v>
      </c>
      <c r="CAR1" s="57" t="s">
        <v>2071</v>
      </c>
      <c r="CAS1" s="57" t="s">
        <v>2072</v>
      </c>
      <c r="CAT1" s="57" t="s">
        <v>2073</v>
      </c>
      <c r="CAU1" s="57" t="s">
        <v>2074</v>
      </c>
      <c r="CAV1" s="57" t="s">
        <v>2075</v>
      </c>
      <c r="CAW1" s="57" t="s">
        <v>2076</v>
      </c>
      <c r="CAX1" s="57" t="s">
        <v>2077</v>
      </c>
      <c r="CAY1" s="57" t="s">
        <v>2078</v>
      </c>
      <c r="CAZ1" s="57" t="s">
        <v>2079</v>
      </c>
      <c r="CBA1" s="57" t="s">
        <v>2080</v>
      </c>
      <c r="CBB1" s="57" t="s">
        <v>2081</v>
      </c>
      <c r="CBC1" s="57" t="s">
        <v>2082</v>
      </c>
      <c r="CBD1" s="57" t="s">
        <v>2083</v>
      </c>
      <c r="CBE1" s="57" t="s">
        <v>2084</v>
      </c>
      <c r="CBF1" s="57" t="s">
        <v>2085</v>
      </c>
      <c r="CBG1" s="57" t="s">
        <v>2086</v>
      </c>
      <c r="CBH1" s="57" t="s">
        <v>2087</v>
      </c>
      <c r="CBI1" s="57" t="s">
        <v>2088</v>
      </c>
      <c r="CBJ1" s="57" t="s">
        <v>2089</v>
      </c>
      <c r="CBK1" s="57" t="s">
        <v>2090</v>
      </c>
      <c r="CBL1" s="57" t="s">
        <v>2091</v>
      </c>
      <c r="CBM1" s="57" t="s">
        <v>2092</v>
      </c>
      <c r="CBN1" s="57" t="s">
        <v>2093</v>
      </c>
      <c r="CBO1" s="57" t="s">
        <v>2094</v>
      </c>
      <c r="CBP1" s="57" t="s">
        <v>2095</v>
      </c>
      <c r="CBQ1" s="57" t="s">
        <v>2096</v>
      </c>
      <c r="CBR1" s="57" t="s">
        <v>2097</v>
      </c>
      <c r="CBS1" s="57" t="s">
        <v>2098</v>
      </c>
      <c r="CBT1" s="57" t="s">
        <v>2099</v>
      </c>
      <c r="CBU1" s="57" t="s">
        <v>2100</v>
      </c>
      <c r="CBV1" s="57" t="s">
        <v>2101</v>
      </c>
      <c r="CBW1" s="57" t="s">
        <v>2102</v>
      </c>
      <c r="CBX1" s="57" t="s">
        <v>2103</v>
      </c>
      <c r="CBY1" s="57" t="s">
        <v>2104</v>
      </c>
      <c r="CBZ1" s="57" t="s">
        <v>2105</v>
      </c>
      <c r="CCA1" s="57" t="s">
        <v>2106</v>
      </c>
      <c r="CCB1" s="57" t="s">
        <v>2107</v>
      </c>
      <c r="CCC1" s="57" t="s">
        <v>2108</v>
      </c>
      <c r="CCD1" s="57" t="s">
        <v>2109</v>
      </c>
      <c r="CCE1" s="57" t="s">
        <v>2110</v>
      </c>
      <c r="CCF1" s="57" t="s">
        <v>2111</v>
      </c>
      <c r="CCG1" s="57" t="s">
        <v>2112</v>
      </c>
      <c r="CCH1" s="57" t="s">
        <v>2113</v>
      </c>
      <c r="CCI1" s="57" t="s">
        <v>2114</v>
      </c>
      <c r="CCJ1" s="57" t="s">
        <v>2115</v>
      </c>
      <c r="CCK1" s="57" t="s">
        <v>2116</v>
      </c>
      <c r="CCL1" s="57" t="s">
        <v>2117</v>
      </c>
      <c r="CCM1" s="57" t="s">
        <v>2118</v>
      </c>
      <c r="CCN1" s="57" t="s">
        <v>2119</v>
      </c>
      <c r="CCO1" s="57" t="s">
        <v>2120</v>
      </c>
      <c r="CCP1" s="57" t="s">
        <v>2121</v>
      </c>
      <c r="CCQ1" s="57" t="s">
        <v>2122</v>
      </c>
      <c r="CCR1" s="57" t="s">
        <v>2123</v>
      </c>
      <c r="CCS1" s="57" t="s">
        <v>2124</v>
      </c>
      <c r="CCT1" s="57" t="s">
        <v>2125</v>
      </c>
      <c r="CCU1" s="57" t="s">
        <v>2126</v>
      </c>
      <c r="CCV1" s="57" t="s">
        <v>2127</v>
      </c>
      <c r="CCW1" s="57" t="s">
        <v>2128</v>
      </c>
      <c r="CCX1" s="57" t="s">
        <v>2129</v>
      </c>
      <c r="CCY1" s="57" t="s">
        <v>2130</v>
      </c>
      <c r="CCZ1" s="57" t="s">
        <v>2131</v>
      </c>
      <c r="CDA1" s="57" t="s">
        <v>2132</v>
      </c>
      <c r="CDB1" s="57" t="s">
        <v>2133</v>
      </c>
      <c r="CDC1" s="57" t="s">
        <v>2134</v>
      </c>
      <c r="CDD1" s="57" t="s">
        <v>2135</v>
      </c>
      <c r="CDE1" s="57" t="s">
        <v>2136</v>
      </c>
      <c r="CDF1" s="57" t="s">
        <v>2137</v>
      </c>
      <c r="CDG1" s="57" t="s">
        <v>2138</v>
      </c>
      <c r="CDH1" s="57" t="s">
        <v>2139</v>
      </c>
      <c r="CDI1" s="57" t="s">
        <v>2140</v>
      </c>
      <c r="CDJ1" s="57" t="s">
        <v>2141</v>
      </c>
      <c r="CDK1" s="57" t="s">
        <v>2142</v>
      </c>
      <c r="CDL1" s="57" t="s">
        <v>2143</v>
      </c>
      <c r="CDM1" s="57" t="s">
        <v>2144</v>
      </c>
      <c r="CDN1" s="57" t="s">
        <v>2145</v>
      </c>
      <c r="CDO1" s="57" t="s">
        <v>2146</v>
      </c>
      <c r="CDP1" s="57" t="s">
        <v>2147</v>
      </c>
      <c r="CDQ1" s="57" t="s">
        <v>2148</v>
      </c>
      <c r="CDR1" s="57" t="s">
        <v>2149</v>
      </c>
      <c r="CDS1" s="57" t="s">
        <v>2150</v>
      </c>
      <c r="CDT1" s="57" t="s">
        <v>2151</v>
      </c>
      <c r="CDU1" s="57" t="s">
        <v>2152</v>
      </c>
      <c r="CDV1" s="57" t="s">
        <v>2153</v>
      </c>
      <c r="CDW1" s="57" t="s">
        <v>2154</v>
      </c>
      <c r="CDX1" s="57" t="s">
        <v>2155</v>
      </c>
      <c r="CDY1" s="57" t="s">
        <v>2156</v>
      </c>
      <c r="CDZ1" s="57" t="s">
        <v>2157</v>
      </c>
      <c r="CEA1" s="57" t="s">
        <v>2158</v>
      </c>
      <c r="CEB1" s="57" t="s">
        <v>2159</v>
      </c>
      <c r="CEC1" s="57" t="s">
        <v>2160</v>
      </c>
      <c r="CED1" s="57" t="s">
        <v>2161</v>
      </c>
      <c r="CEE1" s="57" t="s">
        <v>2162</v>
      </c>
      <c r="CEF1" s="57" t="s">
        <v>2163</v>
      </c>
      <c r="CEG1" s="57" t="s">
        <v>2164</v>
      </c>
      <c r="CEH1" s="57" t="s">
        <v>2165</v>
      </c>
      <c r="CEI1" s="57" t="s">
        <v>2166</v>
      </c>
      <c r="CEJ1" s="57" t="s">
        <v>2167</v>
      </c>
      <c r="CEK1" s="57" t="s">
        <v>2168</v>
      </c>
      <c r="CEL1" s="57" t="s">
        <v>2169</v>
      </c>
      <c r="CEM1" s="57" t="s">
        <v>2170</v>
      </c>
      <c r="CEN1" s="57" t="s">
        <v>2171</v>
      </c>
      <c r="CEO1" s="57" t="s">
        <v>2172</v>
      </c>
      <c r="CEP1" s="57" t="s">
        <v>2173</v>
      </c>
      <c r="CEQ1" s="57" t="s">
        <v>2174</v>
      </c>
      <c r="CER1" s="57" t="s">
        <v>2175</v>
      </c>
      <c r="CES1" s="57" t="s">
        <v>2176</v>
      </c>
      <c r="CET1" s="57" t="s">
        <v>2177</v>
      </c>
      <c r="CEU1" s="57" t="s">
        <v>2178</v>
      </c>
      <c r="CEV1" s="57" t="s">
        <v>2179</v>
      </c>
      <c r="CEW1" s="57" t="s">
        <v>2180</v>
      </c>
      <c r="CEX1" s="57" t="s">
        <v>2181</v>
      </c>
      <c r="CEY1" s="57" t="s">
        <v>2182</v>
      </c>
      <c r="CEZ1" s="57" t="s">
        <v>2183</v>
      </c>
      <c r="CFA1" s="57" t="s">
        <v>2184</v>
      </c>
      <c r="CFB1" s="57" t="s">
        <v>2185</v>
      </c>
      <c r="CFC1" s="57" t="s">
        <v>2186</v>
      </c>
      <c r="CFD1" s="57" t="s">
        <v>2187</v>
      </c>
      <c r="CFE1" s="57" t="s">
        <v>2188</v>
      </c>
      <c r="CFF1" s="57" t="s">
        <v>2189</v>
      </c>
      <c r="CFG1" s="57" t="s">
        <v>2190</v>
      </c>
      <c r="CFH1" s="57" t="s">
        <v>2191</v>
      </c>
      <c r="CFI1" s="57" t="s">
        <v>2192</v>
      </c>
      <c r="CFJ1" s="57" t="s">
        <v>2193</v>
      </c>
      <c r="CFK1" s="57" t="s">
        <v>2194</v>
      </c>
      <c r="CFL1" s="57" t="s">
        <v>2195</v>
      </c>
      <c r="CFM1" s="57" t="s">
        <v>2196</v>
      </c>
      <c r="CFN1" s="57" t="s">
        <v>2197</v>
      </c>
      <c r="CFO1" s="57" t="s">
        <v>2198</v>
      </c>
      <c r="CFP1" s="57" t="s">
        <v>2199</v>
      </c>
      <c r="CFQ1" s="57" t="s">
        <v>2200</v>
      </c>
      <c r="CFR1" s="57" t="s">
        <v>2201</v>
      </c>
      <c r="CFS1" s="57" t="s">
        <v>2202</v>
      </c>
      <c r="CFT1" s="57" t="s">
        <v>2203</v>
      </c>
      <c r="CFU1" s="57" t="s">
        <v>2204</v>
      </c>
      <c r="CFV1" s="57" t="s">
        <v>2205</v>
      </c>
      <c r="CFW1" s="57" t="s">
        <v>2206</v>
      </c>
      <c r="CFX1" s="57" t="s">
        <v>2207</v>
      </c>
      <c r="CFY1" s="57" t="s">
        <v>2208</v>
      </c>
      <c r="CFZ1" s="57" t="s">
        <v>2209</v>
      </c>
      <c r="CGA1" s="57" t="s">
        <v>2210</v>
      </c>
      <c r="CGB1" s="57" t="s">
        <v>2211</v>
      </c>
      <c r="CGC1" s="57" t="s">
        <v>2212</v>
      </c>
      <c r="CGD1" s="57" t="s">
        <v>2213</v>
      </c>
      <c r="CGE1" s="57" t="s">
        <v>2214</v>
      </c>
      <c r="CGF1" s="57" t="s">
        <v>2215</v>
      </c>
      <c r="CGG1" s="57" t="s">
        <v>2216</v>
      </c>
      <c r="CGH1" s="57" t="s">
        <v>2217</v>
      </c>
      <c r="CGI1" s="57" t="s">
        <v>2218</v>
      </c>
      <c r="CGJ1" s="57" t="s">
        <v>2219</v>
      </c>
      <c r="CGK1" s="57" t="s">
        <v>2220</v>
      </c>
      <c r="CGL1" s="57" t="s">
        <v>2221</v>
      </c>
      <c r="CGM1" s="57" t="s">
        <v>2222</v>
      </c>
      <c r="CGN1" s="57" t="s">
        <v>2223</v>
      </c>
      <c r="CGO1" s="57" t="s">
        <v>2224</v>
      </c>
      <c r="CGP1" s="57" t="s">
        <v>2225</v>
      </c>
      <c r="CGQ1" s="57" t="s">
        <v>2226</v>
      </c>
      <c r="CGR1" s="57" t="s">
        <v>2227</v>
      </c>
      <c r="CGS1" s="57" t="s">
        <v>2228</v>
      </c>
      <c r="CGT1" s="57" t="s">
        <v>2229</v>
      </c>
      <c r="CGU1" s="57" t="s">
        <v>2230</v>
      </c>
      <c r="CGV1" s="57" t="s">
        <v>2231</v>
      </c>
      <c r="CGW1" s="57" t="s">
        <v>2232</v>
      </c>
      <c r="CGX1" s="57" t="s">
        <v>2233</v>
      </c>
      <c r="CGY1" s="57" t="s">
        <v>2234</v>
      </c>
      <c r="CGZ1" s="57" t="s">
        <v>2235</v>
      </c>
      <c r="CHA1" s="57" t="s">
        <v>2236</v>
      </c>
      <c r="CHB1" s="57" t="s">
        <v>2237</v>
      </c>
      <c r="CHC1" s="57" t="s">
        <v>2238</v>
      </c>
      <c r="CHD1" s="57" t="s">
        <v>2239</v>
      </c>
      <c r="CHE1" s="57" t="s">
        <v>2240</v>
      </c>
      <c r="CHF1" s="57" t="s">
        <v>2241</v>
      </c>
      <c r="CHG1" s="57" t="s">
        <v>2242</v>
      </c>
      <c r="CHH1" s="57" t="s">
        <v>2243</v>
      </c>
      <c r="CHI1" s="57" t="s">
        <v>2244</v>
      </c>
      <c r="CHJ1" s="57" t="s">
        <v>2245</v>
      </c>
      <c r="CHK1" s="57" t="s">
        <v>2246</v>
      </c>
      <c r="CHL1" s="57" t="s">
        <v>2247</v>
      </c>
      <c r="CHM1" s="57" t="s">
        <v>2248</v>
      </c>
      <c r="CHN1" s="57" t="s">
        <v>2249</v>
      </c>
      <c r="CHO1" s="57" t="s">
        <v>2250</v>
      </c>
      <c r="CHP1" s="57" t="s">
        <v>2251</v>
      </c>
      <c r="CHQ1" s="57" t="s">
        <v>2252</v>
      </c>
      <c r="CHR1" s="57" t="s">
        <v>2253</v>
      </c>
      <c r="CHS1" s="57" t="s">
        <v>2254</v>
      </c>
      <c r="CHT1" s="57" t="s">
        <v>2255</v>
      </c>
      <c r="CHU1" s="57" t="s">
        <v>2256</v>
      </c>
      <c r="CHV1" s="57" t="s">
        <v>2257</v>
      </c>
      <c r="CHW1" s="57" t="s">
        <v>2258</v>
      </c>
      <c r="CHX1" s="57" t="s">
        <v>2259</v>
      </c>
      <c r="CHY1" s="57" t="s">
        <v>2260</v>
      </c>
      <c r="CHZ1" s="57" t="s">
        <v>2261</v>
      </c>
      <c r="CIA1" s="57" t="s">
        <v>2262</v>
      </c>
      <c r="CIB1" s="57" t="s">
        <v>2263</v>
      </c>
      <c r="CIC1" s="57" t="s">
        <v>2264</v>
      </c>
      <c r="CID1" s="57" t="s">
        <v>2265</v>
      </c>
      <c r="CIE1" s="57" t="s">
        <v>2266</v>
      </c>
      <c r="CIF1" s="57" t="s">
        <v>2267</v>
      </c>
      <c r="CIG1" s="57" t="s">
        <v>2268</v>
      </c>
      <c r="CIH1" s="57" t="s">
        <v>2269</v>
      </c>
      <c r="CII1" s="57" t="s">
        <v>2270</v>
      </c>
      <c r="CIJ1" s="57" t="s">
        <v>2271</v>
      </c>
      <c r="CIK1" s="57" t="s">
        <v>2272</v>
      </c>
      <c r="CIL1" s="57" t="s">
        <v>2273</v>
      </c>
      <c r="CIM1" s="57" t="s">
        <v>2274</v>
      </c>
      <c r="CIN1" s="57" t="s">
        <v>2275</v>
      </c>
      <c r="CIO1" s="57" t="s">
        <v>2276</v>
      </c>
      <c r="CIP1" s="57" t="s">
        <v>2277</v>
      </c>
      <c r="CIQ1" s="57" t="s">
        <v>2278</v>
      </c>
      <c r="CIR1" s="57" t="s">
        <v>2279</v>
      </c>
      <c r="CIS1" s="57" t="s">
        <v>2280</v>
      </c>
      <c r="CIT1" s="57" t="s">
        <v>2281</v>
      </c>
      <c r="CIU1" s="57" t="s">
        <v>2282</v>
      </c>
      <c r="CIV1" s="57" t="s">
        <v>2283</v>
      </c>
      <c r="CIW1" s="57" t="s">
        <v>2284</v>
      </c>
      <c r="CIX1" s="57" t="s">
        <v>2285</v>
      </c>
      <c r="CIY1" s="57" t="s">
        <v>2286</v>
      </c>
      <c r="CIZ1" s="57" t="s">
        <v>2287</v>
      </c>
      <c r="CJA1" s="57" t="s">
        <v>2288</v>
      </c>
      <c r="CJB1" s="57" t="s">
        <v>2289</v>
      </c>
      <c r="CJC1" s="57" t="s">
        <v>2290</v>
      </c>
      <c r="CJD1" s="57" t="s">
        <v>2291</v>
      </c>
      <c r="CJE1" s="57" t="s">
        <v>2292</v>
      </c>
      <c r="CJF1" s="57" t="s">
        <v>2293</v>
      </c>
      <c r="CJG1" s="57" t="s">
        <v>2294</v>
      </c>
      <c r="CJH1" s="57" t="s">
        <v>2295</v>
      </c>
      <c r="CJI1" s="57" t="s">
        <v>2296</v>
      </c>
      <c r="CJJ1" s="57" t="s">
        <v>2297</v>
      </c>
      <c r="CJK1" s="57" t="s">
        <v>2298</v>
      </c>
      <c r="CJL1" s="57" t="s">
        <v>2299</v>
      </c>
      <c r="CJM1" s="57" t="s">
        <v>2300</v>
      </c>
      <c r="CJN1" s="57" t="s">
        <v>2301</v>
      </c>
      <c r="CJO1" s="57" t="s">
        <v>2302</v>
      </c>
      <c r="CJP1" s="57" t="s">
        <v>2303</v>
      </c>
      <c r="CJQ1" s="57" t="s">
        <v>2304</v>
      </c>
      <c r="CJR1" s="57" t="s">
        <v>2305</v>
      </c>
      <c r="CJS1" s="57" t="s">
        <v>2306</v>
      </c>
      <c r="CJT1" s="57" t="s">
        <v>2307</v>
      </c>
      <c r="CJU1" s="57" t="s">
        <v>2308</v>
      </c>
      <c r="CJV1" s="57" t="s">
        <v>2309</v>
      </c>
      <c r="CJW1" s="57" t="s">
        <v>2310</v>
      </c>
      <c r="CJX1" s="57" t="s">
        <v>2311</v>
      </c>
      <c r="CJY1" s="57" t="s">
        <v>2312</v>
      </c>
      <c r="CJZ1" s="57" t="s">
        <v>2313</v>
      </c>
      <c r="CKA1" s="57" t="s">
        <v>2314</v>
      </c>
      <c r="CKB1" s="57" t="s">
        <v>2315</v>
      </c>
      <c r="CKC1" s="57" t="s">
        <v>2316</v>
      </c>
      <c r="CKD1" s="57" t="s">
        <v>2317</v>
      </c>
      <c r="CKE1" s="57" t="s">
        <v>2318</v>
      </c>
      <c r="CKF1" s="57" t="s">
        <v>2319</v>
      </c>
      <c r="CKG1" s="57" t="s">
        <v>2320</v>
      </c>
      <c r="CKH1" s="57" t="s">
        <v>2321</v>
      </c>
      <c r="CKI1" s="57" t="s">
        <v>2322</v>
      </c>
      <c r="CKJ1" s="57" t="s">
        <v>2323</v>
      </c>
      <c r="CKK1" s="57" t="s">
        <v>2324</v>
      </c>
      <c r="CKL1" s="57" t="s">
        <v>2325</v>
      </c>
      <c r="CKM1" s="57" t="s">
        <v>2326</v>
      </c>
      <c r="CKN1" s="57" t="s">
        <v>2327</v>
      </c>
      <c r="CKO1" s="57" t="s">
        <v>2328</v>
      </c>
      <c r="CKP1" s="57" t="s">
        <v>2329</v>
      </c>
      <c r="CKQ1" s="57" t="s">
        <v>2330</v>
      </c>
      <c r="CKR1" s="57" t="s">
        <v>2331</v>
      </c>
      <c r="CKS1" s="57" t="s">
        <v>2332</v>
      </c>
      <c r="CKT1" s="57" t="s">
        <v>2333</v>
      </c>
      <c r="CKU1" s="57" t="s">
        <v>2334</v>
      </c>
      <c r="CKV1" s="57" t="s">
        <v>2335</v>
      </c>
      <c r="CKW1" s="57" t="s">
        <v>2336</v>
      </c>
      <c r="CKX1" s="57" t="s">
        <v>2337</v>
      </c>
      <c r="CKY1" s="57" t="s">
        <v>2338</v>
      </c>
      <c r="CKZ1" s="57" t="s">
        <v>2339</v>
      </c>
      <c r="CLA1" s="57" t="s">
        <v>2340</v>
      </c>
      <c r="CLB1" s="57" t="s">
        <v>2341</v>
      </c>
      <c r="CLC1" s="57" t="s">
        <v>2342</v>
      </c>
      <c r="CLD1" s="57" t="s">
        <v>2343</v>
      </c>
      <c r="CLE1" s="57" t="s">
        <v>2344</v>
      </c>
      <c r="CLF1" s="57" t="s">
        <v>2345</v>
      </c>
      <c r="CLG1" s="57" t="s">
        <v>2346</v>
      </c>
      <c r="CLH1" s="57" t="s">
        <v>2347</v>
      </c>
      <c r="CLI1" s="57" t="s">
        <v>2348</v>
      </c>
      <c r="CLJ1" s="57" t="s">
        <v>2349</v>
      </c>
      <c r="CLK1" s="57" t="s">
        <v>2350</v>
      </c>
      <c r="CLL1" s="57" t="s">
        <v>2351</v>
      </c>
      <c r="CLM1" s="57" t="s">
        <v>2352</v>
      </c>
      <c r="CLN1" s="57" t="s">
        <v>2353</v>
      </c>
      <c r="CLO1" s="57" t="s">
        <v>2354</v>
      </c>
      <c r="CLP1" s="57" t="s">
        <v>2355</v>
      </c>
      <c r="CLQ1" s="57" t="s">
        <v>2356</v>
      </c>
      <c r="CLR1" s="57" t="s">
        <v>2357</v>
      </c>
      <c r="CLS1" s="57" t="s">
        <v>2358</v>
      </c>
      <c r="CLT1" s="57" t="s">
        <v>2359</v>
      </c>
      <c r="CLU1" s="57" t="s">
        <v>2360</v>
      </c>
      <c r="CLV1" s="57" t="s">
        <v>2361</v>
      </c>
      <c r="CLW1" s="57" t="s">
        <v>2362</v>
      </c>
      <c r="CLX1" s="57" t="s">
        <v>2363</v>
      </c>
      <c r="CLY1" s="57" t="s">
        <v>2364</v>
      </c>
      <c r="CLZ1" s="57" t="s">
        <v>2365</v>
      </c>
      <c r="CMA1" s="57" t="s">
        <v>2366</v>
      </c>
      <c r="CMB1" s="57" t="s">
        <v>2367</v>
      </c>
      <c r="CMC1" s="57" t="s">
        <v>2368</v>
      </c>
      <c r="CMD1" s="57" t="s">
        <v>2369</v>
      </c>
      <c r="CME1" s="57" t="s">
        <v>2370</v>
      </c>
      <c r="CMF1" s="57" t="s">
        <v>2371</v>
      </c>
      <c r="CMG1" s="57" t="s">
        <v>2372</v>
      </c>
      <c r="CMH1" s="57" t="s">
        <v>2373</v>
      </c>
      <c r="CMI1" s="57" t="s">
        <v>2374</v>
      </c>
      <c r="CMJ1" s="57" t="s">
        <v>2375</v>
      </c>
      <c r="CMK1" s="57" t="s">
        <v>2376</v>
      </c>
      <c r="CML1" s="57" t="s">
        <v>2377</v>
      </c>
      <c r="CMM1" s="57" t="s">
        <v>2378</v>
      </c>
      <c r="CMN1" s="57" t="s">
        <v>2379</v>
      </c>
      <c r="CMO1" s="57" t="s">
        <v>2380</v>
      </c>
      <c r="CMP1" s="57" t="s">
        <v>2381</v>
      </c>
      <c r="CMQ1" s="57" t="s">
        <v>2382</v>
      </c>
      <c r="CMR1" s="57" t="s">
        <v>2383</v>
      </c>
      <c r="CMS1" s="57" t="s">
        <v>2384</v>
      </c>
      <c r="CMT1" s="57" t="s">
        <v>2385</v>
      </c>
      <c r="CMU1" s="57" t="s">
        <v>2386</v>
      </c>
      <c r="CMV1" s="57" t="s">
        <v>2387</v>
      </c>
      <c r="CMW1" s="57" t="s">
        <v>2388</v>
      </c>
      <c r="CMX1" s="57" t="s">
        <v>2389</v>
      </c>
      <c r="CMY1" s="57" t="s">
        <v>2390</v>
      </c>
      <c r="CMZ1" s="57" t="s">
        <v>2391</v>
      </c>
      <c r="CNA1" s="57" t="s">
        <v>2392</v>
      </c>
      <c r="CNB1" s="57" t="s">
        <v>2393</v>
      </c>
      <c r="CNC1" s="57" t="s">
        <v>2394</v>
      </c>
      <c r="CND1" s="57" t="s">
        <v>2395</v>
      </c>
      <c r="CNE1" s="57" t="s">
        <v>2396</v>
      </c>
      <c r="CNF1" s="57" t="s">
        <v>2397</v>
      </c>
      <c r="CNG1" s="57" t="s">
        <v>2398</v>
      </c>
      <c r="CNH1" s="57" t="s">
        <v>2399</v>
      </c>
      <c r="CNI1" s="57" t="s">
        <v>2400</v>
      </c>
      <c r="CNJ1" s="57" t="s">
        <v>2401</v>
      </c>
      <c r="CNK1" s="57" t="s">
        <v>2402</v>
      </c>
      <c r="CNL1" s="57" t="s">
        <v>2403</v>
      </c>
      <c r="CNM1" s="57" t="s">
        <v>2404</v>
      </c>
      <c r="CNN1" s="57" t="s">
        <v>2405</v>
      </c>
      <c r="CNO1" s="57" t="s">
        <v>2406</v>
      </c>
      <c r="CNP1" s="57" t="s">
        <v>2407</v>
      </c>
      <c r="CNQ1" s="57" t="s">
        <v>2408</v>
      </c>
      <c r="CNR1" s="57" t="s">
        <v>2409</v>
      </c>
      <c r="CNS1" s="57" t="s">
        <v>2410</v>
      </c>
      <c r="CNT1" s="57" t="s">
        <v>2411</v>
      </c>
      <c r="CNU1" s="57" t="s">
        <v>2412</v>
      </c>
      <c r="CNV1" s="57" t="s">
        <v>2413</v>
      </c>
      <c r="CNW1" s="57" t="s">
        <v>2414</v>
      </c>
      <c r="CNX1" s="57" t="s">
        <v>2415</v>
      </c>
      <c r="CNY1" s="57" t="s">
        <v>2416</v>
      </c>
      <c r="CNZ1" s="57" t="s">
        <v>2417</v>
      </c>
      <c r="COA1" s="57" t="s">
        <v>2418</v>
      </c>
      <c r="COB1" s="57" t="s">
        <v>2419</v>
      </c>
      <c r="COC1" s="57" t="s">
        <v>2420</v>
      </c>
      <c r="COD1" s="57" t="s">
        <v>2421</v>
      </c>
      <c r="COE1" s="57" t="s">
        <v>2422</v>
      </c>
      <c r="COF1" s="57" t="s">
        <v>2423</v>
      </c>
      <c r="COG1" s="57" t="s">
        <v>2424</v>
      </c>
      <c r="COH1" s="57" t="s">
        <v>2425</v>
      </c>
      <c r="COI1" s="57" t="s">
        <v>2426</v>
      </c>
      <c r="COJ1" s="57" t="s">
        <v>2427</v>
      </c>
      <c r="COK1" s="57" t="s">
        <v>2428</v>
      </c>
      <c r="COL1" s="57" t="s">
        <v>2429</v>
      </c>
      <c r="COM1" s="57" t="s">
        <v>2430</v>
      </c>
      <c r="CON1" s="57" t="s">
        <v>2431</v>
      </c>
      <c r="COO1" s="57" t="s">
        <v>2432</v>
      </c>
      <c r="COP1" s="57" t="s">
        <v>2433</v>
      </c>
      <c r="COQ1" s="57" t="s">
        <v>2434</v>
      </c>
      <c r="COR1" s="57" t="s">
        <v>2435</v>
      </c>
      <c r="COS1" s="57" t="s">
        <v>2436</v>
      </c>
      <c r="COT1" s="57" t="s">
        <v>2437</v>
      </c>
      <c r="COU1" s="57" t="s">
        <v>2438</v>
      </c>
      <c r="COV1" s="57" t="s">
        <v>2439</v>
      </c>
      <c r="COW1" s="57" t="s">
        <v>2440</v>
      </c>
      <c r="COX1" s="57" t="s">
        <v>2441</v>
      </c>
      <c r="COY1" s="57" t="s">
        <v>2442</v>
      </c>
      <c r="COZ1" s="57" t="s">
        <v>2443</v>
      </c>
      <c r="CPA1" s="57" t="s">
        <v>2444</v>
      </c>
      <c r="CPB1" s="57" t="s">
        <v>2445</v>
      </c>
      <c r="CPC1" s="57" t="s">
        <v>2446</v>
      </c>
      <c r="CPD1" s="57" t="s">
        <v>2447</v>
      </c>
      <c r="CPE1" s="57" t="s">
        <v>2448</v>
      </c>
      <c r="CPF1" s="57" t="s">
        <v>2449</v>
      </c>
      <c r="CPG1" s="57" t="s">
        <v>2450</v>
      </c>
      <c r="CPH1" s="57" t="s">
        <v>2451</v>
      </c>
      <c r="CPI1" s="57" t="s">
        <v>2452</v>
      </c>
      <c r="CPJ1" s="57" t="s">
        <v>2453</v>
      </c>
      <c r="CPK1" s="57" t="s">
        <v>2454</v>
      </c>
      <c r="CPL1" s="57" t="s">
        <v>2455</v>
      </c>
      <c r="CPM1" s="57" t="s">
        <v>2456</v>
      </c>
      <c r="CPN1" s="57" t="s">
        <v>2457</v>
      </c>
      <c r="CPO1" s="57" t="s">
        <v>2458</v>
      </c>
      <c r="CPP1" s="57" t="s">
        <v>2459</v>
      </c>
      <c r="CPQ1" s="57" t="s">
        <v>2460</v>
      </c>
      <c r="CPR1" s="57" t="s">
        <v>2461</v>
      </c>
      <c r="CPS1" s="57" t="s">
        <v>2462</v>
      </c>
      <c r="CPT1" s="57" t="s">
        <v>2463</v>
      </c>
      <c r="CPU1" s="57" t="s">
        <v>2464</v>
      </c>
      <c r="CPV1" s="57" t="s">
        <v>2465</v>
      </c>
      <c r="CPW1" s="57" t="s">
        <v>2466</v>
      </c>
      <c r="CPX1" s="57" t="s">
        <v>2467</v>
      </c>
      <c r="CPY1" s="57" t="s">
        <v>2468</v>
      </c>
      <c r="CPZ1" s="57" t="s">
        <v>2469</v>
      </c>
      <c r="CQA1" s="57" t="s">
        <v>2470</v>
      </c>
      <c r="CQB1" s="57" t="s">
        <v>2471</v>
      </c>
      <c r="CQC1" s="57" t="s">
        <v>2472</v>
      </c>
      <c r="CQD1" s="57" t="s">
        <v>2473</v>
      </c>
      <c r="CQE1" s="57" t="s">
        <v>2474</v>
      </c>
      <c r="CQF1" s="57" t="s">
        <v>2475</v>
      </c>
      <c r="CQG1" s="57" t="s">
        <v>2476</v>
      </c>
      <c r="CQH1" s="57" t="s">
        <v>2477</v>
      </c>
      <c r="CQI1" s="57" t="s">
        <v>2478</v>
      </c>
      <c r="CQJ1" s="57" t="s">
        <v>2479</v>
      </c>
      <c r="CQK1" s="57" t="s">
        <v>2480</v>
      </c>
      <c r="CQL1" s="57" t="s">
        <v>2481</v>
      </c>
      <c r="CQM1" s="57" t="s">
        <v>2482</v>
      </c>
      <c r="CQN1" s="57" t="s">
        <v>2483</v>
      </c>
      <c r="CQO1" s="57" t="s">
        <v>2484</v>
      </c>
      <c r="CQP1" s="57" t="s">
        <v>2485</v>
      </c>
      <c r="CQQ1" s="57" t="s">
        <v>2486</v>
      </c>
      <c r="CQR1" s="57" t="s">
        <v>2487</v>
      </c>
      <c r="CQS1" s="57" t="s">
        <v>2488</v>
      </c>
      <c r="CQT1" s="57" t="s">
        <v>2489</v>
      </c>
      <c r="CQU1" s="57" t="s">
        <v>2490</v>
      </c>
      <c r="CQV1" s="57" t="s">
        <v>2491</v>
      </c>
      <c r="CQW1" s="57" t="s">
        <v>2492</v>
      </c>
      <c r="CQX1" s="57" t="s">
        <v>2493</v>
      </c>
      <c r="CQY1" s="57" t="s">
        <v>2494</v>
      </c>
      <c r="CQZ1" s="57" t="s">
        <v>2495</v>
      </c>
      <c r="CRA1" s="57" t="s">
        <v>2496</v>
      </c>
      <c r="CRB1" s="57" t="s">
        <v>2497</v>
      </c>
      <c r="CRC1" s="57" t="s">
        <v>2498</v>
      </c>
      <c r="CRD1" s="57" t="s">
        <v>2499</v>
      </c>
      <c r="CRE1" s="57" t="s">
        <v>2500</v>
      </c>
      <c r="CRF1" s="57" t="s">
        <v>2501</v>
      </c>
      <c r="CRG1" s="57" t="s">
        <v>2502</v>
      </c>
      <c r="CRH1" s="57" t="s">
        <v>2503</v>
      </c>
      <c r="CRI1" s="57" t="s">
        <v>2504</v>
      </c>
      <c r="CRJ1" s="57" t="s">
        <v>2505</v>
      </c>
      <c r="CRK1" s="57" t="s">
        <v>2506</v>
      </c>
      <c r="CRL1" s="57" t="s">
        <v>2507</v>
      </c>
      <c r="CRM1" s="57" t="s">
        <v>2508</v>
      </c>
      <c r="CRN1" s="57" t="s">
        <v>2509</v>
      </c>
      <c r="CRO1" s="57" t="s">
        <v>2510</v>
      </c>
      <c r="CRP1" s="57" t="s">
        <v>2511</v>
      </c>
      <c r="CRQ1" s="57" t="s">
        <v>2512</v>
      </c>
      <c r="CRR1" s="57" t="s">
        <v>2513</v>
      </c>
      <c r="CRS1" s="57" t="s">
        <v>2514</v>
      </c>
      <c r="CRT1" s="57" t="s">
        <v>2515</v>
      </c>
      <c r="CRU1" s="57" t="s">
        <v>2516</v>
      </c>
      <c r="CRV1" s="57" t="s">
        <v>2517</v>
      </c>
      <c r="CRW1" s="57" t="s">
        <v>2518</v>
      </c>
      <c r="CRX1" s="57" t="s">
        <v>2519</v>
      </c>
      <c r="CRY1" s="57" t="s">
        <v>2520</v>
      </c>
      <c r="CRZ1" s="57" t="s">
        <v>2521</v>
      </c>
      <c r="CSA1" s="57" t="s">
        <v>2522</v>
      </c>
      <c r="CSB1" s="57" t="s">
        <v>2523</v>
      </c>
      <c r="CSC1" s="57" t="s">
        <v>2524</v>
      </c>
      <c r="CSD1" s="57" t="s">
        <v>2525</v>
      </c>
      <c r="CSE1" s="57" t="s">
        <v>2526</v>
      </c>
      <c r="CSF1" s="57" t="s">
        <v>2527</v>
      </c>
      <c r="CSG1" s="57" t="s">
        <v>2528</v>
      </c>
      <c r="CSH1" s="57" t="s">
        <v>2529</v>
      </c>
      <c r="CSI1" s="57" t="s">
        <v>2530</v>
      </c>
      <c r="CSJ1" s="57" t="s">
        <v>2531</v>
      </c>
      <c r="CSK1" s="57" t="s">
        <v>2532</v>
      </c>
      <c r="CSL1" s="57" t="s">
        <v>2533</v>
      </c>
      <c r="CSM1" s="57" t="s">
        <v>2534</v>
      </c>
      <c r="CSN1" s="57" t="s">
        <v>2535</v>
      </c>
      <c r="CSO1" s="57" t="s">
        <v>2536</v>
      </c>
      <c r="CSP1" s="57" t="s">
        <v>2537</v>
      </c>
      <c r="CSQ1" s="57" t="s">
        <v>2538</v>
      </c>
      <c r="CSR1" s="57" t="s">
        <v>2539</v>
      </c>
      <c r="CSS1" s="57" t="s">
        <v>2540</v>
      </c>
      <c r="CST1" s="57" t="s">
        <v>2541</v>
      </c>
      <c r="CSU1" s="57" t="s">
        <v>2542</v>
      </c>
      <c r="CSV1" s="57" t="s">
        <v>2543</v>
      </c>
      <c r="CSW1" s="57" t="s">
        <v>2544</v>
      </c>
      <c r="CSX1" s="57" t="s">
        <v>2545</v>
      </c>
      <c r="CSY1" s="57" t="s">
        <v>2546</v>
      </c>
      <c r="CSZ1" s="57" t="s">
        <v>2547</v>
      </c>
      <c r="CTA1" s="57" t="s">
        <v>2548</v>
      </c>
      <c r="CTB1" s="57" t="s">
        <v>2549</v>
      </c>
      <c r="CTC1" s="57" t="s">
        <v>2550</v>
      </c>
      <c r="CTD1" s="57" t="s">
        <v>2551</v>
      </c>
      <c r="CTE1" s="57" t="s">
        <v>2552</v>
      </c>
      <c r="CTF1" s="57" t="s">
        <v>2553</v>
      </c>
      <c r="CTG1" s="57" t="s">
        <v>2554</v>
      </c>
      <c r="CTH1" s="57" t="s">
        <v>2555</v>
      </c>
      <c r="CTI1" s="57" t="s">
        <v>2556</v>
      </c>
      <c r="CTJ1" s="57" t="s">
        <v>2557</v>
      </c>
      <c r="CTK1" s="57" t="s">
        <v>2558</v>
      </c>
      <c r="CTL1" s="57" t="s">
        <v>2559</v>
      </c>
      <c r="CTM1" s="57" t="s">
        <v>2560</v>
      </c>
      <c r="CTN1" s="57" t="s">
        <v>2561</v>
      </c>
      <c r="CTO1" s="57" t="s">
        <v>2562</v>
      </c>
      <c r="CTP1" s="57" t="s">
        <v>2563</v>
      </c>
      <c r="CTQ1" s="57" t="s">
        <v>2564</v>
      </c>
      <c r="CTR1" s="57" t="s">
        <v>2565</v>
      </c>
      <c r="CTS1" s="57" t="s">
        <v>2566</v>
      </c>
      <c r="CTT1" s="57" t="s">
        <v>2567</v>
      </c>
      <c r="CTU1" s="57" t="s">
        <v>2568</v>
      </c>
      <c r="CTV1" s="57" t="s">
        <v>2569</v>
      </c>
      <c r="CTW1" s="57" t="s">
        <v>2570</v>
      </c>
      <c r="CTX1" s="57" t="s">
        <v>2571</v>
      </c>
      <c r="CTY1" s="57" t="s">
        <v>2572</v>
      </c>
      <c r="CTZ1" s="57" t="s">
        <v>2573</v>
      </c>
      <c r="CUA1" s="57" t="s">
        <v>2574</v>
      </c>
      <c r="CUB1" s="57" t="s">
        <v>2575</v>
      </c>
      <c r="CUC1" s="57" t="s">
        <v>2576</v>
      </c>
      <c r="CUD1" s="57" t="s">
        <v>2577</v>
      </c>
      <c r="CUE1" s="57" t="s">
        <v>2578</v>
      </c>
      <c r="CUF1" s="57" t="s">
        <v>2579</v>
      </c>
      <c r="CUG1" s="57" t="s">
        <v>2580</v>
      </c>
      <c r="CUH1" s="57" t="s">
        <v>2581</v>
      </c>
      <c r="CUI1" s="57" t="s">
        <v>2582</v>
      </c>
      <c r="CUJ1" s="57" t="s">
        <v>2583</v>
      </c>
      <c r="CUK1" s="57" t="s">
        <v>2584</v>
      </c>
      <c r="CUL1" s="57" t="s">
        <v>2585</v>
      </c>
      <c r="CUM1" s="57" t="s">
        <v>2586</v>
      </c>
      <c r="CUN1" s="57" t="s">
        <v>2587</v>
      </c>
      <c r="CUO1" s="57" t="s">
        <v>2588</v>
      </c>
      <c r="CUP1" s="57" t="s">
        <v>2589</v>
      </c>
      <c r="CUQ1" s="57" t="s">
        <v>2590</v>
      </c>
      <c r="CUR1" s="57" t="s">
        <v>2591</v>
      </c>
      <c r="CUS1" s="57" t="s">
        <v>2592</v>
      </c>
      <c r="CUT1" s="57" t="s">
        <v>2593</v>
      </c>
      <c r="CUU1" s="57" t="s">
        <v>2594</v>
      </c>
      <c r="CUV1" s="57" t="s">
        <v>2595</v>
      </c>
      <c r="CUW1" s="57" t="s">
        <v>2596</v>
      </c>
      <c r="CUX1" s="57" t="s">
        <v>2597</v>
      </c>
      <c r="CUY1" s="57" t="s">
        <v>2598</v>
      </c>
      <c r="CUZ1" s="57" t="s">
        <v>2599</v>
      </c>
      <c r="CVA1" s="57" t="s">
        <v>2600</v>
      </c>
      <c r="CVB1" s="57" t="s">
        <v>2601</v>
      </c>
      <c r="CVC1" s="57" t="s">
        <v>2602</v>
      </c>
      <c r="CVD1" s="57" t="s">
        <v>2603</v>
      </c>
      <c r="CVE1" s="57" t="s">
        <v>2604</v>
      </c>
      <c r="CVF1" s="57" t="s">
        <v>2605</v>
      </c>
      <c r="CVG1" s="57" t="s">
        <v>2606</v>
      </c>
      <c r="CVH1" s="57" t="s">
        <v>2607</v>
      </c>
      <c r="CVI1" s="57" t="s">
        <v>2608</v>
      </c>
      <c r="CVJ1" s="57" t="s">
        <v>2609</v>
      </c>
      <c r="CVK1" s="57" t="s">
        <v>2610</v>
      </c>
      <c r="CVL1" s="57" t="s">
        <v>2611</v>
      </c>
      <c r="CVM1" s="57" t="s">
        <v>2612</v>
      </c>
      <c r="CVN1" s="57" t="s">
        <v>2613</v>
      </c>
      <c r="CVO1" s="57" t="s">
        <v>2614</v>
      </c>
      <c r="CVP1" s="57" t="s">
        <v>2615</v>
      </c>
      <c r="CVQ1" s="57" t="s">
        <v>2616</v>
      </c>
      <c r="CVR1" s="57" t="s">
        <v>2617</v>
      </c>
      <c r="CVS1" s="57" t="s">
        <v>2618</v>
      </c>
      <c r="CVT1" s="57" t="s">
        <v>2619</v>
      </c>
      <c r="CVU1" s="57" t="s">
        <v>2620</v>
      </c>
      <c r="CVV1" s="57" t="s">
        <v>2621</v>
      </c>
      <c r="CVW1" s="57" t="s">
        <v>2622</v>
      </c>
      <c r="CVX1" s="57" t="s">
        <v>2623</v>
      </c>
      <c r="CVY1" s="57" t="s">
        <v>2624</v>
      </c>
      <c r="CVZ1" s="57" t="s">
        <v>2625</v>
      </c>
      <c r="CWA1" s="57" t="s">
        <v>2626</v>
      </c>
      <c r="CWB1" s="57" t="s">
        <v>2627</v>
      </c>
      <c r="CWC1" s="57" t="s">
        <v>2628</v>
      </c>
      <c r="CWD1" s="57" t="s">
        <v>2629</v>
      </c>
      <c r="CWE1" s="57" t="s">
        <v>2630</v>
      </c>
      <c r="CWF1" s="57" t="s">
        <v>2631</v>
      </c>
      <c r="CWG1" s="57" t="s">
        <v>2632</v>
      </c>
      <c r="CWH1" s="57" t="s">
        <v>2633</v>
      </c>
      <c r="CWI1" s="57" t="s">
        <v>2634</v>
      </c>
      <c r="CWJ1" s="57" t="s">
        <v>2635</v>
      </c>
      <c r="CWK1" s="57" t="s">
        <v>2636</v>
      </c>
      <c r="CWL1" s="57" t="s">
        <v>2637</v>
      </c>
      <c r="CWM1" s="57" t="s">
        <v>2638</v>
      </c>
      <c r="CWN1" s="57" t="s">
        <v>2639</v>
      </c>
      <c r="CWO1" s="57" t="s">
        <v>2640</v>
      </c>
      <c r="CWP1" s="57" t="s">
        <v>2641</v>
      </c>
      <c r="CWQ1" s="57" t="s">
        <v>2642</v>
      </c>
      <c r="CWR1" s="57" t="s">
        <v>2643</v>
      </c>
      <c r="CWS1" s="57" t="s">
        <v>2644</v>
      </c>
      <c r="CWT1" s="57" t="s">
        <v>2645</v>
      </c>
      <c r="CWU1" s="57" t="s">
        <v>2646</v>
      </c>
      <c r="CWV1" s="57" t="s">
        <v>2647</v>
      </c>
      <c r="CWW1" s="57" t="s">
        <v>2648</v>
      </c>
      <c r="CWX1" s="57" t="s">
        <v>2649</v>
      </c>
      <c r="CWY1" s="57" t="s">
        <v>2650</v>
      </c>
      <c r="CWZ1" s="57" t="s">
        <v>2651</v>
      </c>
      <c r="CXA1" s="57" t="s">
        <v>2652</v>
      </c>
      <c r="CXB1" s="57" t="s">
        <v>2653</v>
      </c>
      <c r="CXC1" s="57" t="s">
        <v>2654</v>
      </c>
      <c r="CXD1" s="57" t="s">
        <v>2655</v>
      </c>
      <c r="CXE1" s="57" t="s">
        <v>2656</v>
      </c>
      <c r="CXF1" s="57" t="s">
        <v>2657</v>
      </c>
      <c r="CXG1" s="57" t="s">
        <v>2658</v>
      </c>
      <c r="CXH1" s="57" t="s">
        <v>2659</v>
      </c>
      <c r="CXI1" s="57" t="s">
        <v>2660</v>
      </c>
      <c r="CXJ1" s="57" t="s">
        <v>2661</v>
      </c>
      <c r="CXK1" s="57" t="s">
        <v>2662</v>
      </c>
      <c r="CXL1" s="57" t="s">
        <v>2663</v>
      </c>
      <c r="CXM1" s="57" t="s">
        <v>2664</v>
      </c>
      <c r="CXN1" s="57" t="s">
        <v>2665</v>
      </c>
      <c r="CXO1" s="57" t="s">
        <v>2666</v>
      </c>
      <c r="CXP1" s="57" t="s">
        <v>2667</v>
      </c>
      <c r="CXQ1" s="57" t="s">
        <v>2668</v>
      </c>
      <c r="CXR1" s="57" t="s">
        <v>2669</v>
      </c>
      <c r="CXS1" s="57" t="s">
        <v>2670</v>
      </c>
      <c r="CXT1" s="57" t="s">
        <v>2671</v>
      </c>
      <c r="CXU1" s="57" t="s">
        <v>2672</v>
      </c>
      <c r="CXV1" s="57" t="s">
        <v>2673</v>
      </c>
      <c r="CXW1" s="57" t="s">
        <v>2674</v>
      </c>
      <c r="CXX1" s="57" t="s">
        <v>2675</v>
      </c>
      <c r="CXY1" s="57" t="s">
        <v>2676</v>
      </c>
      <c r="CXZ1" s="57" t="s">
        <v>2677</v>
      </c>
      <c r="CYA1" s="57" t="s">
        <v>2678</v>
      </c>
      <c r="CYB1" s="57" t="s">
        <v>2679</v>
      </c>
      <c r="CYC1" s="57" t="s">
        <v>2680</v>
      </c>
      <c r="CYD1" s="57" t="s">
        <v>2681</v>
      </c>
      <c r="CYE1" s="57" t="s">
        <v>2682</v>
      </c>
      <c r="CYF1" s="57" t="s">
        <v>2683</v>
      </c>
      <c r="CYG1" s="57" t="s">
        <v>2684</v>
      </c>
      <c r="CYH1" s="57" t="s">
        <v>2685</v>
      </c>
      <c r="CYI1" s="57" t="s">
        <v>2686</v>
      </c>
      <c r="CYJ1" s="57" t="s">
        <v>2687</v>
      </c>
      <c r="CYK1" s="57" t="s">
        <v>2688</v>
      </c>
      <c r="CYL1" s="57" t="s">
        <v>2689</v>
      </c>
      <c r="CYM1" s="57" t="s">
        <v>2690</v>
      </c>
      <c r="CYN1" s="57" t="s">
        <v>2691</v>
      </c>
      <c r="CYO1" s="57" t="s">
        <v>2692</v>
      </c>
      <c r="CYP1" s="57" t="s">
        <v>2693</v>
      </c>
      <c r="CYQ1" s="57" t="s">
        <v>2694</v>
      </c>
      <c r="CYR1" s="57" t="s">
        <v>2695</v>
      </c>
      <c r="CYS1" s="57" t="s">
        <v>2696</v>
      </c>
      <c r="CYT1" s="57" t="s">
        <v>2697</v>
      </c>
      <c r="CYU1" s="57" t="s">
        <v>2698</v>
      </c>
      <c r="CYV1" s="57" t="s">
        <v>2699</v>
      </c>
      <c r="CYW1" s="57" t="s">
        <v>2700</v>
      </c>
      <c r="CYX1" s="57" t="s">
        <v>2701</v>
      </c>
      <c r="CYY1" s="57" t="s">
        <v>2702</v>
      </c>
      <c r="CYZ1" s="57" t="s">
        <v>2703</v>
      </c>
      <c r="CZA1" s="57" t="s">
        <v>2704</v>
      </c>
      <c r="CZB1" s="57" t="s">
        <v>2705</v>
      </c>
      <c r="CZC1" s="57" t="s">
        <v>2706</v>
      </c>
      <c r="CZD1" s="57" t="s">
        <v>2707</v>
      </c>
      <c r="CZE1" s="57" t="s">
        <v>2708</v>
      </c>
      <c r="CZF1" s="57" t="s">
        <v>2709</v>
      </c>
      <c r="CZG1" s="57" t="s">
        <v>2710</v>
      </c>
      <c r="CZH1" s="57" t="s">
        <v>2711</v>
      </c>
      <c r="CZI1" s="57" t="s">
        <v>2712</v>
      </c>
      <c r="CZJ1" s="57" t="s">
        <v>2713</v>
      </c>
      <c r="CZK1" s="57" t="s">
        <v>2714</v>
      </c>
      <c r="CZL1" s="57" t="s">
        <v>2715</v>
      </c>
      <c r="CZM1" s="57" t="s">
        <v>2716</v>
      </c>
      <c r="CZN1" s="57" t="s">
        <v>2717</v>
      </c>
      <c r="CZO1" s="57" t="s">
        <v>2718</v>
      </c>
      <c r="CZP1" s="57" t="s">
        <v>2719</v>
      </c>
      <c r="CZQ1" s="57" t="s">
        <v>2720</v>
      </c>
      <c r="CZR1" s="57" t="s">
        <v>2721</v>
      </c>
      <c r="CZS1" s="57" t="s">
        <v>2722</v>
      </c>
      <c r="CZT1" s="57" t="s">
        <v>2723</v>
      </c>
      <c r="CZU1" s="57" t="s">
        <v>2724</v>
      </c>
      <c r="CZV1" s="57" t="s">
        <v>2725</v>
      </c>
      <c r="CZW1" s="57" t="s">
        <v>2726</v>
      </c>
      <c r="CZX1" s="57" t="s">
        <v>2727</v>
      </c>
      <c r="CZY1" s="57" t="s">
        <v>2728</v>
      </c>
      <c r="CZZ1" s="57" t="s">
        <v>2729</v>
      </c>
      <c r="DAA1" s="57" t="s">
        <v>2730</v>
      </c>
      <c r="DAB1" s="57" t="s">
        <v>2731</v>
      </c>
      <c r="DAC1" s="57" t="s">
        <v>2732</v>
      </c>
      <c r="DAD1" s="57" t="s">
        <v>2733</v>
      </c>
      <c r="DAE1" s="57" t="s">
        <v>2734</v>
      </c>
      <c r="DAF1" s="57" t="s">
        <v>2735</v>
      </c>
      <c r="DAG1" s="57" t="s">
        <v>2736</v>
      </c>
      <c r="DAH1" s="57" t="s">
        <v>2737</v>
      </c>
      <c r="DAI1" s="57" t="s">
        <v>2738</v>
      </c>
      <c r="DAJ1" s="57" t="s">
        <v>2739</v>
      </c>
      <c r="DAK1" s="57" t="s">
        <v>2740</v>
      </c>
      <c r="DAL1" s="57" t="s">
        <v>2741</v>
      </c>
      <c r="DAM1" s="57" t="s">
        <v>2742</v>
      </c>
      <c r="DAN1" s="57" t="s">
        <v>2743</v>
      </c>
      <c r="DAO1" s="57" t="s">
        <v>2744</v>
      </c>
      <c r="DAP1" s="57" t="s">
        <v>2745</v>
      </c>
      <c r="DAQ1" s="57" t="s">
        <v>2746</v>
      </c>
      <c r="DAR1" s="57" t="s">
        <v>2747</v>
      </c>
      <c r="DAS1" s="57" t="s">
        <v>2748</v>
      </c>
      <c r="DAT1" s="57" t="s">
        <v>2749</v>
      </c>
      <c r="DAU1" s="57" t="s">
        <v>2750</v>
      </c>
      <c r="DAV1" s="57" t="s">
        <v>2751</v>
      </c>
      <c r="DAW1" s="57" t="s">
        <v>2752</v>
      </c>
      <c r="DAX1" s="57" t="s">
        <v>2753</v>
      </c>
      <c r="DAY1" s="57" t="s">
        <v>2754</v>
      </c>
      <c r="DAZ1" s="57" t="s">
        <v>2755</v>
      </c>
      <c r="DBA1" s="57" t="s">
        <v>2756</v>
      </c>
      <c r="DBB1" s="57" t="s">
        <v>2757</v>
      </c>
      <c r="DBC1" s="57" t="s">
        <v>2758</v>
      </c>
      <c r="DBD1" s="57" t="s">
        <v>2759</v>
      </c>
      <c r="DBE1" s="57" t="s">
        <v>2760</v>
      </c>
      <c r="DBF1" s="57" t="s">
        <v>2761</v>
      </c>
      <c r="DBG1" s="57" t="s">
        <v>2762</v>
      </c>
      <c r="DBH1" s="57" t="s">
        <v>2763</v>
      </c>
      <c r="DBI1" s="57" t="s">
        <v>2764</v>
      </c>
      <c r="DBJ1" s="57" t="s">
        <v>2765</v>
      </c>
      <c r="DBK1" s="57" t="s">
        <v>2766</v>
      </c>
      <c r="DBL1" s="57" t="s">
        <v>2767</v>
      </c>
      <c r="DBM1" s="57" t="s">
        <v>2768</v>
      </c>
      <c r="DBN1" s="57" t="s">
        <v>2769</v>
      </c>
      <c r="DBO1" s="57" t="s">
        <v>2770</v>
      </c>
      <c r="DBP1" s="57" t="s">
        <v>2771</v>
      </c>
      <c r="DBQ1" s="57" t="s">
        <v>2772</v>
      </c>
      <c r="DBR1" s="57" t="s">
        <v>2773</v>
      </c>
      <c r="DBS1" s="57" t="s">
        <v>2774</v>
      </c>
      <c r="DBT1" s="57" t="s">
        <v>2775</v>
      </c>
      <c r="DBU1" s="57" t="s">
        <v>2776</v>
      </c>
      <c r="DBV1" s="57" t="s">
        <v>2777</v>
      </c>
      <c r="DBW1" s="57" t="s">
        <v>2778</v>
      </c>
      <c r="DBX1" s="57" t="s">
        <v>2779</v>
      </c>
      <c r="DBY1" s="57" t="s">
        <v>2780</v>
      </c>
      <c r="DBZ1" s="57" t="s">
        <v>2781</v>
      </c>
      <c r="DCA1" s="57" t="s">
        <v>2782</v>
      </c>
      <c r="DCB1" s="57" t="s">
        <v>2783</v>
      </c>
      <c r="DCC1" s="57" t="s">
        <v>2784</v>
      </c>
      <c r="DCD1" s="57" t="s">
        <v>2785</v>
      </c>
      <c r="DCE1" s="57" t="s">
        <v>2786</v>
      </c>
      <c r="DCF1" s="57" t="s">
        <v>2787</v>
      </c>
      <c r="DCG1" s="57" t="s">
        <v>2788</v>
      </c>
      <c r="DCH1" s="57" t="s">
        <v>2789</v>
      </c>
      <c r="DCI1" s="57" t="s">
        <v>2790</v>
      </c>
      <c r="DCJ1" s="57" t="s">
        <v>2791</v>
      </c>
      <c r="DCK1" s="57" t="s">
        <v>2792</v>
      </c>
      <c r="DCL1" s="57" t="s">
        <v>2793</v>
      </c>
      <c r="DCM1" s="57" t="s">
        <v>2794</v>
      </c>
      <c r="DCN1" s="57" t="s">
        <v>2795</v>
      </c>
      <c r="DCO1" s="57" t="s">
        <v>2796</v>
      </c>
      <c r="DCP1" s="57" t="s">
        <v>2797</v>
      </c>
      <c r="DCQ1" s="57" t="s">
        <v>2798</v>
      </c>
      <c r="DCR1" s="57" t="s">
        <v>2799</v>
      </c>
      <c r="DCS1" s="57" t="s">
        <v>2800</v>
      </c>
      <c r="DCT1" s="57" t="s">
        <v>2801</v>
      </c>
      <c r="DCU1" s="57" t="s">
        <v>2802</v>
      </c>
      <c r="DCV1" s="57" t="s">
        <v>2803</v>
      </c>
      <c r="DCW1" s="57" t="s">
        <v>2804</v>
      </c>
      <c r="DCX1" s="57" t="s">
        <v>2805</v>
      </c>
      <c r="DCY1" s="57" t="s">
        <v>2806</v>
      </c>
      <c r="DCZ1" s="57" t="s">
        <v>2807</v>
      </c>
      <c r="DDA1" s="57" t="s">
        <v>2808</v>
      </c>
      <c r="DDB1" s="57" t="s">
        <v>2809</v>
      </c>
      <c r="DDC1" s="57" t="s">
        <v>2810</v>
      </c>
      <c r="DDD1" s="57" t="s">
        <v>2811</v>
      </c>
      <c r="DDE1" s="57" t="s">
        <v>2812</v>
      </c>
      <c r="DDF1" s="57" t="s">
        <v>2813</v>
      </c>
      <c r="DDG1" s="57" t="s">
        <v>2814</v>
      </c>
      <c r="DDH1" s="57" t="s">
        <v>2815</v>
      </c>
      <c r="DDI1" s="57" t="s">
        <v>2816</v>
      </c>
      <c r="DDJ1" s="57" t="s">
        <v>2817</v>
      </c>
      <c r="DDK1" s="57" t="s">
        <v>2818</v>
      </c>
      <c r="DDL1" s="57" t="s">
        <v>2819</v>
      </c>
      <c r="DDM1" s="57" t="s">
        <v>2820</v>
      </c>
      <c r="DDN1" s="57" t="s">
        <v>2821</v>
      </c>
      <c r="DDO1" s="57" t="s">
        <v>2822</v>
      </c>
      <c r="DDP1" s="57" t="s">
        <v>2823</v>
      </c>
      <c r="DDQ1" s="57" t="s">
        <v>2824</v>
      </c>
      <c r="DDR1" s="57" t="s">
        <v>2825</v>
      </c>
      <c r="DDS1" s="57" t="s">
        <v>2826</v>
      </c>
      <c r="DDT1" s="57" t="s">
        <v>2827</v>
      </c>
      <c r="DDU1" s="57" t="s">
        <v>2828</v>
      </c>
      <c r="DDV1" s="57" t="s">
        <v>2829</v>
      </c>
      <c r="DDW1" s="57" t="s">
        <v>2830</v>
      </c>
      <c r="DDX1" s="57" t="s">
        <v>2831</v>
      </c>
      <c r="DDY1" s="57" t="s">
        <v>2832</v>
      </c>
      <c r="DDZ1" s="57" t="s">
        <v>2833</v>
      </c>
      <c r="DEA1" s="57" t="s">
        <v>2834</v>
      </c>
      <c r="DEB1" s="57" t="s">
        <v>2835</v>
      </c>
      <c r="DEC1" s="57" t="s">
        <v>2836</v>
      </c>
      <c r="DED1" s="57" t="s">
        <v>2837</v>
      </c>
      <c r="DEE1" s="57" t="s">
        <v>2838</v>
      </c>
      <c r="DEF1" s="57" t="s">
        <v>2839</v>
      </c>
      <c r="DEG1" s="57" t="s">
        <v>2840</v>
      </c>
      <c r="DEH1" s="57" t="s">
        <v>2841</v>
      </c>
      <c r="DEI1" s="57" t="s">
        <v>2842</v>
      </c>
      <c r="DEJ1" s="57" t="s">
        <v>2843</v>
      </c>
      <c r="DEK1" s="57" t="s">
        <v>2844</v>
      </c>
      <c r="DEL1" s="57" t="s">
        <v>2845</v>
      </c>
      <c r="DEM1" s="57" t="s">
        <v>2846</v>
      </c>
      <c r="DEN1" s="57" t="s">
        <v>2847</v>
      </c>
      <c r="DEO1" s="57" t="s">
        <v>2848</v>
      </c>
      <c r="DEP1" s="57" t="s">
        <v>2849</v>
      </c>
      <c r="DEQ1" s="57" t="s">
        <v>2850</v>
      </c>
      <c r="DER1" s="57" t="s">
        <v>2851</v>
      </c>
      <c r="DES1" s="57" t="s">
        <v>2852</v>
      </c>
      <c r="DET1" s="57" t="s">
        <v>2853</v>
      </c>
      <c r="DEU1" s="57" t="s">
        <v>2854</v>
      </c>
      <c r="DEV1" s="57" t="s">
        <v>2855</v>
      </c>
      <c r="DEW1" s="57" t="s">
        <v>2856</v>
      </c>
      <c r="DEX1" s="57" t="s">
        <v>2857</v>
      </c>
      <c r="DEY1" s="57" t="s">
        <v>2858</v>
      </c>
      <c r="DEZ1" s="57" t="s">
        <v>2859</v>
      </c>
      <c r="DFA1" s="57" t="s">
        <v>2860</v>
      </c>
      <c r="DFB1" s="57" t="s">
        <v>2861</v>
      </c>
      <c r="DFC1" s="57" t="s">
        <v>2862</v>
      </c>
      <c r="DFD1" s="57" t="s">
        <v>2863</v>
      </c>
      <c r="DFE1" s="57" t="s">
        <v>2864</v>
      </c>
      <c r="DFF1" s="57" t="s">
        <v>2865</v>
      </c>
      <c r="DFG1" s="57" t="s">
        <v>2866</v>
      </c>
      <c r="DFH1" s="57" t="s">
        <v>2867</v>
      </c>
      <c r="DFI1" s="57" t="s">
        <v>2868</v>
      </c>
      <c r="DFJ1" s="57" t="s">
        <v>2869</v>
      </c>
      <c r="DFK1" s="57" t="s">
        <v>2870</v>
      </c>
      <c r="DFL1" s="57" t="s">
        <v>2871</v>
      </c>
      <c r="DFM1" s="57" t="s">
        <v>2872</v>
      </c>
      <c r="DFN1" s="57" t="s">
        <v>2873</v>
      </c>
      <c r="DFO1" s="57" t="s">
        <v>2874</v>
      </c>
      <c r="DFP1" s="57" t="s">
        <v>2875</v>
      </c>
      <c r="DFQ1" s="57" t="s">
        <v>2876</v>
      </c>
      <c r="DFR1" s="57" t="s">
        <v>2877</v>
      </c>
      <c r="DFS1" s="57" t="s">
        <v>2878</v>
      </c>
      <c r="DFT1" s="57" t="s">
        <v>2879</v>
      </c>
      <c r="DFU1" s="57" t="s">
        <v>2880</v>
      </c>
      <c r="DFV1" s="57" t="s">
        <v>2881</v>
      </c>
      <c r="DFW1" s="57" t="s">
        <v>2882</v>
      </c>
      <c r="DFX1" s="57" t="s">
        <v>2883</v>
      </c>
      <c r="DFY1" s="57" t="s">
        <v>2884</v>
      </c>
      <c r="DFZ1" s="57" t="s">
        <v>2885</v>
      </c>
      <c r="DGA1" s="57" t="s">
        <v>2886</v>
      </c>
      <c r="DGB1" s="57" t="s">
        <v>2887</v>
      </c>
      <c r="DGC1" s="57" t="s">
        <v>2888</v>
      </c>
      <c r="DGD1" s="57" t="s">
        <v>2889</v>
      </c>
      <c r="DGE1" s="57" t="s">
        <v>2890</v>
      </c>
      <c r="DGF1" s="57" t="s">
        <v>2891</v>
      </c>
      <c r="DGG1" s="57" t="s">
        <v>2892</v>
      </c>
      <c r="DGH1" s="57" t="s">
        <v>2893</v>
      </c>
      <c r="DGI1" s="57" t="s">
        <v>2894</v>
      </c>
      <c r="DGJ1" s="57" t="s">
        <v>2895</v>
      </c>
      <c r="DGK1" s="57" t="s">
        <v>2896</v>
      </c>
      <c r="DGL1" s="57" t="s">
        <v>2897</v>
      </c>
      <c r="DGM1" s="57" t="s">
        <v>2898</v>
      </c>
      <c r="DGN1" s="57" t="s">
        <v>2899</v>
      </c>
      <c r="DGO1" s="57" t="s">
        <v>2900</v>
      </c>
      <c r="DGP1" s="57" t="s">
        <v>2901</v>
      </c>
      <c r="DGQ1" s="57" t="s">
        <v>2902</v>
      </c>
      <c r="DGR1" s="57" t="s">
        <v>2903</v>
      </c>
      <c r="DGS1" s="57" t="s">
        <v>2904</v>
      </c>
      <c r="DGT1" s="57" t="s">
        <v>2905</v>
      </c>
      <c r="DGU1" s="57" t="s">
        <v>2906</v>
      </c>
      <c r="DGV1" s="57" t="s">
        <v>2907</v>
      </c>
      <c r="DGW1" s="57" t="s">
        <v>2908</v>
      </c>
      <c r="DGX1" s="57" t="s">
        <v>2909</v>
      </c>
      <c r="DGY1" s="57" t="s">
        <v>2910</v>
      </c>
      <c r="DGZ1" s="57" t="s">
        <v>2911</v>
      </c>
      <c r="DHA1" s="57" t="s">
        <v>2912</v>
      </c>
      <c r="DHB1" s="57" t="s">
        <v>2913</v>
      </c>
      <c r="DHC1" s="57" t="s">
        <v>2914</v>
      </c>
      <c r="DHD1" s="57" t="s">
        <v>2915</v>
      </c>
      <c r="DHE1" s="57" t="s">
        <v>2916</v>
      </c>
      <c r="DHF1" s="57" t="s">
        <v>2917</v>
      </c>
      <c r="DHG1" s="57" t="s">
        <v>2918</v>
      </c>
      <c r="DHH1" s="57" t="s">
        <v>2919</v>
      </c>
      <c r="DHI1" s="57" t="s">
        <v>2920</v>
      </c>
      <c r="DHJ1" s="57" t="s">
        <v>2921</v>
      </c>
      <c r="DHK1" s="57" t="s">
        <v>2922</v>
      </c>
      <c r="DHL1" s="57" t="s">
        <v>2923</v>
      </c>
      <c r="DHM1" s="57" t="s">
        <v>2924</v>
      </c>
      <c r="DHN1" s="57" t="s">
        <v>2925</v>
      </c>
      <c r="DHO1" s="57" t="s">
        <v>2926</v>
      </c>
      <c r="DHP1" s="57" t="s">
        <v>2927</v>
      </c>
      <c r="DHQ1" s="57" t="s">
        <v>2928</v>
      </c>
      <c r="DHR1" s="57" t="s">
        <v>2929</v>
      </c>
      <c r="DHS1" s="57" t="s">
        <v>2930</v>
      </c>
      <c r="DHT1" s="57" t="s">
        <v>2931</v>
      </c>
      <c r="DHU1" s="57" t="s">
        <v>2932</v>
      </c>
      <c r="DHV1" s="57" t="s">
        <v>2933</v>
      </c>
      <c r="DHW1" s="57" t="s">
        <v>2934</v>
      </c>
      <c r="DHX1" s="57" t="s">
        <v>2935</v>
      </c>
      <c r="DHY1" s="57" t="s">
        <v>2936</v>
      </c>
      <c r="DHZ1" s="57" t="s">
        <v>2937</v>
      </c>
      <c r="DIA1" s="57" t="s">
        <v>2938</v>
      </c>
      <c r="DIB1" s="57" t="s">
        <v>2939</v>
      </c>
      <c r="DIC1" s="57" t="s">
        <v>2940</v>
      </c>
      <c r="DID1" s="57" t="s">
        <v>2941</v>
      </c>
      <c r="DIE1" s="57" t="s">
        <v>2942</v>
      </c>
      <c r="DIF1" s="57" t="s">
        <v>2943</v>
      </c>
      <c r="DIG1" s="57" t="s">
        <v>2944</v>
      </c>
      <c r="DIH1" s="57" t="s">
        <v>2945</v>
      </c>
      <c r="DII1" s="57" t="s">
        <v>2946</v>
      </c>
      <c r="DIJ1" s="57" t="s">
        <v>2947</v>
      </c>
      <c r="DIK1" s="57" t="s">
        <v>2948</v>
      </c>
      <c r="DIL1" s="57" t="s">
        <v>2949</v>
      </c>
      <c r="DIM1" s="57" t="s">
        <v>2950</v>
      </c>
      <c r="DIN1" s="57" t="s">
        <v>2951</v>
      </c>
      <c r="DIO1" s="57" t="s">
        <v>2952</v>
      </c>
      <c r="DIP1" s="57" t="s">
        <v>2953</v>
      </c>
      <c r="DIQ1" s="57" t="s">
        <v>2954</v>
      </c>
      <c r="DIR1" s="57" t="s">
        <v>2955</v>
      </c>
      <c r="DIS1" s="57" t="s">
        <v>2956</v>
      </c>
      <c r="DIT1" s="57" t="s">
        <v>2957</v>
      </c>
      <c r="DIU1" s="57" t="s">
        <v>2958</v>
      </c>
      <c r="DIV1" s="57" t="s">
        <v>2959</v>
      </c>
      <c r="DIW1" s="57" t="s">
        <v>2960</v>
      </c>
      <c r="DIX1" s="57" t="s">
        <v>2961</v>
      </c>
      <c r="DIY1" s="57" t="s">
        <v>2962</v>
      </c>
      <c r="DIZ1" s="57" t="s">
        <v>2963</v>
      </c>
      <c r="DJA1" s="57" t="s">
        <v>2964</v>
      </c>
      <c r="DJB1" s="57" t="s">
        <v>2965</v>
      </c>
      <c r="DJC1" s="57" t="s">
        <v>2966</v>
      </c>
      <c r="DJD1" s="57" t="s">
        <v>2967</v>
      </c>
      <c r="DJE1" s="57" t="s">
        <v>2968</v>
      </c>
      <c r="DJF1" s="57" t="s">
        <v>2969</v>
      </c>
      <c r="DJG1" s="57" t="s">
        <v>2970</v>
      </c>
      <c r="DJH1" s="57" t="s">
        <v>2971</v>
      </c>
      <c r="DJI1" s="57" t="s">
        <v>2972</v>
      </c>
      <c r="DJJ1" s="57" t="s">
        <v>2973</v>
      </c>
      <c r="DJK1" s="57" t="s">
        <v>2974</v>
      </c>
      <c r="DJL1" s="57" t="s">
        <v>2975</v>
      </c>
      <c r="DJM1" s="57" t="s">
        <v>2976</v>
      </c>
      <c r="DJN1" s="57" t="s">
        <v>2977</v>
      </c>
      <c r="DJO1" s="57" t="s">
        <v>2978</v>
      </c>
      <c r="DJP1" s="57" t="s">
        <v>2979</v>
      </c>
      <c r="DJQ1" s="57" t="s">
        <v>2980</v>
      </c>
      <c r="DJR1" s="57" t="s">
        <v>2981</v>
      </c>
      <c r="DJS1" s="57" t="s">
        <v>2982</v>
      </c>
      <c r="DJT1" s="57" t="s">
        <v>2983</v>
      </c>
      <c r="DJU1" s="57" t="s">
        <v>2984</v>
      </c>
      <c r="DJV1" s="57" t="s">
        <v>2985</v>
      </c>
      <c r="DJW1" s="57" t="s">
        <v>2986</v>
      </c>
      <c r="DJX1" s="57" t="s">
        <v>2987</v>
      </c>
      <c r="DJY1" s="57" t="s">
        <v>2988</v>
      </c>
      <c r="DJZ1" s="57" t="s">
        <v>2989</v>
      </c>
      <c r="DKA1" s="57" t="s">
        <v>2990</v>
      </c>
      <c r="DKB1" s="57" t="s">
        <v>2991</v>
      </c>
      <c r="DKC1" s="57" t="s">
        <v>2992</v>
      </c>
      <c r="DKD1" s="57" t="s">
        <v>2993</v>
      </c>
      <c r="DKE1" s="57" t="s">
        <v>2994</v>
      </c>
      <c r="DKF1" s="57" t="s">
        <v>2995</v>
      </c>
      <c r="DKG1" s="57" t="s">
        <v>2996</v>
      </c>
      <c r="DKH1" s="57" t="s">
        <v>2997</v>
      </c>
      <c r="DKI1" s="57" t="s">
        <v>2998</v>
      </c>
      <c r="DKJ1" s="57" t="s">
        <v>2999</v>
      </c>
      <c r="DKK1" s="57" t="s">
        <v>3000</v>
      </c>
      <c r="DKL1" s="57" t="s">
        <v>3001</v>
      </c>
      <c r="DKM1" s="57" t="s">
        <v>3002</v>
      </c>
      <c r="DKN1" s="57" t="s">
        <v>3003</v>
      </c>
      <c r="DKO1" s="57" t="s">
        <v>3004</v>
      </c>
      <c r="DKP1" s="57" t="s">
        <v>3005</v>
      </c>
      <c r="DKQ1" s="57" t="s">
        <v>3006</v>
      </c>
      <c r="DKR1" s="57" t="s">
        <v>3007</v>
      </c>
      <c r="DKS1" s="57" t="s">
        <v>3008</v>
      </c>
      <c r="DKT1" s="57" t="s">
        <v>3009</v>
      </c>
      <c r="DKU1" s="57" t="s">
        <v>3010</v>
      </c>
      <c r="DKV1" s="57" t="s">
        <v>3011</v>
      </c>
      <c r="DKW1" s="57" t="s">
        <v>3012</v>
      </c>
      <c r="DKX1" s="57" t="s">
        <v>3013</v>
      </c>
      <c r="DKY1" s="57" t="s">
        <v>3014</v>
      </c>
      <c r="DKZ1" s="57" t="s">
        <v>3015</v>
      </c>
      <c r="DLA1" s="57" t="s">
        <v>3016</v>
      </c>
      <c r="DLB1" s="57" t="s">
        <v>3017</v>
      </c>
      <c r="DLC1" s="57" t="s">
        <v>3018</v>
      </c>
      <c r="DLD1" s="57" t="s">
        <v>3019</v>
      </c>
      <c r="DLE1" s="57" t="s">
        <v>3020</v>
      </c>
      <c r="DLF1" s="57" t="s">
        <v>3021</v>
      </c>
      <c r="DLG1" s="57" t="s">
        <v>3022</v>
      </c>
      <c r="DLH1" s="57" t="s">
        <v>3023</v>
      </c>
      <c r="DLI1" s="57" t="s">
        <v>3024</v>
      </c>
      <c r="DLJ1" s="57" t="s">
        <v>3025</v>
      </c>
      <c r="DLK1" s="57" t="s">
        <v>3026</v>
      </c>
      <c r="DLL1" s="57" t="s">
        <v>3027</v>
      </c>
      <c r="DLM1" s="57" t="s">
        <v>3028</v>
      </c>
      <c r="DLN1" s="57" t="s">
        <v>3029</v>
      </c>
      <c r="DLO1" s="57" t="s">
        <v>3030</v>
      </c>
      <c r="DLP1" s="57" t="s">
        <v>3031</v>
      </c>
      <c r="DLQ1" s="57" t="s">
        <v>3032</v>
      </c>
      <c r="DLR1" s="57" t="s">
        <v>3033</v>
      </c>
      <c r="DLS1" s="57" t="s">
        <v>3034</v>
      </c>
      <c r="DLT1" s="57" t="s">
        <v>3035</v>
      </c>
      <c r="DLU1" s="57" t="s">
        <v>3036</v>
      </c>
      <c r="DLV1" s="57" t="s">
        <v>3037</v>
      </c>
      <c r="DLW1" s="57" t="s">
        <v>3038</v>
      </c>
      <c r="DLX1" s="57" t="s">
        <v>3039</v>
      </c>
      <c r="DLY1" s="57" t="s">
        <v>3040</v>
      </c>
      <c r="DLZ1" s="57" t="s">
        <v>3041</v>
      </c>
      <c r="DMA1" s="57" t="s">
        <v>3042</v>
      </c>
      <c r="DMB1" s="57" t="s">
        <v>3043</v>
      </c>
      <c r="DMC1" s="57" t="s">
        <v>3044</v>
      </c>
      <c r="DMD1" s="57" t="s">
        <v>3045</v>
      </c>
      <c r="DME1" s="57" t="s">
        <v>3046</v>
      </c>
      <c r="DMF1" s="57" t="s">
        <v>3047</v>
      </c>
      <c r="DMG1" s="57" t="s">
        <v>3048</v>
      </c>
      <c r="DMH1" s="57" t="s">
        <v>3049</v>
      </c>
      <c r="DMI1" s="57" t="s">
        <v>3050</v>
      </c>
      <c r="DMJ1" s="57" t="s">
        <v>3051</v>
      </c>
      <c r="DMK1" s="57" t="s">
        <v>3052</v>
      </c>
      <c r="DML1" s="57" t="s">
        <v>3053</v>
      </c>
      <c r="DMM1" s="57" t="s">
        <v>3054</v>
      </c>
      <c r="DMN1" s="57" t="s">
        <v>3055</v>
      </c>
      <c r="DMO1" s="57" t="s">
        <v>3056</v>
      </c>
      <c r="DMP1" s="57" t="s">
        <v>3057</v>
      </c>
      <c r="DMQ1" s="57" t="s">
        <v>3058</v>
      </c>
      <c r="DMR1" s="57" t="s">
        <v>3059</v>
      </c>
      <c r="DMS1" s="57" t="s">
        <v>3060</v>
      </c>
      <c r="DMT1" s="57" t="s">
        <v>3061</v>
      </c>
      <c r="DMU1" s="57" t="s">
        <v>3062</v>
      </c>
      <c r="DMV1" s="57" t="s">
        <v>3063</v>
      </c>
      <c r="DMW1" s="57" t="s">
        <v>3064</v>
      </c>
      <c r="DMX1" s="57" t="s">
        <v>3065</v>
      </c>
      <c r="DMY1" s="57" t="s">
        <v>3066</v>
      </c>
      <c r="DMZ1" s="57" t="s">
        <v>3067</v>
      </c>
      <c r="DNA1" s="57" t="s">
        <v>3068</v>
      </c>
      <c r="DNB1" s="57" t="s">
        <v>3069</v>
      </c>
      <c r="DNC1" s="57" t="s">
        <v>3070</v>
      </c>
      <c r="DND1" s="57" t="s">
        <v>3071</v>
      </c>
      <c r="DNE1" s="57" t="s">
        <v>3072</v>
      </c>
      <c r="DNF1" s="57" t="s">
        <v>3073</v>
      </c>
      <c r="DNG1" s="57" t="s">
        <v>3074</v>
      </c>
      <c r="DNH1" s="57" t="s">
        <v>3075</v>
      </c>
      <c r="DNI1" s="57" t="s">
        <v>3076</v>
      </c>
      <c r="DNJ1" s="57" t="s">
        <v>3077</v>
      </c>
      <c r="DNK1" s="57" t="s">
        <v>3078</v>
      </c>
      <c r="DNL1" s="57" t="s">
        <v>3079</v>
      </c>
      <c r="DNM1" s="57" t="s">
        <v>3080</v>
      </c>
      <c r="DNN1" s="57" t="s">
        <v>3081</v>
      </c>
      <c r="DNO1" s="57" t="s">
        <v>3082</v>
      </c>
      <c r="DNP1" s="57" t="s">
        <v>3083</v>
      </c>
      <c r="DNQ1" s="57" t="s">
        <v>3084</v>
      </c>
      <c r="DNR1" s="57" t="s">
        <v>3085</v>
      </c>
      <c r="DNS1" s="57" t="s">
        <v>3086</v>
      </c>
      <c r="DNT1" s="57" t="s">
        <v>3087</v>
      </c>
      <c r="DNU1" s="57" t="s">
        <v>3088</v>
      </c>
      <c r="DNV1" s="57" t="s">
        <v>3089</v>
      </c>
      <c r="DNW1" s="57" t="s">
        <v>3090</v>
      </c>
      <c r="DNX1" s="57" t="s">
        <v>3091</v>
      </c>
      <c r="DNY1" s="57" t="s">
        <v>3092</v>
      </c>
      <c r="DNZ1" s="57" t="s">
        <v>3093</v>
      </c>
      <c r="DOA1" s="57" t="s">
        <v>3094</v>
      </c>
      <c r="DOB1" s="57" t="s">
        <v>3095</v>
      </c>
      <c r="DOC1" s="57" t="s">
        <v>3096</v>
      </c>
      <c r="DOD1" s="57" t="s">
        <v>3097</v>
      </c>
      <c r="DOE1" s="57" t="s">
        <v>3098</v>
      </c>
      <c r="DOF1" s="57" t="s">
        <v>3099</v>
      </c>
      <c r="DOG1" s="57" t="s">
        <v>3100</v>
      </c>
      <c r="DOH1" s="57" t="s">
        <v>3101</v>
      </c>
      <c r="DOI1" s="57" t="s">
        <v>3102</v>
      </c>
      <c r="DOJ1" s="57" t="s">
        <v>3103</v>
      </c>
      <c r="DOK1" s="57" t="s">
        <v>3104</v>
      </c>
      <c r="DOL1" s="57" t="s">
        <v>3105</v>
      </c>
      <c r="DOM1" s="57" t="s">
        <v>3106</v>
      </c>
      <c r="DON1" s="57" t="s">
        <v>3107</v>
      </c>
      <c r="DOO1" s="57" t="s">
        <v>3108</v>
      </c>
      <c r="DOP1" s="57" t="s">
        <v>3109</v>
      </c>
      <c r="DOQ1" s="57" t="s">
        <v>3110</v>
      </c>
      <c r="DOR1" s="57" t="s">
        <v>3111</v>
      </c>
      <c r="DOS1" s="57" t="s">
        <v>3112</v>
      </c>
      <c r="DOT1" s="57" t="s">
        <v>3113</v>
      </c>
      <c r="DOU1" s="57" t="s">
        <v>3114</v>
      </c>
      <c r="DOV1" s="57" t="s">
        <v>3115</v>
      </c>
      <c r="DOW1" s="57" t="s">
        <v>3116</v>
      </c>
      <c r="DOX1" s="57" t="s">
        <v>3117</v>
      </c>
      <c r="DOY1" s="57" t="s">
        <v>3118</v>
      </c>
      <c r="DOZ1" s="57" t="s">
        <v>3119</v>
      </c>
      <c r="DPA1" s="57" t="s">
        <v>3120</v>
      </c>
      <c r="DPB1" s="57" t="s">
        <v>3121</v>
      </c>
      <c r="DPC1" s="57" t="s">
        <v>3122</v>
      </c>
      <c r="DPD1" s="57" t="s">
        <v>3123</v>
      </c>
      <c r="DPE1" s="57" t="s">
        <v>3124</v>
      </c>
      <c r="DPF1" s="57" t="s">
        <v>3125</v>
      </c>
      <c r="DPG1" s="57" t="s">
        <v>3126</v>
      </c>
      <c r="DPH1" s="57" t="s">
        <v>3127</v>
      </c>
      <c r="DPI1" s="57" t="s">
        <v>3128</v>
      </c>
      <c r="DPJ1" s="57" t="s">
        <v>3129</v>
      </c>
      <c r="DPK1" s="57" t="s">
        <v>3130</v>
      </c>
      <c r="DPL1" s="57" t="s">
        <v>3131</v>
      </c>
      <c r="DPM1" s="57" t="s">
        <v>3132</v>
      </c>
      <c r="DPN1" s="57" t="s">
        <v>3133</v>
      </c>
      <c r="DPO1" s="57" t="s">
        <v>3134</v>
      </c>
      <c r="DPP1" s="57" t="s">
        <v>3135</v>
      </c>
      <c r="DPQ1" s="57" t="s">
        <v>3136</v>
      </c>
      <c r="DPR1" s="57" t="s">
        <v>3137</v>
      </c>
      <c r="DPS1" s="57" t="s">
        <v>3138</v>
      </c>
      <c r="DPT1" s="57" t="s">
        <v>3139</v>
      </c>
      <c r="DPU1" s="57" t="s">
        <v>3140</v>
      </c>
      <c r="DPV1" s="57" t="s">
        <v>3141</v>
      </c>
      <c r="DPW1" s="57" t="s">
        <v>3142</v>
      </c>
      <c r="DPX1" s="57" t="s">
        <v>3143</v>
      </c>
      <c r="DPY1" s="57" t="s">
        <v>3144</v>
      </c>
      <c r="DPZ1" s="57" t="s">
        <v>3145</v>
      </c>
      <c r="DQA1" s="57" t="s">
        <v>3146</v>
      </c>
      <c r="DQB1" s="57" t="s">
        <v>3147</v>
      </c>
      <c r="DQC1" s="57" t="s">
        <v>3148</v>
      </c>
      <c r="DQD1" s="57" t="s">
        <v>3149</v>
      </c>
      <c r="DQE1" s="57" t="s">
        <v>3150</v>
      </c>
      <c r="DQF1" s="57" t="s">
        <v>3151</v>
      </c>
      <c r="DQG1" s="57" t="s">
        <v>3152</v>
      </c>
      <c r="DQH1" s="57" t="s">
        <v>3153</v>
      </c>
      <c r="DQI1" s="57" t="s">
        <v>3154</v>
      </c>
      <c r="DQJ1" s="57" t="s">
        <v>3155</v>
      </c>
      <c r="DQK1" s="57" t="s">
        <v>3156</v>
      </c>
      <c r="DQL1" s="57" t="s">
        <v>3157</v>
      </c>
      <c r="DQM1" s="57" t="s">
        <v>3158</v>
      </c>
      <c r="DQN1" s="57" t="s">
        <v>3159</v>
      </c>
      <c r="DQO1" s="57" t="s">
        <v>3160</v>
      </c>
      <c r="DQP1" s="57" t="s">
        <v>3161</v>
      </c>
      <c r="DQQ1" s="57" t="s">
        <v>3162</v>
      </c>
      <c r="DQR1" s="57" t="s">
        <v>3163</v>
      </c>
      <c r="DQS1" s="57" t="s">
        <v>3164</v>
      </c>
      <c r="DQT1" s="57" t="s">
        <v>3165</v>
      </c>
      <c r="DQU1" s="57" t="s">
        <v>3166</v>
      </c>
      <c r="DQV1" s="57" t="s">
        <v>3167</v>
      </c>
      <c r="DQW1" s="57" t="s">
        <v>3168</v>
      </c>
      <c r="DQX1" s="57" t="s">
        <v>3169</v>
      </c>
      <c r="DQY1" s="57" t="s">
        <v>3170</v>
      </c>
      <c r="DQZ1" s="57" t="s">
        <v>3171</v>
      </c>
      <c r="DRA1" s="57" t="s">
        <v>3172</v>
      </c>
      <c r="DRB1" s="57" t="s">
        <v>3173</v>
      </c>
      <c r="DRC1" s="57" t="s">
        <v>3174</v>
      </c>
      <c r="DRD1" s="57" t="s">
        <v>3175</v>
      </c>
      <c r="DRE1" s="57" t="s">
        <v>3176</v>
      </c>
      <c r="DRF1" s="57" t="s">
        <v>3177</v>
      </c>
      <c r="DRG1" s="57" t="s">
        <v>3178</v>
      </c>
      <c r="DRH1" s="57" t="s">
        <v>3179</v>
      </c>
      <c r="DRI1" s="57" t="s">
        <v>3180</v>
      </c>
      <c r="DRJ1" s="57" t="s">
        <v>3181</v>
      </c>
      <c r="DRK1" s="57" t="s">
        <v>3182</v>
      </c>
      <c r="DRL1" s="57" t="s">
        <v>3183</v>
      </c>
      <c r="DRM1" s="57" t="s">
        <v>3184</v>
      </c>
      <c r="DRN1" s="57" t="s">
        <v>3185</v>
      </c>
      <c r="DRO1" s="57" t="s">
        <v>3186</v>
      </c>
      <c r="DRP1" s="57" t="s">
        <v>3187</v>
      </c>
      <c r="DRQ1" s="57" t="s">
        <v>3188</v>
      </c>
      <c r="DRR1" s="57" t="s">
        <v>3189</v>
      </c>
      <c r="DRS1" s="57" t="s">
        <v>3190</v>
      </c>
      <c r="DRT1" s="57" t="s">
        <v>3191</v>
      </c>
      <c r="DRU1" s="57" t="s">
        <v>3192</v>
      </c>
      <c r="DRV1" s="57" t="s">
        <v>3193</v>
      </c>
      <c r="DRW1" s="57" t="s">
        <v>3194</v>
      </c>
      <c r="DRX1" s="57" t="s">
        <v>3195</v>
      </c>
      <c r="DRY1" s="57" t="s">
        <v>3196</v>
      </c>
      <c r="DRZ1" s="57" t="s">
        <v>3197</v>
      </c>
      <c r="DSA1" s="57" t="s">
        <v>3198</v>
      </c>
      <c r="DSB1" s="57" t="s">
        <v>3199</v>
      </c>
      <c r="DSC1" s="57" t="s">
        <v>3200</v>
      </c>
      <c r="DSD1" s="57" t="s">
        <v>3201</v>
      </c>
      <c r="DSE1" s="57" t="s">
        <v>3202</v>
      </c>
      <c r="DSF1" s="57" t="s">
        <v>3203</v>
      </c>
      <c r="DSG1" s="57" t="s">
        <v>3204</v>
      </c>
      <c r="DSH1" s="57" t="s">
        <v>3205</v>
      </c>
      <c r="DSI1" s="57" t="s">
        <v>3206</v>
      </c>
      <c r="DSJ1" s="57" t="s">
        <v>3207</v>
      </c>
      <c r="DSK1" s="57" t="s">
        <v>3208</v>
      </c>
      <c r="DSL1" s="57" t="s">
        <v>3209</v>
      </c>
      <c r="DSM1" s="57" t="s">
        <v>3210</v>
      </c>
      <c r="DSN1" s="57" t="s">
        <v>3211</v>
      </c>
      <c r="DSO1" s="57" t="s">
        <v>3212</v>
      </c>
      <c r="DSP1" s="57" t="s">
        <v>3213</v>
      </c>
      <c r="DSQ1" s="57" t="s">
        <v>3214</v>
      </c>
      <c r="DSR1" s="57" t="s">
        <v>3215</v>
      </c>
      <c r="DSS1" s="57" t="s">
        <v>3216</v>
      </c>
      <c r="DST1" s="57" t="s">
        <v>3217</v>
      </c>
      <c r="DSU1" s="57" t="s">
        <v>3218</v>
      </c>
      <c r="DSV1" s="57" t="s">
        <v>3219</v>
      </c>
      <c r="DSW1" s="57" t="s">
        <v>3220</v>
      </c>
      <c r="DSX1" s="57" t="s">
        <v>3221</v>
      </c>
      <c r="DSY1" s="57" t="s">
        <v>3222</v>
      </c>
      <c r="DSZ1" s="57" t="s">
        <v>3223</v>
      </c>
      <c r="DTA1" s="57" t="s">
        <v>3224</v>
      </c>
      <c r="DTB1" s="57" t="s">
        <v>3225</v>
      </c>
      <c r="DTC1" s="57" t="s">
        <v>3226</v>
      </c>
      <c r="DTD1" s="57" t="s">
        <v>3227</v>
      </c>
      <c r="DTE1" s="57" t="s">
        <v>3228</v>
      </c>
      <c r="DTF1" s="57" t="s">
        <v>3229</v>
      </c>
      <c r="DTG1" s="57" t="s">
        <v>3230</v>
      </c>
      <c r="DTH1" s="57" t="s">
        <v>3231</v>
      </c>
      <c r="DTI1" s="57" t="s">
        <v>3232</v>
      </c>
      <c r="DTJ1" s="57" t="s">
        <v>3233</v>
      </c>
      <c r="DTK1" s="57" t="s">
        <v>3234</v>
      </c>
      <c r="DTL1" s="57" t="s">
        <v>3235</v>
      </c>
      <c r="DTM1" s="57" t="s">
        <v>3236</v>
      </c>
      <c r="DTN1" s="57" t="s">
        <v>3237</v>
      </c>
      <c r="DTO1" s="57" t="s">
        <v>3238</v>
      </c>
      <c r="DTP1" s="57" t="s">
        <v>3239</v>
      </c>
      <c r="DTQ1" s="57" t="s">
        <v>3240</v>
      </c>
      <c r="DTR1" s="57" t="s">
        <v>3241</v>
      </c>
      <c r="DTS1" s="57" t="s">
        <v>3242</v>
      </c>
      <c r="DTT1" s="57" t="s">
        <v>3243</v>
      </c>
      <c r="DTU1" s="57" t="s">
        <v>3244</v>
      </c>
      <c r="DTV1" s="57" t="s">
        <v>3245</v>
      </c>
      <c r="DTW1" s="57" t="s">
        <v>3246</v>
      </c>
      <c r="DTX1" s="57" t="s">
        <v>3247</v>
      </c>
      <c r="DTY1" s="57" t="s">
        <v>3248</v>
      </c>
      <c r="DTZ1" s="57" t="s">
        <v>3249</v>
      </c>
      <c r="DUA1" s="57" t="s">
        <v>3250</v>
      </c>
      <c r="DUB1" s="57" t="s">
        <v>3251</v>
      </c>
      <c r="DUC1" s="57" t="s">
        <v>3252</v>
      </c>
      <c r="DUD1" s="57" t="s">
        <v>3253</v>
      </c>
      <c r="DUE1" s="57" t="s">
        <v>3254</v>
      </c>
      <c r="DUF1" s="57" t="s">
        <v>3255</v>
      </c>
      <c r="DUG1" s="57" t="s">
        <v>3256</v>
      </c>
      <c r="DUH1" s="57" t="s">
        <v>3257</v>
      </c>
      <c r="DUI1" s="57" t="s">
        <v>3258</v>
      </c>
      <c r="DUJ1" s="57" t="s">
        <v>3259</v>
      </c>
      <c r="DUK1" s="57" t="s">
        <v>3260</v>
      </c>
      <c r="DUL1" s="57" t="s">
        <v>3261</v>
      </c>
      <c r="DUM1" s="57" t="s">
        <v>3262</v>
      </c>
      <c r="DUN1" s="57" t="s">
        <v>3263</v>
      </c>
      <c r="DUO1" s="57" t="s">
        <v>3264</v>
      </c>
      <c r="DUP1" s="57" t="s">
        <v>3265</v>
      </c>
      <c r="DUQ1" s="57" t="s">
        <v>3266</v>
      </c>
      <c r="DUR1" s="57" t="s">
        <v>3267</v>
      </c>
      <c r="DUS1" s="57" t="s">
        <v>3268</v>
      </c>
      <c r="DUT1" s="57" t="s">
        <v>3269</v>
      </c>
      <c r="DUU1" s="57" t="s">
        <v>3270</v>
      </c>
      <c r="DUV1" s="57" t="s">
        <v>3271</v>
      </c>
      <c r="DUW1" s="57" t="s">
        <v>3272</v>
      </c>
      <c r="DUX1" s="57" t="s">
        <v>3273</v>
      </c>
      <c r="DUY1" s="57" t="s">
        <v>3274</v>
      </c>
      <c r="DUZ1" s="57" t="s">
        <v>3275</v>
      </c>
      <c r="DVA1" s="57" t="s">
        <v>3276</v>
      </c>
      <c r="DVB1" s="57" t="s">
        <v>3277</v>
      </c>
      <c r="DVC1" s="57" t="s">
        <v>3278</v>
      </c>
      <c r="DVD1" s="57" t="s">
        <v>3279</v>
      </c>
      <c r="DVE1" s="57" t="s">
        <v>3280</v>
      </c>
      <c r="DVF1" s="57" t="s">
        <v>3281</v>
      </c>
      <c r="DVG1" s="57" t="s">
        <v>3282</v>
      </c>
      <c r="DVH1" s="57" t="s">
        <v>3283</v>
      </c>
      <c r="DVI1" s="57" t="s">
        <v>3284</v>
      </c>
      <c r="DVJ1" s="57" t="s">
        <v>3285</v>
      </c>
      <c r="DVK1" s="57" t="s">
        <v>3286</v>
      </c>
      <c r="DVL1" s="57" t="s">
        <v>3287</v>
      </c>
      <c r="DVM1" s="57" t="s">
        <v>3288</v>
      </c>
      <c r="DVN1" s="57" t="s">
        <v>3289</v>
      </c>
      <c r="DVO1" s="57" t="s">
        <v>3290</v>
      </c>
      <c r="DVP1" s="57" t="s">
        <v>3291</v>
      </c>
      <c r="DVQ1" s="57" t="s">
        <v>3292</v>
      </c>
      <c r="DVR1" s="57" t="s">
        <v>3293</v>
      </c>
      <c r="DVS1" s="57" t="s">
        <v>3294</v>
      </c>
      <c r="DVT1" s="57" t="s">
        <v>3295</v>
      </c>
      <c r="DVU1" s="57" t="s">
        <v>3296</v>
      </c>
      <c r="DVV1" s="57" t="s">
        <v>3297</v>
      </c>
      <c r="DVW1" s="57" t="s">
        <v>3298</v>
      </c>
      <c r="DVX1" s="57" t="s">
        <v>3299</v>
      </c>
      <c r="DVY1" s="57" t="s">
        <v>3300</v>
      </c>
      <c r="DVZ1" s="57" t="s">
        <v>3301</v>
      </c>
      <c r="DWA1" s="57" t="s">
        <v>3302</v>
      </c>
      <c r="DWB1" s="57" t="s">
        <v>3303</v>
      </c>
      <c r="DWC1" s="57" t="s">
        <v>3304</v>
      </c>
      <c r="DWD1" s="57" t="s">
        <v>3305</v>
      </c>
      <c r="DWE1" s="57" t="s">
        <v>3306</v>
      </c>
      <c r="DWF1" s="57" t="s">
        <v>3307</v>
      </c>
      <c r="DWG1" s="57" t="s">
        <v>3308</v>
      </c>
      <c r="DWH1" s="57" t="s">
        <v>3309</v>
      </c>
      <c r="DWI1" s="57" t="s">
        <v>3310</v>
      </c>
      <c r="DWJ1" s="57" t="s">
        <v>3311</v>
      </c>
      <c r="DWK1" s="57" t="s">
        <v>3312</v>
      </c>
      <c r="DWL1" s="57" t="s">
        <v>3313</v>
      </c>
      <c r="DWM1" s="57" t="s">
        <v>3314</v>
      </c>
      <c r="DWN1" s="57" t="s">
        <v>3315</v>
      </c>
      <c r="DWO1" s="57" t="s">
        <v>3316</v>
      </c>
      <c r="DWP1" s="57" t="s">
        <v>3317</v>
      </c>
      <c r="DWQ1" s="57" t="s">
        <v>3318</v>
      </c>
      <c r="DWR1" s="57" t="s">
        <v>3319</v>
      </c>
      <c r="DWS1" s="57" t="s">
        <v>3320</v>
      </c>
      <c r="DWT1" s="57" t="s">
        <v>3321</v>
      </c>
      <c r="DWU1" s="57" t="s">
        <v>3322</v>
      </c>
      <c r="DWV1" s="57" t="s">
        <v>3323</v>
      </c>
      <c r="DWW1" s="57" t="s">
        <v>3324</v>
      </c>
      <c r="DWX1" s="57" t="s">
        <v>3325</v>
      </c>
      <c r="DWY1" s="57" t="s">
        <v>3326</v>
      </c>
      <c r="DWZ1" s="57" t="s">
        <v>3327</v>
      </c>
      <c r="DXA1" s="57" t="s">
        <v>3328</v>
      </c>
      <c r="DXB1" s="57" t="s">
        <v>3329</v>
      </c>
      <c r="DXC1" s="57" t="s">
        <v>3330</v>
      </c>
      <c r="DXD1" s="57" t="s">
        <v>3331</v>
      </c>
      <c r="DXE1" s="57" t="s">
        <v>3332</v>
      </c>
      <c r="DXF1" s="57" t="s">
        <v>3333</v>
      </c>
      <c r="DXG1" s="57" t="s">
        <v>3334</v>
      </c>
      <c r="DXH1" s="57" t="s">
        <v>3335</v>
      </c>
      <c r="DXI1" s="57" t="s">
        <v>3336</v>
      </c>
      <c r="DXJ1" s="57" t="s">
        <v>3337</v>
      </c>
      <c r="DXK1" s="57" t="s">
        <v>3338</v>
      </c>
      <c r="DXL1" s="57" t="s">
        <v>3339</v>
      </c>
      <c r="DXM1" s="57" t="s">
        <v>3340</v>
      </c>
      <c r="DXN1" s="57" t="s">
        <v>3341</v>
      </c>
      <c r="DXO1" s="57" t="s">
        <v>3342</v>
      </c>
      <c r="DXP1" s="57" t="s">
        <v>3343</v>
      </c>
      <c r="DXQ1" s="57" t="s">
        <v>3344</v>
      </c>
      <c r="DXR1" s="57" t="s">
        <v>3345</v>
      </c>
      <c r="DXS1" s="57" t="s">
        <v>3346</v>
      </c>
      <c r="DXT1" s="57" t="s">
        <v>3347</v>
      </c>
      <c r="DXU1" s="57" t="s">
        <v>3348</v>
      </c>
      <c r="DXV1" s="57" t="s">
        <v>3349</v>
      </c>
      <c r="DXW1" s="57" t="s">
        <v>3350</v>
      </c>
      <c r="DXX1" s="57" t="s">
        <v>3351</v>
      </c>
      <c r="DXY1" s="57" t="s">
        <v>3352</v>
      </c>
      <c r="DXZ1" s="57" t="s">
        <v>3353</v>
      </c>
      <c r="DYA1" s="57" t="s">
        <v>3354</v>
      </c>
      <c r="DYB1" s="57" t="s">
        <v>3355</v>
      </c>
      <c r="DYC1" s="57" t="s">
        <v>3356</v>
      </c>
      <c r="DYD1" s="57" t="s">
        <v>3357</v>
      </c>
      <c r="DYE1" s="57" t="s">
        <v>3358</v>
      </c>
      <c r="DYF1" s="57" t="s">
        <v>3359</v>
      </c>
      <c r="DYG1" s="57" t="s">
        <v>3360</v>
      </c>
      <c r="DYH1" s="57" t="s">
        <v>3361</v>
      </c>
      <c r="DYI1" s="57" t="s">
        <v>3362</v>
      </c>
      <c r="DYJ1" s="57" t="s">
        <v>3363</v>
      </c>
      <c r="DYK1" s="57" t="s">
        <v>3364</v>
      </c>
      <c r="DYL1" s="57" t="s">
        <v>3365</v>
      </c>
      <c r="DYM1" s="57" t="s">
        <v>3366</v>
      </c>
      <c r="DYN1" s="57" t="s">
        <v>3367</v>
      </c>
      <c r="DYO1" s="57" t="s">
        <v>3368</v>
      </c>
      <c r="DYP1" s="57" t="s">
        <v>3369</v>
      </c>
      <c r="DYQ1" s="57" t="s">
        <v>3370</v>
      </c>
      <c r="DYR1" s="57" t="s">
        <v>3371</v>
      </c>
      <c r="DYS1" s="57" t="s">
        <v>3372</v>
      </c>
      <c r="DYT1" s="57" t="s">
        <v>3373</v>
      </c>
      <c r="DYU1" s="57" t="s">
        <v>3374</v>
      </c>
      <c r="DYV1" s="57" t="s">
        <v>3375</v>
      </c>
      <c r="DYW1" s="57" t="s">
        <v>3376</v>
      </c>
      <c r="DYX1" s="57" t="s">
        <v>3377</v>
      </c>
      <c r="DYY1" s="57" t="s">
        <v>3378</v>
      </c>
      <c r="DYZ1" s="57" t="s">
        <v>3379</v>
      </c>
      <c r="DZA1" s="57" t="s">
        <v>3380</v>
      </c>
      <c r="DZB1" s="57" t="s">
        <v>3381</v>
      </c>
      <c r="DZC1" s="57" t="s">
        <v>3382</v>
      </c>
      <c r="DZD1" s="57" t="s">
        <v>3383</v>
      </c>
      <c r="DZE1" s="57" t="s">
        <v>3384</v>
      </c>
      <c r="DZF1" s="57" t="s">
        <v>3385</v>
      </c>
      <c r="DZG1" s="57" t="s">
        <v>3386</v>
      </c>
      <c r="DZH1" s="57" t="s">
        <v>3387</v>
      </c>
      <c r="DZI1" s="57" t="s">
        <v>3388</v>
      </c>
      <c r="DZJ1" s="57" t="s">
        <v>3389</v>
      </c>
      <c r="DZK1" s="57" t="s">
        <v>3390</v>
      </c>
      <c r="DZL1" s="57" t="s">
        <v>3391</v>
      </c>
      <c r="DZM1" s="57" t="s">
        <v>3392</v>
      </c>
      <c r="DZN1" s="57" t="s">
        <v>3393</v>
      </c>
      <c r="DZO1" s="57" t="s">
        <v>3394</v>
      </c>
      <c r="DZP1" s="57" t="s">
        <v>3395</v>
      </c>
      <c r="DZQ1" s="57" t="s">
        <v>3396</v>
      </c>
      <c r="DZR1" s="57" t="s">
        <v>3397</v>
      </c>
      <c r="DZS1" s="57" t="s">
        <v>3398</v>
      </c>
      <c r="DZT1" s="57" t="s">
        <v>3399</v>
      </c>
      <c r="DZU1" s="57" t="s">
        <v>3400</v>
      </c>
      <c r="DZV1" s="57" t="s">
        <v>3401</v>
      </c>
      <c r="DZW1" s="57" t="s">
        <v>3402</v>
      </c>
      <c r="DZX1" s="57" t="s">
        <v>3403</v>
      </c>
      <c r="DZY1" s="57" t="s">
        <v>3404</v>
      </c>
      <c r="DZZ1" s="57" t="s">
        <v>3405</v>
      </c>
      <c r="EAA1" s="57" t="s">
        <v>3406</v>
      </c>
      <c r="EAB1" s="57" t="s">
        <v>3407</v>
      </c>
      <c r="EAC1" s="57" t="s">
        <v>3408</v>
      </c>
      <c r="EAD1" s="57" t="s">
        <v>3409</v>
      </c>
      <c r="EAE1" s="57" t="s">
        <v>3410</v>
      </c>
      <c r="EAF1" s="57" t="s">
        <v>3411</v>
      </c>
      <c r="EAG1" s="57" t="s">
        <v>3412</v>
      </c>
      <c r="EAH1" s="57" t="s">
        <v>3413</v>
      </c>
      <c r="EAI1" s="57" t="s">
        <v>3414</v>
      </c>
      <c r="EAJ1" s="57" t="s">
        <v>3415</v>
      </c>
      <c r="EAK1" s="57" t="s">
        <v>3416</v>
      </c>
      <c r="EAL1" s="57" t="s">
        <v>3417</v>
      </c>
      <c r="EAM1" s="57" t="s">
        <v>3418</v>
      </c>
      <c r="EAN1" s="57" t="s">
        <v>3419</v>
      </c>
      <c r="EAO1" s="57" t="s">
        <v>3420</v>
      </c>
      <c r="EAP1" s="57" t="s">
        <v>3421</v>
      </c>
      <c r="EAQ1" s="57" t="s">
        <v>3422</v>
      </c>
      <c r="EAR1" s="57" t="s">
        <v>3423</v>
      </c>
      <c r="EAS1" s="57" t="s">
        <v>3424</v>
      </c>
      <c r="EAT1" s="57" t="s">
        <v>3425</v>
      </c>
      <c r="EAU1" s="57" t="s">
        <v>3426</v>
      </c>
      <c r="EAV1" s="57" t="s">
        <v>3427</v>
      </c>
      <c r="EAW1" s="57" t="s">
        <v>3428</v>
      </c>
      <c r="EAX1" s="57" t="s">
        <v>3429</v>
      </c>
      <c r="EAY1" s="57" t="s">
        <v>3430</v>
      </c>
      <c r="EAZ1" s="57" t="s">
        <v>3431</v>
      </c>
      <c r="EBA1" s="57" t="s">
        <v>3432</v>
      </c>
      <c r="EBB1" s="57" t="s">
        <v>3433</v>
      </c>
      <c r="EBC1" s="57" t="s">
        <v>3434</v>
      </c>
      <c r="EBD1" s="57" t="s">
        <v>3435</v>
      </c>
      <c r="EBE1" s="57" t="s">
        <v>3436</v>
      </c>
      <c r="EBF1" s="57" t="s">
        <v>3437</v>
      </c>
      <c r="EBG1" s="57" t="s">
        <v>3438</v>
      </c>
      <c r="EBH1" s="57" t="s">
        <v>3439</v>
      </c>
      <c r="EBI1" s="57" t="s">
        <v>3440</v>
      </c>
      <c r="EBJ1" s="57" t="s">
        <v>3441</v>
      </c>
      <c r="EBK1" s="57" t="s">
        <v>3442</v>
      </c>
      <c r="EBL1" s="57" t="s">
        <v>3443</v>
      </c>
      <c r="EBM1" s="57" t="s">
        <v>3444</v>
      </c>
      <c r="EBN1" s="57" t="s">
        <v>3445</v>
      </c>
      <c r="EBO1" s="57" t="s">
        <v>3446</v>
      </c>
      <c r="EBP1" s="57" t="s">
        <v>3447</v>
      </c>
      <c r="EBQ1" s="57" t="s">
        <v>3448</v>
      </c>
      <c r="EBR1" s="57" t="s">
        <v>3449</v>
      </c>
      <c r="EBS1" s="57" t="s">
        <v>3450</v>
      </c>
      <c r="EBT1" s="57" t="s">
        <v>3451</v>
      </c>
      <c r="EBU1" s="57" t="s">
        <v>3452</v>
      </c>
      <c r="EBV1" s="57" t="s">
        <v>3453</v>
      </c>
      <c r="EBW1" s="57" t="s">
        <v>3454</v>
      </c>
      <c r="EBX1" s="57" t="s">
        <v>3455</v>
      </c>
      <c r="EBY1" s="57" t="s">
        <v>3456</v>
      </c>
      <c r="EBZ1" s="57" t="s">
        <v>3457</v>
      </c>
      <c r="ECA1" s="57" t="s">
        <v>3458</v>
      </c>
      <c r="ECB1" s="57" t="s">
        <v>3459</v>
      </c>
      <c r="ECC1" s="57" t="s">
        <v>3460</v>
      </c>
      <c r="ECD1" s="57" t="s">
        <v>3461</v>
      </c>
      <c r="ECE1" s="57" t="s">
        <v>3462</v>
      </c>
      <c r="ECF1" s="57" t="s">
        <v>3463</v>
      </c>
      <c r="ECG1" s="57" t="s">
        <v>3464</v>
      </c>
      <c r="ECH1" s="57" t="s">
        <v>3465</v>
      </c>
      <c r="ECI1" s="57" t="s">
        <v>3466</v>
      </c>
      <c r="ECJ1" s="57" t="s">
        <v>3467</v>
      </c>
      <c r="ECK1" s="57" t="s">
        <v>3468</v>
      </c>
      <c r="ECL1" s="57" t="s">
        <v>3469</v>
      </c>
      <c r="ECM1" s="57" t="s">
        <v>3470</v>
      </c>
      <c r="ECN1" s="57" t="s">
        <v>3471</v>
      </c>
      <c r="ECO1" s="57" t="s">
        <v>3472</v>
      </c>
      <c r="ECP1" s="57" t="s">
        <v>3473</v>
      </c>
      <c r="ECQ1" s="57" t="s">
        <v>3474</v>
      </c>
      <c r="ECR1" s="57" t="s">
        <v>3475</v>
      </c>
      <c r="ECS1" s="57" t="s">
        <v>3476</v>
      </c>
      <c r="ECT1" s="57" t="s">
        <v>3477</v>
      </c>
      <c r="ECU1" s="57" t="s">
        <v>3478</v>
      </c>
      <c r="ECV1" s="57" t="s">
        <v>3479</v>
      </c>
      <c r="ECW1" s="57" t="s">
        <v>3480</v>
      </c>
      <c r="ECX1" s="57" t="s">
        <v>3481</v>
      </c>
      <c r="ECY1" s="57" t="s">
        <v>3482</v>
      </c>
      <c r="ECZ1" s="57" t="s">
        <v>3483</v>
      </c>
      <c r="EDA1" s="57" t="s">
        <v>3484</v>
      </c>
      <c r="EDB1" s="57" t="s">
        <v>3485</v>
      </c>
      <c r="EDC1" s="57" t="s">
        <v>3486</v>
      </c>
      <c r="EDD1" s="57" t="s">
        <v>3487</v>
      </c>
      <c r="EDE1" s="57" t="s">
        <v>3488</v>
      </c>
      <c r="EDF1" s="57" t="s">
        <v>3489</v>
      </c>
      <c r="EDG1" s="57" t="s">
        <v>3490</v>
      </c>
      <c r="EDH1" s="57" t="s">
        <v>3491</v>
      </c>
      <c r="EDI1" s="57" t="s">
        <v>3492</v>
      </c>
      <c r="EDJ1" s="57" t="s">
        <v>3493</v>
      </c>
      <c r="EDK1" s="57" t="s">
        <v>3494</v>
      </c>
      <c r="EDL1" s="57" t="s">
        <v>3495</v>
      </c>
      <c r="EDM1" s="57" t="s">
        <v>3496</v>
      </c>
      <c r="EDN1" s="57" t="s">
        <v>3497</v>
      </c>
      <c r="EDO1" s="57" t="s">
        <v>3498</v>
      </c>
      <c r="EDP1" s="57" t="s">
        <v>3499</v>
      </c>
      <c r="EDQ1" s="57" t="s">
        <v>3500</v>
      </c>
      <c r="EDR1" s="57" t="s">
        <v>3501</v>
      </c>
      <c r="EDS1" s="57" t="s">
        <v>3502</v>
      </c>
      <c r="EDT1" s="57" t="s">
        <v>3503</v>
      </c>
      <c r="EDU1" s="57" t="s">
        <v>3504</v>
      </c>
      <c r="EDV1" s="57" t="s">
        <v>3505</v>
      </c>
      <c r="EDW1" s="57" t="s">
        <v>3506</v>
      </c>
      <c r="EDX1" s="57" t="s">
        <v>3507</v>
      </c>
      <c r="EDY1" s="57" t="s">
        <v>3508</v>
      </c>
      <c r="EDZ1" s="57" t="s">
        <v>3509</v>
      </c>
      <c r="EEA1" s="57" t="s">
        <v>3510</v>
      </c>
      <c r="EEB1" s="57" t="s">
        <v>3511</v>
      </c>
      <c r="EEC1" s="57" t="s">
        <v>3512</v>
      </c>
      <c r="EED1" s="57" t="s">
        <v>3513</v>
      </c>
      <c r="EEE1" s="57" t="s">
        <v>3514</v>
      </c>
      <c r="EEF1" s="57" t="s">
        <v>3515</v>
      </c>
      <c r="EEG1" s="57" t="s">
        <v>3516</v>
      </c>
      <c r="EEH1" s="57" t="s">
        <v>3517</v>
      </c>
      <c r="EEI1" s="57" t="s">
        <v>3518</v>
      </c>
      <c r="EEJ1" s="57" t="s">
        <v>3519</v>
      </c>
      <c r="EEK1" s="57" t="s">
        <v>3520</v>
      </c>
      <c r="EEL1" s="57" t="s">
        <v>3521</v>
      </c>
      <c r="EEM1" s="57" t="s">
        <v>3522</v>
      </c>
      <c r="EEN1" s="57" t="s">
        <v>3523</v>
      </c>
      <c r="EEO1" s="57" t="s">
        <v>3524</v>
      </c>
      <c r="EEP1" s="57" t="s">
        <v>3525</v>
      </c>
      <c r="EEQ1" s="57" t="s">
        <v>3526</v>
      </c>
      <c r="EER1" s="57" t="s">
        <v>3527</v>
      </c>
      <c r="EES1" s="57" t="s">
        <v>3528</v>
      </c>
      <c r="EET1" s="57" t="s">
        <v>3529</v>
      </c>
      <c r="EEU1" s="57" t="s">
        <v>3530</v>
      </c>
      <c r="EEV1" s="57" t="s">
        <v>3531</v>
      </c>
      <c r="EEW1" s="57" t="s">
        <v>3532</v>
      </c>
      <c r="EEX1" s="57" t="s">
        <v>3533</v>
      </c>
      <c r="EEY1" s="57" t="s">
        <v>3534</v>
      </c>
      <c r="EEZ1" s="57" t="s">
        <v>3535</v>
      </c>
      <c r="EFA1" s="57" t="s">
        <v>3536</v>
      </c>
      <c r="EFB1" s="57" t="s">
        <v>3537</v>
      </c>
      <c r="EFC1" s="57" t="s">
        <v>3538</v>
      </c>
      <c r="EFD1" s="57" t="s">
        <v>3539</v>
      </c>
      <c r="EFE1" s="57" t="s">
        <v>3540</v>
      </c>
      <c r="EFF1" s="57" t="s">
        <v>3541</v>
      </c>
      <c r="EFG1" s="57" t="s">
        <v>3542</v>
      </c>
      <c r="EFH1" s="57" t="s">
        <v>3543</v>
      </c>
      <c r="EFI1" s="57" t="s">
        <v>3544</v>
      </c>
      <c r="EFJ1" s="57" t="s">
        <v>3545</v>
      </c>
      <c r="EFK1" s="57" t="s">
        <v>3546</v>
      </c>
      <c r="EFL1" s="57" t="s">
        <v>3547</v>
      </c>
      <c r="EFM1" s="57" t="s">
        <v>3548</v>
      </c>
      <c r="EFN1" s="57" t="s">
        <v>3549</v>
      </c>
      <c r="EFO1" s="57" t="s">
        <v>3550</v>
      </c>
      <c r="EFP1" s="57" t="s">
        <v>3551</v>
      </c>
      <c r="EFQ1" s="57" t="s">
        <v>3552</v>
      </c>
      <c r="EFR1" s="57" t="s">
        <v>3553</v>
      </c>
      <c r="EFS1" s="57" t="s">
        <v>3554</v>
      </c>
      <c r="EFT1" s="57" t="s">
        <v>3555</v>
      </c>
      <c r="EFU1" s="57" t="s">
        <v>3556</v>
      </c>
      <c r="EFV1" s="57" t="s">
        <v>3557</v>
      </c>
      <c r="EFW1" s="57" t="s">
        <v>3558</v>
      </c>
      <c r="EFX1" s="57" t="s">
        <v>3559</v>
      </c>
      <c r="EFY1" s="57" t="s">
        <v>3560</v>
      </c>
      <c r="EFZ1" s="57" t="s">
        <v>3561</v>
      </c>
      <c r="EGA1" s="57" t="s">
        <v>3562</v>
      </c>
      <c r="EGB1" s="57" t="s">
        <v>3563</v>
      </c>
      <c r="EGC1" s="57" t="s">
        <v>3564</v>
      </c>
      <c r="EGD1" s="57" t="s">
        <v>3565</v>
      </c>
      <c r="EGE1" s="57" t="s">
        <v>3566</v>
      </c>
      <c r="EGF1" s="57" t="s">
        <v>3567</v>
      </c>
      <c r="EGG1" s="57" t="s">
        <v>3568</v>
      </c>
      <c r="EGH1" s="57" t="s">
        <v>3569</v>
      </c>
      <c r="EGI1" s="57" t="s">
        <v>3570</v>
      </c>
      <c r="EGJ1" s="57" t="s">
        <v>3571</v>
      </c>
      <c r="EGK1" s="57" t="s">
        <v>3572</v>
      </c>
      <c r="EGL1" s="57" t="s">
        <v>3573</v>
      </c>
      <c r="EGM1" s="57" t="s">
        <v>3574</v>
      </c>
      <c r="EGN1" s="57" t="s">
        <v>3575</v>
      </c>
      <c r="EGO1" s="57" t="s">
        <v>3576</v>
      </c>
      <c r="EGP1" s="57" t="s">
        <v>3577</v>
      </c>
      <c r="EGQ1" s="57" t="s">
        <v>3578</v>
      </c>
      <c r="EGR1" s="57" t="s">
        <v>3579</v>
      </c>
      <c r="EGS1" s="57" t="s">
        <v>3580</v>
      </c>
      <c r="EGT1" s="57" t="s">
        <v>3581</v>
      </c>
      <c r="EGU1" s="57" t="s">
        <v>3582</v>
      </c>
      <c r="EGV1" s="57" t="s">
        <v>3583</v>
      </c>
      <c r="EGW1" s="57" t="s">
        <v>3584</v>
      </c>
      <c r="EGX1" s="57" t="s">
        <v>3585</v>
      </c>
      <c r="EGY1" s="57" t="s">
        <v>3586</v>
      </c>
      <c r="EGZ1" s="57" t="s">
        <v>3587</v>
      </c>
      <c r="EHA1" s="57" t="s">
        <v>3588</v>
      </c>
      <c r="EHB1" s="57" t="s">
        <v>3589</v>
      </c>
      <c r="EHC1" s="57" t="s">
        <v>3590</v>
      </c>
      <c r="EHD1" s="57" t="s">
        <v>3591</v>
      </c>
      <c r="EHE1" s="57" t="s">
        <v>3592</v>
      </c>
      <c r="EHF1" s="57" t="s">
        <v>3593</v>
      </c>
      <c r="EHG1" s="57" t="s">
        <v>3594</v>
      </c>
      <c r="EHH1" s="57" t="s">
        <v>3595</v>
      </c>
      <c r="EHI1" s="57" t="s">
        <v>3596</v>
      </c>
      <c r="EHJ1" s="57" t="s">
        <v>3597</v>
      </c>
      <c r="EHK1" s="57" t="s">
        <v>3598</v>
      </c>
      <c r="EHL1" s="57" t="s">
        <v>3599</v>
      </c>
      <c r="EHM1" s="57" t="s">
        <v>3600</v>
      </c>
      <c r="EHN1" s="57" t="s">
        <v>3601</v>
      </c>
      <c r="EHO1" s="57" t="s">
        <v>3602</v>
      </c>
      <c r="EHP1" s="57" t="s">
        <v>3603</v>
      </c>
      <c r="EHQ1" s="57" t="s">
        <v>3604</v>
      </c>
      <c r="EHR1" s="57" t="s">
        <v>3605</v>
      </c>
      <c r="EHS1" s="57" t="s">
        <v>3606</v>
      </c>
      <c r="EHT1" s="57" t="s">
        <v>3607</v>
      </c>
      <c r="EHU1" s="57" t="s">
        <v>3608</v>
      </c>
      <c r="EHV1" s="57" t="s">
        <v>3609</v>
      </c>
      <c r="EHW1" s="57" t="s">
        <v>3610</v>
      </c>
      <c r="EHX1" s="57" t="s">
        <v>3611</v>
      </c>
      <c r="EHY1" s="57" t="s">
        <v>3612</v>
      </c>
      <c r="EHZ1" s="57" t="s">
        <v>3613</v>
      </c>
      <c r="EIA1" s="57" t="s">
        <v>3614</v>
      </c>
      <c r="EIB1" s="57" t="s">
        <v>3615</v>
      </c>
      <c r="EIC1" s="57" t="s">
        <v>3616</v>
      </c>
      <c r="EID1" s="57" t="s">
        <v>3617</v>
      </c>
      <c r="EIE1" s="57" t="s">
        <v>3618</v>
      </c>
      <c r="EIF1" s="57" t="s">
        <v>3619</v>
      </c>
      <c r="EIG1" s="57" t="s">
        <v>3620</v>
      </c>
      <c r="EIH1" s="57" t="s">
        <v>3621</v>
      </c>
      <c r="EII1" s="57" t="s">
        <v>3622</v>
      </c>
      <c r="EIJ1" s="57" t="s">
        <v>3623</v>
      </c>
      <c r="EIK1" s="57" t="s">
        <v>3624</v>
      </c>
      <c r="EIL1" s="57" t="s">
        <v>3625</v>
      </c>
      <c r="EIM1" s="57" t="s">
        <v>3626</v>
      </c>
      <c r="EIN1" s="57" t="s">
        <v>3627</v>
      </c>
      <c r="EIO1" s="57" t="s">
        <v>3628</v>
      </c>
      <c r="EIP1" s="57" t="s">
        <v>3629</v>
      </c>
      <c r="EIQ1" s="57" t="s">
        <v>3630</v>
      </c>
      <c r="EIR1" s="57" t="s">
        <v>3631</v>
      </c>
      <c r="EIS1" s="57" t="s">
        <v>3632</v>
      </c>
      <c r="EIT1" s="57" t="s">
        <v>3633</v>
      </c>
      <c r="EIU1" s="57" t="s">
        <v>3634</v>
      </c>
      <c r="EIV1" s="57" t="s">
        <v>3635</v>
      </c>
      <c r="EIW1" s="57" t="s">
        <v>3636</v>
      </c>
      <c r="EIX1" s="57" t="s">
        <v>3637</v>
      </c>
      <c r="EIY1" s="57" t="s">
        <v>3638</v>
      </c>
      <c r="EIZ1" s="57" t="s">
        <v>3639</v>
      </c>
      <c r="EJA1" s="57" t="s">
        <v>3640</v>
      </c>
      <c r="EJB1" s="57" t="s">
        <v>3641</v>
      </c>
      <c r="EJC1" s="57" t="s">
        <v>3642</v>
      </c>
      <c r="EJD1" s="57" t="s">
        <v>3643</v>
      </c>
      <c r="EJE1" s="57" t="s">
        <v>3644</v>
      </c>
      <c r="EJF1" s="57" t="s">
        <v>3645</v>
      </c>
      <c r="EJG1" s="57" t="s">
        <v>3646</v>
      </c>
      <c r="EJH1" s="57" t="s">
        <v>3647</v>
      </c>
      <c r="EJI1" s="57" t="s">
        <v>3648</v>
      </c>
      <c r="EJJ1" s="57" t="s">
        <v>3649</v>
      </c>
      <c r="EJK1" s="57" t="s">
        <v>3650</v>
      </c>
      <c r="EJL1" s="57" t="s">
        <v>3651</v>
      </c>
      <c r="EJM1" s="57" t="s">
        <v>3652</v>
      </c>
      <c r="EJN1" s="57" t="s">
        <v>3653</v>
      </c>
      <c r="EJO1" s="57" t="s">
        <v>3654</v>
      </c>
      <c r="EJP1" s="57" t="s">
        <v>3655</v>
      </c>
      <c r="EJQ1" s="57" t="s">
        <v>3656</v>
      </c>
      <c r="EJR1" s="57" t="s">
        <v>3657</v>
      </c>
      <c r="EJS1" s="57" t="s">
        <v>3658</v>
      </c>
      <c r="EJT1" s="57" t="s">
        <v>3659</v>
      </c>
      <c r="EJU1" s="57" t="s">
        <v>3660</v>
      </c>
      <c r="EJV1" s="57" t="s">
        <v>3661</v>
      </c>
      <c r="EJW1" s="57" t="s">
        <v>3662</v>
      </c>
      <c r="EJX1" s="57" t="s">
        <v>3663</v>
      </c>
      <c r="EJY1" s="57" t="s">
        <v>3664</v>
      </c>
      <c r="EJZ1" s="57" t="s">
        <v>3665</v>
      </c>
      <c r="EKA1" s="57" t="s">
        <v>3666</v>
      </c>
      <c r="EKB1" s="57" t="s">
        <v>3667</v>
      </c>
      <c r="EKC1" s="57" t="s">
        <v>3668</v>
      </c>
      <c r="EKD1" s="57" t="s">
        <v>3669</v>
      </c>
      <c r="EKE1" s="57" t="s">
        <v>3670</v>
      </c>
      <c r="EKF1" s="57" t="s">
        <v>3671</v>
      </c>
      <c r="EKG1" s="57" t="s">
        <v>3672</v>
      </c>
      <c r="EKH1" s="57" t="s">
        <v>3673</v>
      </c>
      <c r="EKI1" s="57" t="s">
        <v>3674</v>
      </c>
      <c r="EKJ1" s="57" t="s">
        <v>3675</v>
      </c>
      <c r="EKK1" s="57" t="s">
        <v>3676</v>
      </c>
      <c r="EKL1" s="57" t="s">
        <v>3677</v>
      </c>
      <c r="EKM1" s="57" t="s">
        <v>3678</v>
      </c>
      <c r="EKN1" s="57" t="s">
        <v>3679</v>
      </c>
      <c r="EKO1" s="57" t="s">
        <v>3680</v>
      </c>
      <c r="EKP1" s="57" t="s">
        <v>3681</v>
      </c>
      <c r="EKQ1" s="57" t="s">
        <v>3682</v>
      </c>
      <c r="EKR1" s="57" t="s">
        <v>3683</v>
      </c>
      <c r="EKS1" s="57" t="s">
        <v>3684</v>
      </c>
      <c r="EKT1" s="57" t="s">
        <v>3685</v>
      </c>
      <c r="EKU1" s="57" t="s">
        <v>3686</v>
      </c>
      <c r="EKV1" s="57" t="s">
        <v>3687</v>
      </c>
      <c r="EKW1" s="57" t="s">
        <v>3688</v>
      </c>
      <c r="EKX1" s="57" t="s">
        <v>3689</v>
      </c>
      <c r="EKY1" s="57" t="s">
        <v>3690</v>
      </c>
      <c r="EKZ1" s="57" t="s">
        <v>3691</v>
      </c>
      <c r="ELA1" s="57" t="s">
        <v>3692</v>
      </c>
      <c r="ELB1" s="57" t="s">
        <v>3693</v>
      </c>
      <c r="ELC1" s="57" t="s">
        <v>3694</v>
      </c>
      <c r="ELD1" s="57" t="s">
        <v>3695</v>
      </c>
      <c r="ELE1" s="57" t="s">
        <v>3696</v>
      </c>
      <c r="ELF1" s="57" t="s">
        <v>3697</v>
      </c>
      <c r="ELG1" s="57" t="s">
        <v>3698</v>
      </c>
      <c r="ELH1" s="57" t="s">
        <v>3699</v>
      </c>
      <c r="ELI1" s="57" t="s">
        <v>3700</v>
      </c>
      <c r="ELJ1" s="57" t="s">
        <v>3701</v>
      </c>
      <c r="ELK1" s="57" t="s">
        <v>3702</v>
      </c>
      <c r="ELL1" s="57" t="s">
        <v>3703</v>
      </c>
      <c r="ELM1" s="57" t="s">
        <v>3704</v>
      </c>
      <c r="ELN1" s="57" t="s">
        <v>3705</v>
      </c>
      <c r="ELO1" s="57" t="s">
        <v>3706</v>
      </c>
      <c r="ELP1" s="57" t="s">
        <v>3707</v>
      </c>
      <c r="ELQ1" s="57" t="s">
        <v>3708</v>
      </c>
      <c r="ELR1" s="57" t="s">
        <v>3709</v>
      </c>
      <c r="ELS1" s="57" t="s">
        <v>3710</v>
      </c>
      <c r="ELT1" s="57" t="s">
        <v>3711</v>
      </c>
      <c r="ELU1" s="57" t="s">
        <v>3712</v>
      </c>
      <c r="ELV1" s="57" t="s">
        <v>3713</v>
      </c>
      <c r="ELW1" s="57" t="s">
        <v>3714</v>
      </c>
      <c r="ELX1" s="57" t="s">
        <v>3715</v>
      </c>
      <c r="ELY1" s="57" t="s">
        <v>3716</v>
      </c>
      <c r="ELZ1" s="57" t="s">
        <v>3717</v>
      </c>
      <c r="EMA1" s="57" t="s">
        <v>3718</v>
      </c>
      <c r="EMB1" s="57" t="s">
        <v>3719</v>
      </c>
      <c r="EMC1" s="57" t="s">
        <v>3720</v>
      </c>
      <c r="EMD1" s="57" t="s">
        <v>3721</v>
      </c>
      <c r="EME1" s="57" t="s">
        <v>3722</v>
      </c>
      <c r="EMF1" s="57" t="s">
        <v>3723</v>
      </c>
      <c r="EMG1" s="57" t="s">
        <v>3724</v>
      </c>
      <c r="EMH1" s="57" t="s">
        <v>3725</v>
      </c>
      <c r="EMI1" s="57" t="s">
        <v>3726</v>
      </c>
      <c r="EMJ1" s="57" t="s">
        <v>3727</v>
      </c>
      <c r="EMK1" s="57" t="s">
        <v>3728</v>
      </c>
      <c r="EML1" s="57" t="s">
        <v>3729</v>
      </c>
      <c r="EMM1" s="57" t="s">
        <v>3730</v>
      </c>
      <c r="EMN1" s="57" t="s">
        <v>3731</v>
      </c>
      <c r="EMO1" s="57" t="s">
        <v>3732</v>
      </c>
      <c r="EMP1" s="57" t="s">
        <v>3733</v>
      </c>
      <c r="EMQ1" s="57" t="s">
        <v>3734</v>
      </c>
      <c r="EMR1" s="57" t="s">
        <v>3735</v>
      </c>
      <c r="EMS1" s="57" t="s">
        <v>3736</v>
      </c>
      <c r="EMT1" s="57" t="s">
        <v>3737</v>
      </c>
      <c r="EMU1" s="57" t="s">
        <v>3738</v>
      </c>
      <c r="EMV1" s="57" t="s">
        <v>3739</v>
      </c>
      <c r="EMW1" s="57" t="s">
        <v>3740</v>
      </c>
      <c r="EMX1" s="57" t="s">
        <v>3741</v>
      </c>
      <c r="EMY1" s="57" t="s">
        <v>3742</v>
      </c>
      <c r="EMZ1" s="57" t="s">
        <v>3743</v>
      </c>
      <c r="ENA1" s="57" t="s">
        <v>3744</v>
      </c>
      <c r="ENB1" s="57" t="s">
        <v>3745</v>
      </c>
      <c r="ENC1" s="57" t="s">
        <v>3746</v>
      </c>
      <c r="END1" s="57" t="s">
        <v>3747</v>
      </c>
      <c r="ENE1" s="57" t="s">
        <v>3748</v>
      </c>
      <c r="ENF1" s="57" t="s">
        <v>3749</v>
      </c>
      <c r="ENG1" s="57" t="s">
        <v>3750</v>
      </c>
      <c r="ENH1" s="57" t="s">
        <v>3751</v>
      </c>
      <c r="ENI1" s="57" t="s">
        <v>3752</v>
      </c>
      <c r="ENJ1" s="57" t="s">
        <v>3753</v>
      </c>
      <c r="ENK1" s="57" t="s">
        <v>3754</v>
      </c>
      <c r="ENL1" s="57" t="s">
        <v>3755</v>
      </c>
      <c r="ENM1" s="57" t="s">
        <v>3756</v>
      </c>
      <c r="ENN1" s="57" t="s">
        <v>3757</v>
      </c>
      <c r="ENO1" s="57" t="s">
        <v>3758</v>
      </c>
      <c r="ENP1" s="57" t="s">
        <v>3759</v>
      </c>
      <c r="ENQ1" s="57" t="s">
        <v>3760</v>
      </c>
      <c r="ENR1" s="57" t="s">
        <v>3761</v>
      </c>
      <c r="ENS1" s="57" t="s">
        <v>3762</v>
      </c>
      <c r="ENT1" s="57" t="s">
        <v>3763</v>
      </c>
      <c r="ENU1" s="57" t="s">
        <v>3764</v>
      </c>
      <c r="ENV1" s="57" t="s">
        <v>3765</v>
      </c>
      <c r="ENW1" s="57" t="s">
        <v>3766</v>
      </c>
      <c r="ENX1" s="57" t="s">
        <v>3767</v>
      </c>
      <c r="ENY1" s="57" t="s">
        <v>3768</v>
      </c>
      <c r="ENZ1" s="57" t="s">
        <v>3769</v>
      </c>
      <c r="EOA1" s="57" t="s">
        <v>3770</v>
      </c>
      <c r="EOB1" s="57" t="s">
        <v>3771</v>
      </c>
      <c r="EOC1" s="57" t="s">
        <v>3772</v>
      </c>
      <c r="EOD1" s="57" t="s">
        <v>3773</v>
      </c>
      <c r="EOE1" s="57" t="s">
        <v>3774</v>
      </c>
      <c r="EOF1" s="57" t="s">
        <v>3775</v>
      </c>
      <c r="EOG1" s="57" t="s">
        <v>3776</v>
      </c>
      <c r="EOH1" s="57" t="s">
        <v>3777</v>
      </c>
      <c r="EOI1" s="57" t="s">
        <v>3778</v>
      </c>
      <c r="EOJ1" s="57" t="s">
        <v>3779</v>
      </c>
      <c r="EOK1" s="57" t="s">
        <v>3780</v>
      </c>
      <c r="EOL1" s="57" t="s">
        <v>3781</v>
      </c>
      <c r="EOM1" s="57" t="s">
        <v>3782</v>
      </c>
      <c r="EON1" s="57" t="s">
        <v>3783</v>
      </c>
      <c r="EOO1" s="57" t="s">
        <v>3784</v>
      </c>
      <c r="EOP1" s="57" t="s">
        <v>3785</v>
      </c>
      <c r="EOQ1" s="57" t="s">
        <v>3786</v>
      </c>
      <c r="EOR1" s="57" t="s">
        <v>3787</v>
      </c>
      <c r="EOS1" s="57" t="s">
        <v>3788</v>
      </c>
      <c r="EOT1" s="57" t="s">
        <v>3789</v>
      </c>
      <c r="EOU1" s="57" t="s">
        <v>3790</v>
      </c>
      <c r="EOV1" s="57" t="s">
        <v>3791</v>
      </c>
      <c r="EOW1" s="57" t="s">
        <v>3792</v>
      </c>
      <c r="EOX1" s="57" t="s">
        <v>3793</v>
      </c>
      <c r="EOY1" s="57" t="s">
        <v>3794</v>
      </c>
      <c r="EOZ1" s="57" t="s">
        <v>3795</v>
      </c>
      <c r="EPA1" s="57" t="s">
        <v>3796</v>
      </c>
      <c r="EPB1" s="57" t="s">
        <v>3797</v>
      </c>
      <c r="EPC1" s="57" t="s">
        <v>3798</v>
      </c>
      <c r="EPD1" s="57" t="s">
        <v>3799</v>
      </c>
      <c r="EPE1" s="57" t="s">
        <v>3800</v>
      </c>
      <c r="EPF1" s="57" t="s">
        <v>3801</v>
      </c>
      <c r="EPG1" s="57" t="s">
        <v>3802</v>
      </c>
      <c r="EPH1" s="57" t="s">
        <v>3803</v>
      </c>
      <c r="EPI1" s="57" t="s">
        <v>3804</v>
      </c>
      <c r="EPJ1" s="57" t="s">
        <v>3805</v>
      </c>
      <c r="EPK1" s="57" t="s">
        <v>3806</v>
      </c>
      <c r="EPL1" s="57" t="s">
        <v>3807</v>
      </c>
      <c r="EPM1" s="57" t="s">
        <v>3808</v>
      </c>
      <c r="EPN1" s="57" t="s">
        <v>3809</v>
      </c>
      <c r="EPO1" s="57" t="s">
        <v>3810</v>
      </c>
      <c r="EPP1" s="57" t="s">
        <v>3811</v>
      </c>
      <c r="EPQ1" s="57" t="s">
        <v>3812</v>
      </c>
      <c r="EPR1" s="57" t="s">
        <v>3813</v>
      </c>
      <c r="EPS1" s="57" t="s">
        <v>3814</v>
      </c>
      <c r="EPT1" s="57" t="s">
        <v>3815</v>
      </c>
      <c r="EPU1" s="57" t="s">
        <v>3816</v>
      </c>
      <c r="EPV1" s="57" t="s">
        <v>3817</v>
      </c>
      <c r="EPW1" s="57" t="s">
        <v>3818</v>
      </c>
      <c r="EPX1" s="57" t="s">
        <v>3819</v>
      </c>
      <c r="EPY1" s="57" t="s">
        <v>3820</v>
      </c>
      <c r="EPZ1" s="57" t="s">
        <v>3821</v>
      </c>
      <c r="EQA1" s="57" t="s">
        <v>3822</v>
      </c>
      <c r="EQB1" s="57" t="s">
        <v>3823</v>
      </c>
      <c r="EQC1" s="57" t="s">
        <v>3824</v>
      </c>
      <c r="EQD1" s="57" t="s">
        <v>3825</v>
      </c>
      <c r="EQE1" s="57" t="s">
        <v>3826</v>
      </c>
      <c r="EQF1" s="57" t="s">
        <v>3827</v>
      </c>
      <c r="EQG1" s="57" t="s">
        <v>3828</v>
      </c>
      <c r="EQH1" s="57" t="s">
        <v>3829</v>
      </c>
      <c r="EQI1" s="57" t="s">
        <v>3830</v>
      </c>
      <c r="EQJ1" s="57" t="s">
        <v>3831</v>
      </c>
      <c r="EQK1" s="57" t="s">
        <v>3832</v>
      </c>
      <c r="EQL1" s="57" t="s">
        <v>3833</v>
      </c>
      <c r="EQM1" s="57" t="s">
        <v>3834</v>
      </c>
      <c r="EQN1" s="57" t="s">
        <v>3835</v>
      </c>
      <c r="EQO1" s="57" t="s">
        <v>3836</v>
      </c>
      <c r="EQP1" s="57" t="s">
        <v>3837</v>
      </c>
      <c r="EQQ1" s="57" t="s">
        <v>3838</v>
      </c>
      <c r="EQR1" s="57" t="s">
        <v>3839</v>
      </c>
      <c r="EQS1" s="57" t="s">
        <v>3840</v>
      </c>
      <c r="EQT1" s="57" t="s">
        <v>3841</v>
      </c>
      <c r="EQU1" s="57" t="s">
        <v>3842</v>
      </c>
      <c r="EQV1" s="57" t="s">
        <v>3843</v>
      </c>
      <c r="EQW1" s="57" t="s">
        <v>3844</v>
      </c>
      <c r="EQX1" s="57" t="s">
        <v>3845</v>
      </c>
      <c r="EQY1" s="57" t="s">
        <v>3846</v>
      </c>
      <c r="EQZ1" s="57" t="s">
        <v>3847</v>
      </c>
      <c r="ERA1" s="57" t="s">
        <v>3848</v>
      </c>
      <c r="ERB1" s="57" t="s">
        <v>3849</v>
      </c>
      <c r="ERC1" s="57" t="s">
        <v>3850</v>
      </c>
      <c r="ERD1" s="57" t="s">
        <v>3851</v>
      </c>
      <c r="ERE1" s="57" t="s">
        <v>3852</v>
      </c>
      <c r="ERF1" s="57" t="s">
        <v>3853</v>
      </c>
      <c r="ERG1" s="57" t="s">
        <v>3854</v>
      </c>
      <c r="ERH1" s="57" t="s">
        <v>3855</v>
      </c>
      <c r="ERI1" s="57" t="s">
        <v>3856</v>
      </c>
      <c r="ERJ1" s="57" t="s">
        <v>3857</v>
      </c>
      <c r="ERK1" s="57" t="s">
        <v>3858</v>
      </c>
      <c r="ERL1" s="57" t="s">
        <v>3859</v>
      </c>
      <c r="ERM1" s="57" t="s">
        <v>3860</v>
      </c>
      <c r="ERN1" s="57" t="s">
        <v>3861</v>
      </c>
      <c r="ERO1" s="57" t="s">
        <v>3862</v>
      </c>
      <c r="ERP1" s="57" t="s">
        <v>3863</v>
      </c>
      <c r="ERQ1" s="57" t="s">
        <v>3864</v>
      </c>
      <c r="ERR1" s="57" t="s">
        <v>3865</v>
      </c>
      <c r="ERS1" s="57" t="s">
        <v>3866</v>
      </c>
      <c r="ERT1" s="57" t="s">
        <v>3867</v>
      </c>
      <c r="ERU1" s="57" t="s">
        <v>3868</v>
      </c>
      <c r="ERV1" s="57" t="s">
        <v>3869</v>
      </c>
      <c r="ERW1" s="57" t="s">
        <v>3870</v>
      </c>
      <c r="ERX1" s="57" t="s">
        <v>3871</v>
      </c>
      <c r="ERY1" s="57" t="s">
        <v>3872</v>
      </c>
      <c r="ERZ1" s="57" t="s">
        <v>3873</v>
      </c>
      <c r="ESA1" s="57" t="s">
        <v>3874</v>
      </c>
      <c r="ESB1" s="57" t="s">
        <v>3875</v>
      </c>
      <c r="ESC1" s="57" t="s">
        <v>3876</v>
      </c>
      <c r="ESD1" s="57" t="s">
        <v>3877</v>
      </c>
      <c r="ESE1" s="57" t="s">
        <v>3878</v>
      </c>
      <c r="ESF1" s="57" t="s">
        <v>3879</v>
      </c>
      <c r="ESG1" s="57" t="s">
        <v>3880</v>
      </c>
      <c r="ESH1" s="57" t="s">
        <v>3881</v>
      </c>
      <c r="ESI1" s="57" t="s">
        <v>3882</v>
      </c>
      <c r="ESJ1" s="57" t="s">
        <v>3883</v>
      </c>
      <c r="ESK1" s="57" t="s">
        <v>3884</v>
      </c>
      <c r="ESL1" s="57" t="s">
        <v>3885</v>
      </c>
      <c r="ESM1" s="57" t="s">
        <v>3886</v>
      </c>
      <c r="ESN1" s="57" t="s">
        <v>3887</v>
      </c>
      <c r="ESO1" s="57" t="s">
        <v>3888</v>
      </c>
      <c r="ESP1" s="57" t="s">
        <v>3889</v>
      </c>
      <c r="ESQ1" s="57" t="s">
        <v>3890</v>
      </c>
      <c r="ESR1" s="57" t="s">
        <v>3891</v>
      </c>
      <c r="ESS1" s="57" t="s">
        <v>3892</v>
      </c>
      <c r="EST1" s="57" t="s">
        <v>3893</v>
      </c>
      <c r="ESU1" s="57" t="s">
        <v>3894</v>
      </c>
      <c r="ESV1" s="57" t="s">
        <v>3895</v>
      </c>
      <c r="ESW1" s="57" t="s">
        <v>3896</v>
      </c>
      <c r="ESX1" s="57" t="s">
        <v>3897</v>
      </c>
      <c r="ESY1" s="57" t="s">
        <v>3898</v>
      </c>
      <c r="ESZ1" s="57" t="s">
        <v>3899</v>
      </c>
      <c r="ETA1" s="57" t="s">
        <v>3900</v>
      </c>
      <c r="ETB1" s="57" t="s">
        <v>3901</v>
      </c>
      <c r="ETC1" s="57" t="s">
        <v>3902</v>
      </c>
      <c r="ETD1" s="57" t="s">
        <v>3903</v>
      </c>
      <c r="ETE1" s="57" t="s">
        <v>3904</v>
      </c>
      <c r="ETF1" s="57" t="s">
        <v>3905</v>
      </c>
      <c r="ETG1" s="57" t="s">
        <v>3906</v>
      </c>
      <c r="ETH1" s="57" t="s">
        <v>3907</v>
      </c>
      <c r="ETI1" s="57" t="s">
        <v>3908</v>
      </c>
      <c r="ETJ1" s="57" t="s">
        <v>3909</v>
      </c>
      <c r="ETK1" s="57" t="s">
        <v>3910</v>
      </c>
      <c r="ETL1" s="57" t="s">
        <v>3911</v>
      </c>
      <c r="ETM1" s="57" t="s">
        <v>3912</v>
      </c>
      <c r="ETN1" s="57" t="s">
        <v>3913</v>
      </c>
      <c r="ETO1" s="57" t="s">
        <v>3914</v>
      </c>
      <c r="ETP1" s="57" t="s">
        <v>3915</v>
      </c>
      <c r="ETQ1" s="57" t="s">
        <v>3916</v>
      </c>
      <c r="ETR1" s="57" t="s">
        <v>3917</v>
      </c>
      <c r="ETS1" s="57" t="s">
        <v>3918</v>
      </c>
      <c r="ETT1" s="57" t="s">
        <v>3919</v>
      </c>
      <c r="ETU1" s="57" t="s">
        <v>3920</v>
      </c>
      <c r="ETV1" s="57" t="s">
        <v>3921</v>
      </c>
      <c r="ETW1" s="57" t="s">
        <v>3922</v>
      </c>
      <c r="ETX1" s="57" t="s">
        <v>3923</v>
      </c>
      <c r="ETY1" s="57" t="s">
        <v>3924</v>
      </c>
      <c r="ETZ1" s="57" t="s">
        <v>3925</v>
      </c>
      <c r="EUA1" s="57" t="s">
        <v>3926</v>
      </c>
      <c r="EUB1" s="57" t="s">
        <v>3927</v>
      </c>
      <c r="EUC1" s="57" t="s">
        <v>3928</v>
      </c>
      <c r="EUD1" s="57" t="s">
        <v>3929</v>
      </c>
      <c r="EUE1" s="57" t="s">
        <v>3930</v>
      </c>
      <c r="EUF1" s="57" t="s">
        <v>3931</v>
      </c>
      <c r="EUG1" s="57" t="s">
        <v>3932</v>
      </c>
      <c r="EUH1" s="57" t="s">
        <v>3933</v>
      </c>
      <c r="EUI1" s="57" t="s">
        <v>3934</v>
      </c>
      <c r="EUJ1" s="57" t="s">
        <v>3935</v>
      </c>
      <c r="EUK1" s="57" t="s">
        <v>3936</v>
      </c>
      <c r="EUL1" s="57" t="s">
        <v>3937</v>
      </c>
      <c r="EUM1" s="57" t="s">
        <v>3938</v>
      </c>
      <c r="EUN1" s="57" t="s">
        <v>3939</v>
      </c>
      <c r="EUO1" s="57" t="s">
        <v>3940</v>
      </c>
      <c r="EUP1" s="57" t="s">
        <v>3941</v>
      </c>
      <c r="EUQ1" s="57" t="s">
        <v>3942</v>
      </c>
      <c r="EUR1" s="57" t="s">
        <v>3943</v>
      </c>
      <c r="EUS1" s="57" t="s">
        <v>3944</v>
      </c>
      <c r="EUT1" s="57" t="s">
        <v>3945</v>
      </c>
      <c r="EUU1" s="57" t="s">
        <v>3946</v>
      </c>
      <c r="EUV1" s="57" t="s">
        <v>3947</v>
      </c>
      <c r="EUW1" s="57" t="s">
        <v>3948</v>
      </c>
      <c r="EUX1" s="57" t="s">
        <v>3949</v>
      </c>
      <c r="EUY1" s="57" t="s">
        <v>3950</v>
      </c>
      <c r="EUZ1" s="57" t="s">
        <v>3951</v>
      </c>
      <c r="EVA1" s="57" t="s">
        <v>3952</v>
      </c>
      <c r="EVB1" s="57" t="s">
        <v>3953</v>
      </c>
      <c r="EVC1" s="57" t="s">
        <v>3954</v>
      </c>
      <c r="EVD1" s="57" t="s">
        <v>3955</v>
      </c>
      <c r="EVE1" s="57" t="s">
        <v>3956</v>
      </c>
      <c r="EVF1" s="57" t="s">
        <v>3957</v>
      </c>
      <c r="EVG1" s="57" t="s">
        <v>3958</v>
      </c>
      <c r="EVH1" s="57" t="s">
        <v>3959</v>
      </c>
      <c r="EVI1" s="57" t="s">
        <v>3960</v>
      </c>
      <c r="EVJ1" s="57" t="s">
        <v>3961</v>
      </c>
      <c r="EVK1" s="57" t="s">
        <v>3962</v>
      </c>
      <c r="EVL1" s="57" t="s">
        <v>3963</v>
      </c>
      <c r="EVM1" s="57" t="s">
        <v>3964</v>
      </c>
      <c r="EVN1" s="57" t="s">
        <v>3965</v>
      </c>
      <c r="EVO1" s="57" t="s">
        <v>3966</v>
      </c>
      <c r="EVP1" s="57" t="s">
        <v>3967</v>
      </c>
      <c r="EVQ1" s="57" t="s">
        <v>3968</v>
      </c>
      <c r="EVR1" s="57" t="s">
        <v>3969</v>
      </c>
      <c r="EVS1" s="57" t="s">
        <v>3970</v>
      </c>
      <c r="EVT1" s="57" t="s">
        <v>3971</v>
      </c>
      <c r="EVU1" s="57" t="s">
        <v>3972</v>
      </c>
      <c r="EVV1" s="57" t="s">
        <v>3973</v>
      </c>
      <c r="EVW1" s="57" t="s">
        <v>3974</v>
      </c>
      <c r="EVX1" s="57" t="s">
        <v>3975</v>
      </c>
      <c r="EVY1" s="57" t="s">
        <v>3976</v>
      </c>
      <c r="EVZ1" s="57" t="s">
        <v>3977</v>
      </c>
      <c r="EWA1" s="57" t="s">
        <v>3978</v>
      </c>
      <c r="EWB1" s="57" t="s">
        <v>3979</v>
      </c>
      <c r="EWC1" s="57" t="s">
        <v>3980</v>
      </c>
      <c r="EWD1" s="57" t="s">
        <v>3981</v>
      </c>
      <c r="EWE1" s="57" t="s">
        <v>3982</v>
      </c>
      <c r="EWF1" s="57" t="s">
        <v>3983</v>
      </c>
      <c r="EWG1" s="57" t="s">
        <v>3984</v>
      </c>
      <c r="EWH1" s="57" t="s">
        <v>3985</v>
      </c>
      <c r="EWI1" s="57" t="s">
        <v>3986</v>
      </c>
      <c r="EWJ1" s="57" t="s">
        <v>3987</v>
      </c>
      <c r="EWK1" s="57" t="s">
        <v>3988</v>
      </c>
      <c r="EWL1" s="57" t="s">
        <v>3989</v>
      </c>
      <c r="EWM1" s="57" t="s">
        <v>3990</v>
      </c>
      <c r="EWN1" s="57" t="s">
        <v>3991</v>
      </c>
      <c r="EWO1" s="57" t="s">
        <v>3992</v>
      </c>
      <c r="EWP1" s="57" t="s">
        <v>3993</v>
      </c>
      <c r="EWQ1" s="57" t="s">
        <v>3994</v>
      </c>
      <c r="EWR1" s="57" t="s">
        <v>3995</v>
      </c>
      <c r="EWS1" s="57" t="s">
        <v>3996</v>
      </c>
      <c r="EWT1" s="57" t="s">
        <v>3997</v>
      </c>
      <c r="EWU1" s="57" t="s">
        <v>3998</v>
      </c>
      <c r="EWV1" s="57" t="s">
        <v>3999</v>
      </c>
      <c r="EWW1" s="57" t="s">
        <v>4000</v>
      </c>
      <c r="EWX1" s="57" t="s">
        <v>4001</v>
      </c>
      <c r="EWY1" s="57" t="s">
        <v>4002</v>
      </c>
      <c r="EWZ1" s="57" t="s">
        <v>4003</v>
      </c>
      <c r="EXA1" s="57" t="s">
        <v>4004</v>
      </c>
      <c r="EXB1" s="57" t="s">
        <v>4005</v>
      </c>
      <c r="EXC1" s="57" t="s">
        <v>4006</v>
      </c>
      <c r="EXD1" s="57" t="s">
        <v>4007</v>
      </c>
      <c r="EXE1" s="57" t="s">
        <v>4008</v>
      </c>
      <c r="EXF1" s="57" t="s">
        <v>4009</v>
      </c>
      <c r="EXG1" s="57" t="s">
        <v>4010</v>
      </c>
      <c r="EXH1" s="57" t="s">
        <v>4011</v>
      </c>
      <c r="EXI1" s="57" t="s">
        <v>4012</v>
      </c>
      <c r="EXJ1" s="57" t="s">
        <v>4013</v>
      </c>
      <c r="EXK1" s="57" t="s">
        <v>4014</v>
      </c>
      <c r="EXL1" s="57" t="s">
        <v>4015</v>
      </c>
      <c r="EXM1" s="57" t="s">
        <v>4016</v>
      </c>
      <c r="EXN1" s="57" t="s">
        <v>4017</v>
      </c>
      <c r="EXO1" s="57" t="s">
        <v>4018</v>
      </c>
      <c r="EXP1" s="57" t="s">
        <v>4019</v>
      </c>
      <c r="EXQ1" s="57" t="s">
        <v>4020</v>
      </c>
      <c r="EXR1" s="57" t="s">
        <v>4021</v>
      </c>
      <c r="EXS1" s="57" t="s">
        <v>4022</v>
      </c>
      <c r="EXT1" s="57" t="s">
        <v>4023</v>
      </c>
      <c r="EXU1" s="57" t="s">
        <v>4024</v>
      </c>
      <c r="EXV1" s="57" t="s">
        <v>4025</v>
      </c>
      <c r="EXW1" s="57" t="s">
        <v>4026</v>
      </c>
      <c r="EXX1" s="57" t="s">
        <v>4027</v>
      </c>
      <c r="EXY1" s="57" t="s">
        <v>4028</v>
      </c>
      <c r="EXZ1" s="57" t="s">
        <v>4029</v>
      </c>
      <c r="EYA1" s="57" t="s">
        <v>4030</v>
      </c>
      <c r="EYB1" s="57" t="s">
        <v>4031</v>
      </c>
      <c r="EYC1" s="57" t="s">
        <v>4032</v>
      </c>
      <c r="EYD1" s="57" t="s">
        <v>4033</v>
      </c>
      <c r="EYE1" s="57" t="s">
        <v>4034</v>
      </c>
      <c r="EYF1" s="57" t="s">
        <v>4035</v>
      </c>
      <c r="EYG1" s="57" t="s">
        <v>4036</v>
      </c>
      <c r="EYH1" s="57" t="s">
        <v>4037</v>
      </c>
      <c r="EYI1" s="57" t="s">
        <v>4038</v>
      </c>
      <c r="EYJ1" s="57" t="s">
        <v>4039</v>
      </c>
      <c r="EYK1" s="57" t="s">
        <v>4040</v>
      </c>
      <c r="EYL1" s="57" t="s">
        <v>4041</v>
      </c>
      <c r="EYM1" s="57" t="s">
        <v>4042</v>
      </c>
      <c r="EYN1" s="57" t="s">
        <v>4043</v>
      </c>
      <c r="EYO1" s="57" t="s">
        <v>4044</v>
      </c>
      <c r="EYP1" s="57" t="s">
        <v>4045</v>
      </c>
      <c r="EYQ1" s="57" t="s">
        <v>4046</v>
      </c>
      <c r="EYR1" s="57" t="s">
        <v>4047</v>
      </c>
      <c r="EYS1" s="57" t="s">
        <v>4048</v>
      </c>
      <c r="EYT1" s="57" t="s">
        <v>4049</v>
      </c>
      <c r="EYU1" s="57" t="s">
        <v>4050</v>
      </c>
      <c r="EYV1" s="57" t="s">
        <v>4051</v>
      </c>
      <c r="EYW1" s="57" t="s">
        <v>4052</v>
      </c>
      <c r="EYX1" s="57" t="s">
        <v>4053</v>
      </c>
      <c r="EYY1" s="57" t="s">
        <v>4054</v>
      </c>
      <c r="EYZ1" s="57" t="s">
        <v>4055</v>
      </c>
      <c r="EZA1" s="57" t="s">
        <v>4056</v>
      </c>
      <c r="EZB1" s="57" t="s">
        <v>4057</v>
      </c>
      <c r="EZC1" s="57" t="s">
        <v>4058</v>
      </c>
      <c r="EZD1" s="57" t="s">
        <v>4059</v>
      </c>
      <c r="EZE1" s="57" t="s">
        <v>4060</v>
      </c>
      <c r="EZF1" s="57" t="s">
        <v>4061</v>
      </c>
      <c r="EZG1" s="57" t="s">
        <v>4062</v>
      </c>
      <c r="EZH1" s="57" t="s">
        <v>4063</v>
      </c>
      <c r="EZI1" s="57" t="s">
        <v>4064</v>
      </c>
      <c r="EZJ1" s="57" t="s">
        <v>4065</v>
      </c>
      <c r="EZK1" s="57" t="s">
        <v>4066</v>
      </c>
      <c r="EZL1" s="57" t="s">
        <v>4067</v>
      </c>
      <c r="EZM1" s="57" t="s">
        <v>4068</v>
      </c>
      <c r="EZN1" s="57" t="s">
        <v>4069</v>
      </c>
      <c r="EZO1" s="57" t="s">
        <v>4070</v>
      </c>
      <c r="EZP1" s="57" t="s">
        <v>4071</v>
      </c>
      <c r="EZQ1" s="57" t="s">
        <v>4072</v>
      </c>
      <c r="EZR1" s="57" t="s">
        <v>4073</v>
      </c>
      <c r="EZS1" s="57" t="s">
        <v>4074</v>
      </c>
      <c r="EZT1" s="57" t="s">
        <v>4075</v>
      </c>
      <c r="EZU1" s="57" t="s">
        <v>4076</v>
      </c>
      <c r="EZV1" s="57" t="s">
        <v>4077</v>
      </c>
      <c r="EZW1" s="57" t="s">
        <v>4078</v>
      </c>
      <c r="EZX1" s="57" t="s">
        <v>4079</v>
      </c>
      <c r="EZY1" s="57" t="s">
        <v>4080</v>
      </c>
      <c r="EZZ1" s="57" t="s">
        <v>4081</v>
      </c>
      <c r="FAA1" s="57" t="s">
        <v>4082</v>
      </c>
      <c r="FAB1" s="57" t="s">
        <v>4083</v>
      </c>
      <c r="FAC1" s="57" t="s">
        <v>4084</v>
      </c>
      <c r="FAD1" s="57" t="s">
        <v>4085</v>
      </c>
      <c r="FAE1" s="57" t="s">
        <v>4086</v>
      </c>
      <c r="FAF1" s="57" t="s">
        <v>4087</v>
      </c>
      <c r="FAG1" s="57" t="s">
        <v>4088</v>
      </c>
      <c r="FAH1" s="57" t="s">
        <v>4089</v>
      </c>
      <c r="FAI1" s="57" t="s">
        <v>4090</v>
      </c>
      <c r="FAJ1" s="57" t="s">
        <v>4091</v>
      </c>
      <c r="FAK1" s="57" t="s">
        <v>4092</v>
      </c>
      <c r="FAL1" s="57" t="s">
        <v>4093</v>
      </c>
      <c r="FAM1" s="57" t="s">
        <v>4094</v>
      </c>
      <c r="FAN1" s="57" t="s">
        <v>4095</v>
      </c>
      <c r="FAO1" s="57" t="s">
        <v>4096</v>
      </c>
      <c r="FAP1" s="57" t="s">
        <v>4097</v>
      </c>
      <c r="FAQ1" s="57" t="s">
        <v>4098</v>
      </c>
      <c r="FAR1" s="57" t="s">
        <v>4099</v>
      </c>
      <c r="FAS1" s="57" t="s">
        <v>4100</v>
      </c>
      <c r="FAT1" s="57" t="s">
        <v>4101</v>
      </c>
      <c r="FAU1" s="57" t="s">
        <v>4102</v>
      </c>
      <c r="FAV1" s="57" t="s">
        <v>4103</v>
      </c>
      <c r="FAW1" s="57" t="s">
        <v>4104</v>
      </c>
      <c r="FAX1" s="57" t="s">
        <v>4105</v>
      </c>
      <c r="FAY1" s="57" t="s">
        <v>4106</v>
      </c>
      <c r="FAZ1" s="57" t="s">
        <v>4107</v>
      </c>
      <c r="FBA1" s="57" t="s">
        <v>4108</v>
      </c>
      <c r="FBB1" s="57" t="s">
        <v>4109</v>
      </c>
      <c r="FBC1" s="57" t="s">
        <v>4110</v>
      </c>
      <c r="FBD1" s="57" t="s">
        <v>4111</v>
      </c>
      <c r="FBE1" s="57" t="s">
        <v>4112</v>
      </c>
      <c r="FBF1" s="57" t="s">
        <v>4113</v>
      </c>
      <c r="FBG1" s="57" t="s">
        <v>4114</v>
      </c>
      <c r="FBH1" s="57" t="s">
        <v>4115</v>
      </c>
      <c r="FBI1" s="57" t="s">
        <v>4116</v>
      </c>
      <c r="FBJ1" s="57" t="s">
        <v>4117</v>
      </c>
      <c r="FBK1" s="57" t="s">
        <v>4118</v>
      </c>
      <c r="FBL1" s="57" t="s">
        <v>4119</v>
      </c>
      <c r="FBM1" s="57" t="s">
        <v>4120</v>
      </c>
      <c r="FBN1" s="57" t="s">
        <v>4121</v>
      </c>
      <c r="FBO1" s="57" t="s">
        <v>4122</v>
      </c>
      <c r="FBP1" s="57" t="s">
        <v>4123</v>
      </c>
      <c r="FBQ1" s="57" t="s">
        <v>4124</v>
      </c>
      <c r="FBR1" s="57" t="s">
        <v>4125</v>
      </c>
      <c r="FBS1" s="57" t="s">
        <v>4126</v>
      </c>
      <c r="FBT1" s="57" t="s">
        <v>4127</v>
      </c>
      <c r="FBU1" s="57" t="s">
        <v>4128</v>
      </c>
      <c r="FBV1" s="57" t="s">
        <v>4129</v>
      </c>
      <c r="FBW1" s="57" t="s">
        <v>4130</v>
      </c>
      <c r="FBX1" s="57" t="s">
        <v>4131</v>
      </c>
      <c r="FBY1" s="57" t="s">
        <v>4132</v>
      </c>
      <c r="FBZ1" s="57" t="s">
        <v>4133</v>
      </c>
      <c r="FCA1" s="57" t="s">
        <v>4134</v>
      </c>
      <c r="FCB1" s="57" t="s">
        <v>4135</v>
      </c>
      <c r="FCC1" s="57" t="s">
        <v>4136</v>
      </c>
      <c r="FCD1" s="57" t="s">
        <v>4137</v>
      </c>
      <c r="FCE1" s="57" t="s">
        <v>4138</v>
      </c>
      <c r="FCF1" s="57" t="s">
        <v>4139</v>
      </c>
      <c r="FCG1" s="57" t="s">
        <v>4140</v>
      </c>
      <c r="FCH1" s="57" t="s">
        <v>4141</v>
      </c>
      <c r="FCI1" s="57" t="s">
        <v>4142</v>
      </c>
      <c r="FCJ1" s="57" t="s">
        <v>4143</v>
      </c>
      <c r="FCK1" s="57" t="s">
        <v>4144</v>
      </c>
      <c r="FCL1" s="57" t="s">
        <v>4145</v>
      </c>
      <c r="FCM1" s="57" t="s">
        <v>4146</v>
      </c>
      <c r="FCN1" s="57" t="s">
        <v>4147</v>
      </c>
      <c r="FCO1" s="57" t="s">
        <v>4148</v>
      </c>
      <c r="FCP1" s="57" t="s">
        <v>4149</v>
      </c>
      <c r="FCQ1" s="57" t="s">
        <v>4150</v>
      </c>
      <c r="FCR1" s="57" t="s">
        <v>4151</v>
      </c>
      <c r="FCS1" s="57" t="s">
        <v>4152</v>
      </c>
      <c r="FCT1" s="57" t="s">
        <v>4153</v>
      </c>
      <c r="FCU1" s="57" t="s">
        <v>4154</v>
      </c>
      <c r="FCV1" s="57" t="s">
        <v>4155</v>
      </c>
      <c r="FCW1" s="57" t="s">
        <v>4156</v>
      </c>
      <c r="FCX1" s="57" t="s">
        <v>4157</v>
      </c>
      <c r="FCY1" s="57" t="s">
        <v>4158</v>
      </c>
      <c r="FCZ1" s="57" t="s">
        <v>4159</v>
      </c>
      <c r="FDA1" s="57" t="s">
        <v>4160</v>
      </c>
      <c r="FDB1" s="57" t="s">
        <v>4161</v>
      </c>
      <c r="FDC1" s="57" t="s">
        <v>4162</v>
      </c>
      <c r="FDD1" s="57" t="s">
        <v>4163</v>
      </c>
      <c r="FDE1" s="57" t="s">
        <v>4164</v>
      </c>
      <c r="FDF1" s="57" t="s">
        <v>4165</v>
      </c>
      <c r="FDG1" s="57" t="s">
        <v>4166</v>
      </c>
      <c r="FDH1" s="57" t="s">
        <v>4167</v>
      </c>
      <c r="FDI1" s="57" t="s">
        <v>4168</v>
      </c>
      <c r="FDJ1" s="57" t="s">
        <v>4169</v>
      </c>
      <c r="FDK1" s="57" t="s">
        <v>4170</v>
      </c>
      <c r="FDL1" s="57" t="s">
        <v>4171</v>
      </c>
      <c r="FDM1" s="57" t="s">
        <v>4172</v>
      </c>
      <c r="FDN1" s="57" t="s">
        <v>4173</v>
      </c>
      <c r="FDO1" s="57" t="s">
        <v>4174</v>
      </c>
      <c r="FDP1" s="57" t="s">
        <v>4175</v>
      </c>
      <c r="FDQ1" s="57" t="s">
        <v>4176</v>
      </c>
      <c r="FDR1" s="57" t="s">
        <v>4177</v>
      </c>
      <c r="FDS1" s="57" t="s">
        <v>4178</v>
      </c>
      <c r="FDT1" s="57" t="s">
        <v>4179</v>
      </c>
      <c r="FDU1" s="57" t="s">
        <v>4180</v>
      </c>
      <c r="FDV1" s="57" t="s">
        <v>4181</v>
      </c>
      <c r="FDW1" s="57" t="s">
        <v>4182</v>
      </c>
      <c r="FDX1" s="57" t="s">
        <v>4183</v>
      </c>
      <c r="FDY1" s="57" t="s">
        <v>4184</v>
      </c>
      <c r="FDZ1" s="57" t="s">
        <v>4185</v>
      </c>
      <c r="FEA1" s="57" t="s">
        <v>4186</v>
      </c>
      <c r="FEB1" s="57" t="s">
        <v>4187</v>
      </c>
      <c r="FEC1" s="57" t="s">
        <v>4188</v>
      </c>
      <c r="FED1" s="57" t="s">
        <v>4189</v>
      </c>
      <c r="FEE1" s="57" t="s">
        <v>4190</v>
      </c>
      <c r="FEF1" s="57" t="s">
        <v>4191</v>
      </c>
      <c r="FEG1" s="57" t="s">
        <v>4192</v>
      </c>
      <c r="FEH1" s="57" t="s">
        <v>4193</v>
      </c>
      <c r="FEI1" s="57" t="s">
        <v>4194</v>
      </c>
      <c r="FEJ1" s="57" t="s">
        <v>4195</v>
      </c>
      <c r="FEK1" s="57" t="s">
        <v>4196</v>
      </c>
      <c r="FEL1" s="57" t="s">
        <v>4197</v>
      </c>
      <c r="FEM1" s="57" t="s">
        <v>4198</v>
      </c>
      <c r="FEN1" s="57" t="s">
        <v>4199</v>
      </c>
      <c r="FEO1" s="57" t="s">
        <v>4200</v>
      </c>
      <c r="FEP1" s="57" t="s">
        <v>4201</v>
      </c>
      <c r="FEQ1" s="57" t="s">
        <v>4202</v>
      </c>
      <c r="FER1" s="57" t="s">
        <v>4203</v>
      </c>
      <c r="FES1" s="57" t="s">
        <v>4204</v>
      </c>
      <c r="FET1" s="57" t="s">
        <v>4205</v>
      </c>
      <c r="FEU1" s="57" t="s">
        <v>4206</v>
      </c>
      <c r="FEV1" s="57" t="s">
        <v>4207</v>
      </c>
      <c r="FEW1" s="57" t="s">
        <v>4208</v>
      </c>
      <c r="FEX1" s="57" t="s">
        <v>4209</v>
      </c>
      <c r="FEY1" s="57" t="s">
        <v>4210</v>
      </c>
      <c r="FEZ1" s="57" t="s">
        <v>4211</v>
      </c>
      <c r="FFA1" s="57" t="s">
        <v>4212</v>
      </c>
      <c r="FFB1" s="57" t="s">
        <v>4213</v>
      </c>
      <c r="FFC1" s="57" t="s">
        <v>4214</v>
      </c>
      <c r="FFD1" s="57" t="s">
        <v>4215</v>
      </c>
      <c r="FFE1" s="57" t="s">
        <v>4216</v>
      </c>
      <c r="FFF1" s="57" t="s">
        <v>4217</v>
      </c>
      <c r="FFG1" s="57" t="s">
        <v>4218</v>
      </c>
      <c r="FFH1" s="57" t="s">
        <v>4219</v>
      </c>
      <c r="FFI1" s="57" t="s">
        <v>4220</v>
      </c>
      <c r="FFJ1" s="57" t="s">
        <v>4221</v>
      </c>
      <c r="FFK1" s="57" t="s">
        <v>4222</v>
      </c>
      <c r="FFL1" s="57" t="s">
        <v>4223</v>
      </c>
      <c r="FFM1" s="57" t="s">
        <v>4224</v>
      </c>
      <c r="FFN1" s="57" t="s">
        <v>4225</v>
      </c>
      <c r="FFO1" s="57" t="s">
        <v>4226</v>
      </c>
      <c r="FFP1" s="57" t="s">
        <v>4227</v>
      </c>
      <c r="FFQ1" s="57" t="s">
        <v>4228</v>
      </c>
      <c r="FFR1" s="57" t="s">
        <v>4229</v>
      </c>
      <c r="FFS1" s="57" t="s">
        <v>4230</v>
      </c>
      <c r="FFT1" s="57" t="s">
        <v>4231</v>
      </c>
      <c r="FFU1" s="57" t="s">
        <v>4232</v>
      </c>
      <c r="FFV1" s="57" t="s">
        <v>4233</v>
      </c>
      <c r="FFW1" s="57" t="s">
        <v>4234</v>
      </c>
      <c r="FFX1" s="57" t="s">
        <v>4235</v>
      </c>
      <c r="FFY1" s="57" t="s">
        <v>4236</v>
      </c>
      <c r="FFZ1" s="57" t="s">
        <v>4237</v>
      </c>
      <c r="FGA1" s="57" t="s">
        <v>4238</v>
      </c>
      <c r="FGB1" s="57" t="s">
        <v>4239</v>
      </c>
      <c r="FGC1" s="57" t="s">
        <v>4240</v>
      </c>
      <c r="FGD1" s="57" t="s">
        <v>4241</v>
      </c>
      <c r="FGE1" s="57" t="s">
        <v>4242</v>
      </c>
      <c r="FGF1" s="57" t="s">
        <v>4243</v>
      </c>
      <c r="FGG1" s="57" t="s">
        <v>4244</v>
      </c>
      <c r="FGH1" s="57" t="s">
        <v>4245</v>
      </c>
      <c r="FGI1" s="57" t="s">
        <v>4246</v>
      </c>
      <c r="FGJ1" s="57" t="s">
        <v>4247</v>
      </c>
      <c r="FGK1" s="57" t="s">
        <v>4248</v>
      </c>
      <c r="FGL1" s="57" t="s">
        <v>4249</v>
      </c>
      <c r="FGM1" s="57" t="s">
        <v>4250</v>
      </c>
      <c r="FGN1" s="57" t="s">
        <v>4251</v>
      </c>
      <c r="FGO1" s="57" t="s">
        <v>4252</v>
      </c>
      <c r="FGP1" s="57" t="s">
        <v>4253</v>
      </c>
      <c r="FGQ1" s="57" t="s">
        <v>4254</v>
      </c>
      <c r="FGR1" s="57" t="s">
        <v>4255</v>
      </c>
      <c r="FGS1" s="57" t="s">
        <v>4256</v>
      </c>
      <c r="FGT1" s="57" t="s">
        <v>4257</v>
      </c>
      <c r="FGU1" s="57" t="s">
        <v>4258</v>
      </c>
      <c r="FGV1" s="57" t="s">
        <v>4259</v>
      </c>
      <c r="FGW1" s="57" t="s">
        <v>4260</v>
      </c>
      <c r="FGX1" s="57" t="s">
        <v>4261</v>
      </c>
      <c r="FGY1" s="57" t="s">
        <v>4262</v>
      </c>
      <c r="FGZ1" s="57" t="s">
        <v>4263</v>
      </c>
      <c r="FHA1" s="57" t="s">
        <v>4264</v>
      </c>
      <c r="FHB1" s="57" t="s">
        <v>4265</v>
      </c>
      <c r="FHC1" s="57" t="s">
        <v>4266</v>
      </c>
      <c r="FHD1" s="57" t="s">
        <v>4267</v>
      </c>
      <c r="FHE1" s="57" t="s">
        <v>4268</v>
      </c>
      <c r="FHF1" s="57" t="s">
        <v>4269</v>
      </c>
      <c r="FHG1" s="57" t="s">
        <v>4270</v>
      </c>
      <c r="FHH1" s="57" t="s">
        <v>4271</v>
      </c>
      <c r="FHI1" s="57" t="s">
        <v>4272</v>
      </c>
      <c r="FHJ1" s="57" t="s">
        <v>4273</v>
      </c>
      <c r="FHK1" s="57" t="s">
        <v>4274</v>
      </c>
      <c r="FHL1" s="57" t="s">
        <v>4275</v>
      </c>
      <c r="FHM1" s="57" t="s">
        <v>4276</v>
      </c>
      <c r="FHN1" s="57" t="s">
        <v>4277</v>
      </c>
      <c r="FHO1" s="57" t="s">
        <v>4278</v>
      </c>
      <c r="FHP1" s="57" t="s">
        <v>4279</v>
      </c>
      <c r="FHQ1" s="57" t="s">
        <v>4280</v>
      </c>
      <c r="FHR1" s="57" t="s">
        <v>4281</v>
      </c>
      <c r="FHS1" s="57" t="s">
        <v>4282</v>
      </c>
      <c r="FHT1" s="57" t="s">
        <v>4283</v>
      </c>
      <c r="FHU1" s="57" t="s">
        <v>4284</v>
      </c>
      <c r="FHV1" s="57" t="s">
        <v>4285</v>
      </c>
      <c r="FHW1" s="57" t="s">
        <v>4286</v>
      </c>
      <c r="FHX1" s="57" t="s">
        <v>4287</v>
      </c>
      <c r="FHY1" s="57" t="s">
        <v>4288</v>
      </c>
      <c r="FHZ1" s="57" t="s">
        <v>4289</v>
      </c>
      <c r="FIA1" s="57" t="s">
        <v>4290</v>
      </c>
      <c r="FIB1" s="57" t="s">
        <v>4291</v>
      </c>
      <c r="FIC1" s="57" t="s">
        <v>4292</v>
      </c>
      <c r="FID1" s="57" t="s">
        <v>4293</v>
      </c>
      <c r="FIE1" s="57" t="s">
        <v>4294</v>
      </c>
      <c r="FIF1" s="57" t="s">
        <v>4295</v>
      </c>
      <c r="FIG1" s="57" t="s">
        <v>4296</v>
      </c>
      <c r="FIH1" s="57" t="s">
        <v>4297</v>
      </c>
      <c r="FII1" s="57" t="s">
        <v>4298</v>
      </c>
      <c r="FIJ1" s="57" t="s">
        <v>4299</v>
      </c>
      <c r="FIK1" s="57" t="s">
        <v>4300</v>
      </c>
      <c r="FIL1" s="57" t="s">
        <v>4301</v>
      </c>
      <c r="FIM1" s="57" t="s">
        <v>4302</v>
      </c>
      <c r="FIN1" s="57" t="s">
        <v>4303</v>
      </c>
      <c r="FIO1" s="57" t="s">
        <v>4304</v>
      </c>
      <c r="FIP1" s="57" t="s">
        <v>4305</v>
      </c>
      <c r="FIQ1" s="57" t="s">
        <v>4306</v>
      </c>
      <c r="FIR1" s="57" t="s">
        <v>4307</v>
      </c>
      <c r="FIS1" s="57" t="s">
        <v>4308</v>
      </c>
      <c r="FIT1" s="57" t="s">
        <v>4309</v>
      </c>
      <c r="FIU1" s="57" t="s">
        <v>4310</v>
      </c>
      <c r="FIV1" s="57" t="s">
        <v>4311</v>
      </c>
      <c r="FIW1" s="57" t="s">
        <v>4312</v>
      </c>
      <c r="FIX1" s="57" t="s">
        <v>4313</v>
      </c>
      <c r="FIY1" s="57" t="s">
        <v>4314</v>
      </c>
      <c r="FIZ1" s="57" t="s">
        <v>4315</v>
      </c>
      <c r="FJA1" s="57" t="s">
        <v>4316</v>
      </c>
      <c r="FJB1" s="57" t="s">
        <v>4317</v>
      </c>
      <c r="FJC1" s="57" t="s">
        <v>4318</v>
      </c>
      <c r="FJD1" s="57" t="s">
        <v>4319</v>
      </c>
      <c r="FJE1" s="57" t="s">
        <v>4320</v>
      </c>
      <c r="FJF1" s="57" t="s">
        <v>4321</v>
      </c>
      <c r="FJG1" s="57" t="s">
        <v>4322</v>
      </c>
      <c r="FJH1" s="57" t="s">
        <v>4323</v>
      </c>
      <c r="FJI1" s="57" t="s">
        <v>4324</v>
      </c>
      <c r="FJJ1" s="57" t="s">
        <v>4325</v>
      </c>
      <c r="FJK1" s="57" t="s">
        <v>4326</v>
      </c>
      <c r="FJL1" s="57" t="s">
        <v>4327</v>
      </c>
      <c r="FJM1" s="57" t="s">
        <v>4328</v>
      </c>
      <c r="FJN1" s="57" t="s">
        <v>4329</v>
      </c>
      <c r="FJO1" s="57" t="s">
        <v>4330</v>
      </c>
      <c r="FJP1" s="57" t="s">
        <v>4331</v>
      </c>
      <c r="FJQ1" s="57" t="s">
        <v>4332</v>
      </c>
      <c r="FJR1" s="57" t="s">
        <v>4333</v>
      </c>
      <c r="FJS1" s="57" t="s">
        <v>4334</v>
      </c>
      <c r="FJT1" s="57" t="s">
        <v>4335</v>
      </c>
      <c r="FJU1" s="57" t="s">
        <v>4336</v>
      </c>
      <c r="FJV1" s="57" t="s">
        <v>4337</v>
      </c>
      <c r="FJW1" s="57" t="s">
        <v>4338</v>
      </c>
      <c r="FJX1" s="57" t="s">
        <v>4339</v>
      </c>
      <c r="FJY1" s="57" t="s">
        <v>4340</v>
      </c>
      <c r="FJZ1" s="57" t="s">
        <v>4341</v>
      </c>
      <c r="FKA1" s="57" t="s">
        <v>4342</v>
      </c>
      <c r="FKB1" s="57" t="s">
        <v>4343</v>
      </c>
      <c r="FKC1" s="57" t="s">
        <v>4344</v>
      </c>
      <c r="FKD1" s="57" t="s">
        <v>4345</v>
      </c>
      <c r="FKE1" s="57" t="s">
        <v>4346</v>
      </c>
      <c r="FKF1" s="57" t="s">
        <v>4347</v>
      </c>
      <c r="FKG1" s="57" t="s">
        <v>4348</v>
      </c>
      <c r="FKH1" s="57" t="s">
        <v>4349</v>
      </c>
      <c r="FKI1" s="57" t="s">
        <v>4350</v>
      </c>
      <c r="FKJ1" s="57" t="s">
        <v>4351</v>
      </c>
      <c r="FKK1" s="57" t="s">
        <v>4352</v>
      </c>
      <c r="FKL1" s="57" t="s">
        <v>4353</v>
      </c>
      <c r="FKM1" s="57" t="s">
        <v>4354</v>
      </c>
      <c r="FKN1" s="57" t="s">
        <v>4355</v>
      </c>
      <c r="FKO1" s="57" t="s">
        <v>4356</v>
      </c>
      <c r="FKP1" s="57" t="s">
        <v>4357</v>
      </c>
      <c r="FKQ1" s="57" t="s">
        <v>4358</v>
      </c>
      <c r="FKR1" s="57" t="s">
        <v>4359</v>
      </c>
      <c r="FKS1" s="57" t="s">
        <v>4360</v>
      </c>
      <c r="FKT1" s="57" t="s">
        <v>4361</v>
      </c>
      <c r="FKU1" s="57" t="s">
        <v>4362</v>
      </c>
      <c r="FKV1" s="57" t="s">
        <v>4363</v>
      </c>
      <c r="FKW1" s="57" t="s">
        <v>4364</v>
      </c>
      <c r="FKX1" s="57" t="s">
        <v>4365</v>
      </c>
      <c r="FKY1" s="57" t="s">
        <v>4366</v>
      </c>
      <c r="FKZ1" s="57" t="s">
        <v>4367</v>
      </c>
      <c r="FLA1" s="57" t="s">
        <v>4368</v>
      </c>
      <c r="FLB1" s="57" t="s">
        <v>4369</v>
      </c>
      <c r="FLC1" s="57" t="s">
        <v>4370</v>
      </c>
      <c r="FLD1" s="57" t="s">
        <v>4371</v>
      </c>
      <c r="FLE1" s="57" t="s">
        <v>4372</v>
      </c>
      <c r="FLF1" s="57" t="s">
        <v>4373</v>
      </c>
      <c r="FLG1" s="57" t="s">
        <v>4374</v>
      </c>
      <c r="FLH1" s="57" t="s">
        <v>4375</v>
      </c>
      <c r="FLI1" s="57" t="s">
        <v>4376</v>
      </c>
      <c r="FLJ1" s="57" t="s">
        <v>4377</v>
      </c>
      <c r="FLK1" s="57" t="s">
        <v>4378</v>
      </c>
      <c r="FLL1" s="57" t="s">
        <v>4379</v>
      </c>
      <c r="FLM1" s="57" t="s">
        <v>4380</v>
      </c>
      <c r="FLN1" s="57" t="s">
        <v>4381</v>
      </c>
      <c r="FLO1" s="57" t="s">
        <v>4382</v>
      </c>
      <c r="FLP1" s="57" t="s">
        <v>4383</v>
      </c>
      <c r="FLQ1" s="57" t="s">
        <v>4384</v>
      </c>
      <c r="FLR1" s="57" t="s">
        <v>4385</v>
      </c>
      <c r="FLS1" s="57" t="s">
        <v>4386</v>
      </c>
      <c r="FLT1" s="57" t="s">
        <v>4387</v>
      </c>
      <c r="FLU1" s="57" t="s">
        <v>4388</v>
      </c>
      <c r="FLV1" s="57" t="s">
        <v>4389</v>
      </c>
      <c r="FLW1" s="57" t="s">
        <v>4390</v>
      </c>
      <c r="FLX1" s="57" t="s">
        <v>4391</v>
      </c>
      <c r="FLY1" s="57" t="s">
        <v>4392</v>
      </c>
      <c r="FLZ1" s="57" t="s">
        <v>4393</v>
      </c>
      <c r="FMA1" s="57" t="s">
        <v>4394</v>
      </c>
      <c r="FMB1" s="57" t="s">
        <v>4395</v>
      </c>
      <c r="FMC1" s="57" t="s">
        <v>4396</v>
      </c>
      <c r="FMD1" s="57" t="s">
        <v>4397</v>
      </c>
      <c r="FME1" s="57" t="s">
        <v>4398</v>
      </c>
      <c r="FMF1" s="57" t="s">
        <v>4399</v>
      </c>
      <c r="FMG1" s="57" t="s">
        <v>4400</v>
      </c>
      <c r="FMH1" s="57" t="s">
        <v>4401</v>
      </c>
      <c r="FMI1" s="57" t="s">
        <v>4402</v>
      </c>
      <c r="FMJ1" s="57" t="s">
        <v>4403</v>
      </c>
      <c r="FMK1" s="57" t="s">
        <v>4404</v>
      </c>
      <c r="FML1" s="57" t="s">
        <v>4405</v>
      </c>
      <c r="FMM1" s="57" t="s">
        <v>4406</v>
      </c>
      <c r="FMN1" s="57" t="s">
        <v>4407</v>
      </c>
      <c r="FMO1" s="57" t="s">
        <v>4408</v>
      </c>
      <c r="FMP1" s="57" t="s">
        <v>4409</v>
      </c>
      <c r="FMQ1" s="57" t="s">
        <v>4410</v>
      </c>
      <c r="FMR1" s="57" t="s">
        <v>4411</v>
      </c>
      <c r="FMS1" s="57" t="s">
        <v>4412</v>
      </c>
      <c r="FMT1" s="57" t="s">
        <v>4413</v>
      </c>
      <c r="FMU1" s="57" t="s">
        <v>4414</v>
      </c>
      <c r="FMV1" s="57" t="s">
        <v>4415</v>
      </c>
      <c r="FMW1" s="57" t="s">
        <v>4416</v>
      </c>
      <c r="FMX1" s="57" t="s">
        <v>4417</v>
      </c>
      <c r="FMY1" s="57" t="s">
        <v>4418</v>
      </c>
      <c r="FMZ1" s="57" t="s">
        <v>4419</v>
      </c>
      <c r="FNA1" s="57" t="s">
        <v>4420</v>
      </c>
      <c r="FNB1" s="57" t="s">
        <v>4421</v>
      </c>
      <c r="FNC1" s="57" t="s">
        <v>4422</v>
      </c>
      <c r="FND1" s="57" t="s">
        <v>4423</v>
      </c>
      <c r="FNE1" s="57" t="s">
        <v>4424</v>
      </c>
      <c r="FNF1" s="57" t="s">
        <v>4425</v>
      </c>
      <c r="FNG1" s="57" t="s">
        <v>4426</v>
      </c>
      <c r="FNH1" s="57" t="s">
        <v>4427</v>
      </c>
      <c r="FNI1" s="57" t="s">
        <v>4428</v>
      </c>
      <c r="FNJ1" s="57" t="s">
        <v>4429</v>
      </c>
      <c r="FNK1" s="57" t="s">
        <v>4430</v>
      </c>
      <c r="FNL1" s="57" t="s">
        <v>4431</v>
      </c>
      <c r="FNM1" s="57" t="s">
        <v>4432</v>
      </c>
      <c r="FNN1" s="57" t="s">
        <v>4433</v>
      </c>
      <c r="FNO1" s="57" t="s">
        <v>4434</v>
      </c>
      <c r="FNP1" s="57" t="s">
        <v>4435</v>
      </c>
      <c r="FNQ1" s="57" t="s">
        <v>4436</v>
      </c>
      <c r="FNR1" s="57" t="s">
        <v>4437</v>
      </c>
      <c r="FNS1" s="57" t="s">
        <v>4438</v>
      </c>
      <c r="FNT1" s="57" t="s">
        <v>4439</v>
      </c>
      <c r="FNU1" s="57" t="s">
        <v>4440</v>
      </c>
      <c r="FNV1" s="57" t="s">
        <v>4441</v>
      </c>
      <c r="FNW1" s="57" t="s">
        <v>4442</v>
      </c>
      <c r="FNX1" s="57" t="s">
        <v>4443</v>
      </c>
      <c r="FNY1" s="57" t="s">
        <v>4444</v>
      </c>
      <c r="FNZ1" s="57" t="s">
        <v>4445</v>
      </c>
      <c r="FOA1" s="57" t="s">
        <v>4446</v>
      </c>
      <c r="FOB1" s="57" t="s">
        <v>4447</v>
      </c>
      <c r="FOC1" s="57" t="s">
        <v>4448</v>
      </c>
      <c r="FOD1" s="57" t="s">
        <v>4449</v>
      </c>
      <c r="FOE1" s="57" t="s">
        <v>4450</v>
      </c>
      <c r="FOF1" s="57" t="s">
        <v>4451</v>
      </c>
      <c r="FOG1" s="57" t="s">
        <v>4452</v>
      </c>
      <c r="FOH1" s="57" t="s">
        <v>4453</v>
      </c>
      <c r="FOI1" s="57" t="s">
        <v>4454</v>
      </c>
      <c r="FOJ1" s="57" t="s">
        <v>4455</v>
      </c>
      <c r="FOK1" s="57" t="s">
        <v>4456</v>
      </c>
      <c r="FOL1" s="57" t="s">
        <v>4457</v>
      </c>
      <c r="FOM1" s="57" t="s">
        <v>4458</v>
      </c>
      <c r="FON1" s="57" t="s">
        <v>4459</v>
      </c>
      <c r="FOO1" s="57" t="s">
        <v>4460</v>
      </c>
      <c r="FOP1" s="57" t="s">
        <v>4461</v>
      </c>
      <c r="FOQ1" s="57" t="s">
        <v>4462</v>
      </c>
      <c r="FOR1" s="57" t="s">
        <v>4463</v>
      </c>
      <c r="FOS1" s="57" t="s">
        <v>4464</v>
      </c>
      <c r="FOT1" s="57" t="s">
        <v>4465</v>
      </c>
      <c r="FOU1" s="57" t="s">
        <v>4466</v>
      </c>
      <c r="FOV1" s="57" t="s">
        <v>4467</v>
      </c>
      <c r="FOW1" s="57" t="s">
        <v>4468</v>
      </c>
      <c r="FOX1" s="57" t="s">
        <v>4469</v>
      </c>
      <c r="FOY1" s="57" t="s">
        <v>4470</v>
      </c>
      <c r="FOZ1" s="57" t="s">
        <v>4471</v>
      </c>
      <c r="FPA1" s="57" t="s">
        <v>4472</v>
      </c>
      <c r="FPB1" s="57" t="s">
        <v>4473</v>
      </c>
      <c r="FPC1" s="57" t="s">
        <v>4474</v>
      </c>
      <c r="FPD1" s="57" t="s">
        <v>4475</v>
      </c>
      <c r="FPE1" s="57" t="s">
        <v>4476</v>
      </c>
      <c r="FPF1" s="57" t="s">
        <v>4477</v>
      </c>
      <c r="FPG1" s="57" t="s">
        <v>4478</v>
      </c>
      <c r="FPH1" s="57" t="s">
        <v>4479</v>
      </c>
      <c r="FPI1" s="57" t="s">
        <v>4480</v>
      </c>
      <c r="FPJ1" s="57" t="s">
        <v>4481</v>
      </c>
      <c r="FPK1" s="57" t="s">
        <v>4482</v>
      </c>
      <c r="FPL1" s="57" t="s">
        <v>4483</v>
      </c>
      <c r="FPM1" s="57" t="s">
        <v>4484</v>
      </c>
      <c r="FPN1" s="57" t="s">
        <v>4485</v>
      </c>
      <c r="FPO1" s="57" t="s">
        <v>4486</v>
      </c>
      <c r="FPP1" s="57" t="s">
        <v>4487</v>
      </c>
      <c r="FPQ1" s="57" t="s">
        <v>4488</v>
      </c>
      <c r="FPR1" s="57" t="s">
        <v>4489</v>
      </c>
      <c r="FPS1" s="57" t="s">
        <v>4490</v>
      </c>
      <c r="FPT1" s="57" t="s">
        <v>4491</v>
      </c>
      <c r="FPU1" s="57" t="s">
        <v>4492</v>
      </c>
      <c r="FPV1" s="57" t="s">
        <v>4493</v>
      </c>
      <c r="FPW1" s="57" t="s">
        <v>4494</v>
      </c>
      <c r="FPX1" s="57" t="s">
        <v>4495</v>
      </c>
      <c r="FPY1" s="57" t="s">
        <v>4496</v>
      </c>
      <c r="FPZ1" s="57" t="s">
        <v>4497</v>
      </c>
      <c r="FQA1" s="57" t="s">
        <v>4498</v>
      </c>
      <c r="FQB1" s="57" t="s">
        <v>4499</v>
      </c>
      <c r="FQC1" s="57" t="s">
        <v>4500</v>
      </c>
      <c r="FQD1" s="57" t="s">
        <v>4501</v>
      </c>
      <c r="FQE1" s="57" t="s">
        <v>4502</v>
      </c>
      <c r="FQF1" s="57" t="s">
        <v>4503</v>
      </c>
      <c r="FQG1" s="57" t="s">
        <v>4504</v>
      </c>
      <c r="FQH1" s="57" t="s">
        <v>4505</v>
      </c>
      <c r="FQI1" s="57" t="s">
        <v>4506</v>
      </c>
      <c r="FQJ1" s="57" t="s">
        <v>4507</v>
      </c>
      <c r="FQK1" s="57" t="s">
        <v>4508</v>
      </c>
      <c r="FQL1" s="57" t="s">
        <v>4509</v>
      </c>
      <c r="FQM1" s="57" t="s">
        <v>4510</v>
      </c>
      <c r="FQN1" s="57" t="s">
        <v>4511</v>
      </c>
      <c r="FQO1" s="57" t="s">
        <v>4512</v>
      </c>
      <c r="FQP1" s="57" t="s">
        <v>4513</v>
      </c>
      <c r="FQQ1" s="57" t="s">
        <v>4514</v>
      </c>
      <c r="FQR1" s="57" t="s">
        <v>4515</v>
      </c>
      <c r="FQS1" s="57" t="s">
        <v>4516</v>
      </c>
      <c r="FQT1" s="57" t="s">
        <v>4517</v>
      </c>
      <c r="FQU1" s="57" t="s">
        <v>4518</v>
      </c>
      <c r="FQV1" s="57" t="s">
        <v>4519</v>
      </c>
      <c r="FQW1" s="57" t="s">
        <v>4520</v>
      </c>
      <c r="FQX1" s="57" t="s">
        <v>4521</v>
      </c>
      <c r="FQY1" s="57" t="s">
        <v>4522</v>
      </c>
      <c r="FQZ1" s="57" t="s">
        <v>4523</v>
      </c>
      <c r="FRA1" s="57" t="s">
        <v>4524</v>
      </c>
      <c r="FRB1" s="57" t="s">
        <v>4525</v>
      </c>
      <c r="FRC1" s="57" t="s">
        <v>4526</v>
      </c>
      <c r="FRD1" s="57" t="s">
        <v>4527</v>
      </c>
      <c r="FRE1" s="57" t="s">
        <v>4528</v>
      </c>
      <c r="FRF1" s="57" t="s">
        <v>4529</v>
      </c>
      <c r="FRG1" s="57" t="s">
        <v>4530</v>
      </c>
      <c r="FRH1" s="57" t="s">
        <v>4531</v>
      </c>
      <c r="FRI1" s="57" t="s">
        <v>4532</v>
      </c>
      <c r="FRJ1" s="57" t="s">
        <v>4533</v>
      </c>
      <c r="FRK1" s="57" t="s">
        <v>4534</v>
      </c>
      <c r="FRL1" s="57" t="s">
        <v>4535</v>
      </c>
      <c r="FRM1" s="57" t="s">
        <v>4536</v>
      </c>
      <c r="FRN1" s="57" t="s">
        <v>4537</v>
      </c>
      <c r="FRO1" s="57" t="s">
        <v>4538</v>
      </c>
      <c r="FRP1" s="57" t="s">
        <v>4539</v>
      </c>
      <c r="FRQ1" s="57" t="s">
        <v>4540</v>
      </c>
      <c r="FRR1" s="57" t="s">
        <v>4541</v>
      </c>
      <c r="FRS1" s="57" t="s">
        <v>4542</v>
      </c>
      <c r="FRT1" s="57" t="s">
        <v>4543</v>
      </c>
      <c r="FRU1" s="57" t="s">
        <v>4544</v>
      </c>
      <c r="FRV1" s="57" t="s">
        <v>4545</v>
      </c>
      <c r="FRW1" s="57" t="s">
        <v>4546</v>
      </c>
      <c r="FRX1" s="57" t="s">
        <v>4547</v>
      </c>
      <c r="FRY1" s="57" t="s">
        <v>4548</v>
      </c>
      <c r="FRZ1" s="57" t="s">
        <v>4549</v>
      </c>
      <c r="FSA1" s="57" t="s">
        <v>4550</v>
      </c>
      <c r="FSB1" s="57" t="s">
        <v>4551</v>
      </c>
      <c r="FSC1" s="57" t="s">
        <v>4552</v>
      </c>
      <c r="FSD1" s="57" t="s">
        <v>4553</v>
      </c>
      <c r="FSE1" s="57" t="s">
        <v>4554</v>
      </c>
      <c r="FSF1" s="57" t="s">
        <v>4555</v>
      </c>
      <c r="FSG1" s="57" t="s">
        <v>4556</v>
      </c>
      <c r="FSH1" s="57" t="s">
        <v>4557</v>
      </c>
      <c r="FSI1" s="57" t="s">
        <v>4558</v>
      </c>
      <c r="FSJ1" s="57" t="s">
        <v>4559</v>
      </c>
      <c r="FSK1" s="57" t="s">
        <v>4560</v>
      </c>
      <c r="FSL1" s="57" t="s">
        <v>4561</v>
      </c>
      <c r="FSM1" s="57" t="s">
        <v>4562</v>
      </c>
      <c r="FSN1" s="57" t="s">
        <v>4563</v>
      </c>
      <c r="FSO1" s="57" t="s">
        <v>4564</v>
      </c>
      <c r="FSP1" s="57" t="s">
        <v>4565</v>
      </c>
      <c r="FSQ1" s="57" t="s">
        <v>4566</v>
      </c>
      <c r="FSR1" s="57" t="s">
        <v>4567</v>
      </c>
      <c r="FSS1" s="57" t="s">
        <v>4568</v>
      </c>
      <c r="FST1" s="57" t="s">
        <v>4569</v>
      </c>
      <c r="FSU1" s="57" t="s">
        <v>4570</v>
      </c>
      <c r="FSV1" s="57" t="s">
        <v>4571</v>
      </c>
      <c r="FSW1" s="57" t="s">
        <v>4572</v>
      </c>
      <c r="FSX1" s="57" t="s">
        <v>4573</v>
      </c>
      <c r="FSY1" s="57" t="s">
        <v>4574</v>
      </c>
      <c r="FSZ1" s="57" t="s">
        <v>4575</v>
      </c>
      <c r="FTA1" s="57" t="s">
        <v>4576</v>
      </c>
      <c r="FTB1" s="57" t="s">
        <v>4577</v>
      </c>
      <c r="FTC1" s="57" t="s">
        <v>4578</v>
      </c>
      <c r="FTD1" s="57" t="s">
        <v>4579</v>
      </c>
      <c r="FTE1" s="57" t="s">
        <v>4580</v>
      </c>
      <c r="FTF1" s="57" t="s">
        <v>4581</v>
      </c>
      <c r="FTG1" s="57" t="s">
        <v>4582</v>
      </c>
      <c r="FTH1" s="57" t="s">
        <v>4583</v>
      </c>
      <c r="FTI1" s="57" t="s">
        <v>4584</v>
      </c>
      <c r="FTJ1" s="57" t="s">
        <v>4585</v>
      </c>
      <c r="FTK1" s="57" t="s">
        <v>4586</v>
      </c>
      <c r="FTL1" s="57" t="s">
        <v>4587</v>
      </c>
      <c r="FTM1" s="57" t="s">
        <v>4588</v>
      </c>
      <c r="FTN1" s="57" t="s">
        <v>4589</v>
      </c>
      <c r="FTO1" s="57" t="s">
        <v>4590</v>
      </c>
      <c r="FTP1" s="57" t="s">
        <v>4591</v>
      </c>
      <c r="FTQ1" s="57" t="s">
        <v>4592</v>
      </c>
      <c r="FTR1" s="57" t="s">
        <v>4593</v>
      </c>
      <c r="FTS1" s="57" t="s">
        <v>4594</v>
      </c>
      <c r="FTT1" s="57" t="s">
        <v>4595</v>
      </c>
      <c r="FTU1" s="57" t="s">
        <v>4596</v>
      </c>
      <c r="FTV1" s="57" t="s">
        <v>4597</v>
      </c>
      <c r="FTW1" s="57" t="s">
        <v>4598</v>
      </c>
      <c r="FTX1" s="57" t="s">
        <v>4599</v>
      </c>
      <c r="FTY1" s="57" t="s">
        <v>4600</v>
      </c>
      <c r="FTZ1" s="57" t="s">
        <v>4601</v>
      </c>
      <c r="FUA1" s="57" t="s">
        <v>4602</v>
      </c>
      <c r="FUB1" s="57" t="s">
        <v>4603</v>
      </c>
      <c r="FUC1" s="57" t="s">
        <v>4604</v>
      </c>
      <c r="FUD1" s="57" t="s">
        <v>4605</v>
      </c>
      <c r="FUE1" s="57" t="s">
        <v>4606</v>
      </c>
      <c r="FUF1" s="57" t="s">
        <v>4607</v>
      </c>
      <c r="FUG1" s="57" t="s">
        <v>4608</v>
      </c>
      <c r="FUH1" s="57" t="s">
        <v>4609</v>
      </c>
      <c r="FUI1" s="57" t="s">
        <v>4610</v>
      </c>
      <c r="FUJ1" s="57" t="s">
        <v>4611</v>
      </c>
      <c r="FUK1" s="57" t="s">
        <v>4612</v>
      </c>
      <c r="FUL1" s="57" t="s">
        <v>4613</v>
      </c>
      <c r="FUM1" s="57" t="s">
        <v>4614</v>
      </c>
      <c r="FUN1" s="57" t="s">
        <v>4615</v>
      </c>
      <c r="FUO1" s="57" t="s">
        <v>4616</v>
      </c>
      <c r="FUP1" s="57" t="s">
        <v>4617</v>
      </c>
      <c r="FUQ1" s="57" t="s">
        <v>4618</v>
      </c>
      <c r="FUR1" s="57" t="s">
        <v>4619</v>
      </c>
      <c r="FUS1" s="57" t="s">
        <v>4620</v>
      </c>
      <c r="FUT1" s="57" t="s">
        <v>4621</v>
      </c>
      <c r="FUU1" s="57" t="s">
        <v>4622</v>
      </c>
      <c r="FUV1" s="57" t="s">
        <v>4623</v>
      </c>
      <c r="FUW1" s="57" t="s">
        <v>4624</v>
      </c>
      <c r="FUX1" s="57" t="s">
        <v>4625</v>
      </c>
      <c r="FUY1" s="57" t="s">
        <v>4626</v>
      </c>
      <c r="FUZ1" s="57" t="s">
        <v>4627</v>
      </c>
      <c r="FVA1" s="57" t="s">
        <v>4628</v>
      </c>
      <c r="FVB1" s="57" t="s">
        <v>4629</v>
      </c>
      <c r="FVC1" s="57" t="s">
        <v>4630</v>
      </c>
      <c r="FVD1" s="57" t="s">
        <v>4631</v>
      </c>
      <c r="FVE1" s="57" t="s">
        <v>4632</v>
      </c>
      <c r="FVF1" s="57" t="s">
        <v>4633</v>
      </c>
      <c r="FVG1" s="57" t="s">
        <v>4634</v>
      </c>
      <c r="FVH1" s="57" t="s">
        <v>4635</v>
      </c>
      <c r="FVI1" s="57" t="s">
        <v>4636</v>
      </c>
      <c r="FVJ1" s="57" t="s">
        <v>4637</v>
      </c>
      <c r="FVK1" s="57" t="s">
        <v>4638</v>
      </c>
      <c r="FVL1" s="57" t="s">
        <v>4639</v>
      </c>
      <c r="FVM1" s="57" t="s">
        <v>4640</v>
      </c>
      <c r="FVN1" s="57" t="s">
        <v>4641</v>
      </c>
      <c r="FVO1" s="57" t="s">
        <v>4642</v>
      </c>
      <c r="FVP1" s="57" t="s">
        <v>4643</v>
      </c>
      <c r="FVQ1" s="57" t="s">
        <v>4644</v>
      </c>
      <c r="FVR1" s="57" t="s">
        <v>4645</v>
      </c>
      <c r="FVS1" s="57" t="s">
        <v>4646</v>
      </c>
      <c r="FVT1" s="57" t="s">
        <v>4647</v>
      </c>
      <c r="FVU1" s="57" t="s">
        <v>4648</v>
      </c>
      <c r="FVV1" s="57" t="s">
        <v>4649</v>
      </c>
      <c r="FVW1" s="57" t="s">
        <v>4650</v>
      </c>
      <c r="FVX1" s="57" t="s">
        <v>4651</v>
      </c>
      <c r="FVY1" s="57" t="s">
        <v>4652</v>
      </c>
      <c r="FVZ1" s="57" t="s">
        <v>4653</v>
      </c>
      <c r="FWA1" s="57" t="s">
        <v>4654</v>
      </c>
      <c r="FWB1" s="57" t="s">
        <v>4655</v>
      </c>
      <c r="FWC1" s="57" t="s">
        <v>4656</v>
      </c>
      <c r="FWD1" s="57" t="s">
        <v>4657</v>
      </c>
      <c r="FWE1" s="57" t="s">
        <v>4658</v>
      </c>
      <c r="FWF1" s="57" t="s">
        <v>4659</v>
      </c>
      <c r="FWG1" s="57" t="s">
        <v>4660</v>
      </c>
      <c r="FWH1" s="57" t="s">
        <v>4661</v>
      </c>
      <c r="FWI1" s="57" t="s">
        <v>4662</v>
      </c>
      <c r="FWJ1" s="57" t="s">
        <v>4663</v>
      </c>
      <c r="FWK1" s="57" t="s">
        <v>4664</v>
      </c>
      <c r="FWL1" s="57" t="s">
        <v>4665</v>
      </c>
      <c r="FWM1" s="57" t="s">
        <v>4666</v>
      </c>
      <c r="FWN1" s="57" t="s">
        <v>4667</v>
      </c>
      <c r="FWO1" s="57" t="s">
        <v>4668</v>
      </c>
      <c r="FWP1" s="57" t="s">
        <v>4669</v>
      </c>
      <c r="FWQ1" s="57" t="s">
        <v>4670</v>
      </c>
      <c r="FWR1" s="57" t="s">
        <v>4671</v>
      </c>
      <c r="FWS1" s="57" t="s">
        <v>4672</v>
      </c>
      <c r="FWT1" s="57" t="s">
        <v>4673</v>
      </c>
      <c r="FWU1" s="57" t="s">
        <v>4674</v>
      </c>
      <c r="FWV1" s="57" t="s">
        <v>4675</v>
      </c>
      <c r="FWW1" s="57" t="s">
        <v>4676</v>
      </c>
      <c r="FWX1" s="57" t="s">
        <v>4677</v>
      </c>
      <c r="FWY1" s="57" t="s">
        <v>4678</v>
      </c>
      <c r="FWZ1" s="57" t="s">
        <v>4679</v>
      </c>
      <c r="FXA1" s="57" t="s">
        <v>4680</v>
      </c>
      <c r="FXB1" s="57" t="s">
        <v>4681</v>
      </c>
      <c r="FXC1" s="57" t="s">
        <v>4682</v>
      </c>
      <c r="FXD1" s="57" t="s">
        <v>4683</v>
      </c>
      <c r="FXE1" s="57" t="s">
        <v>4684</v>
      </c>
      <c r="FXF1" s="57" t="s">
        <v>4685</v>
      </c>
      <c r="FXG1" s="57" t="s">
        <v>4686</v>
      </c>
      <c r="FXH1" s="57" t="s">
        <v>4687</v>
      </c>
      <c r="FXI1" s="57" t="s">
        <v>4688</v>
      </c>
      <c r="FXJ1" s="57" t="s">
        <v>4689</v>
      </c>
      <c r="FXK1" s="57" t="s">
        <v>4690</v>
      </c>
      <c r="FXL1" s="57" t="s">
        <v>4691</v>
      </c>
      <c r="FXM1" s="57" t="s">
        <v>4692</v>
      </c>
      <c r="FXN1" s="57" t="s">
        <v>4693</v>
      </c>
      <c r="FXO1" s="57" t="s">
        <v>4694</v>
      </c>
      <c r="FXP1" s="57" t="s">
        <v>4695</v>
      </c>
      <c r="FXQ1" s="57" t="s">
        <v>4696</v>
      </c>
      <c r="FXR1" s="57" t="s">
        <v>4697</v>
      </c>
      <c r="FXS1" s="57" t="s">
        <v>4698</v>
      </c>
      <c r="FXT1" s="57" t="s">
        <v>4699</v>
      </c>
      <c r="FXU1" s="57" t="s">
        <v>4700</v>
      </c>
      <c r="FXV1" s="57" t="s">
        <v>4701</v>
      </c>
      <c r="FXW1" s="57" t="s">
        <v>4702</v>
      </c>
      <c r="FXX1" s="57" t="s">
        <v>4703</v>
      </c>
      <c r="FXY1" s="57" t="s">
        <v>4704</v>
      </c>
      <c r="FXZ1" s="57" t="s">
        <v>4705</v>
      </c>
      <c r="FYA1" s="57" t="s">
        <v>4706</v>
      </c>
      <c r="FYB1" s="57" t="s">
        <v>4707</v>
      </c>
      <c r="FYC1" s="57" t="s">
        <v>4708</v>
      </c>
      <c r="FYD1" s="57" t="s">
        <v>4709</v>
      </c>
      <c r="FYE1" s="57" t="s">
        <v>4710</v>
      </c>
      <c r="FYF1" s="57" t="s">
        <v>4711</v>
      </c>
      <c r="FYG1" s="57" t="s">
        <v>4712</v>
      </c>
      <c r="FYH1" s="57" t="s">
        <v>4713</v>
      </c>
      <c r="FYI1" s="57" t="s">
        <v>4714</v>
      </c>
      <c r="FYJ1" s="57" t="s">
        <v>4715</v>
      </c>
      <c r="FYK1" s="57" t="s">
        <v>4716</v>
      </c>
      <c r="FYL1" s="57" t="s">
        <v>4717</v>
      </c>
      <c r="FYM1" s="57" t="s">
        <v>4718</v>
      </c>
      <c r="FYN1" s="57" t="s">
        <v>4719</v>
      </c>
      <c r="FYO1" s="57" t="s">
        <v>4720</v>
      </c>
      <c r="FYP1" s="57" t="s">
        <v>4721</v>
      </c>
      <c r="FYQ1" s="57" t="s">
        <v>4722</v>
      </c>
      <c r="FYR1" s="57" t="s">
        <v>4723</v>
      </c>
      <c r="FYS1" s="57" t="s">
        <v>4724</v>
      </c>
      <c r="FYT1" s="57" t="s">
        <v>4725</v>
      </c>
      <c r="FYU1" s="57" t="s">
        <v>4726</v>
      </c>
      <c r="FYV1" s="57" t="s">
        <v>4727</v>
      </c>
      <c r="FYW1" s="57" t="s">
        <v>4728</v>
      </c>
      <c r="FYX1" s="57" t="s">
        <v>4729</v>
      </c>
      <c r="FYY1" s="57" t="s">
        <v>4730</v>
      </c>
      <c r="FYZ1" s="57" t="s">
        <v>4731</v>
      </c>
      <c r="FZA1" s="57" t="s">
        <v>4732</v>
      </c>
      <c r="FZB1" s="57" t="s">
        <v>4733</v>
      </c>
      <c r="FZC1" s="57" t="s">
        <v>4734</v>
      </c>
      <c r="FZD1" s="57" t="s">
        <v>4735</v>
      </c>
      <c r="FZE1" s="57" t="s">
        <v>4736</v>
      </c>
      <c r="FZF1" s="57" t="s">
        <v>4737</v>
      </c>
      <c r="FZG1" s="57" t="s">
        <v>4738</v>
      </c>
      <c r="FZH1" s="57" t="s">
        <v>4739</v>
      </c>
      <c r="FZI1" s="57" t="s">
        <v>4740</v>
      </c>
      <c r="FZJ1" s="57" t="s">
        <v>4741</v>
      </c>
      <c r="FZK1" s="57" t="s">
        <v>4742</v>
      </c>
      <c r="FZL1" s="57" t="s">
        <v>4743</v>
      </c>
      <c r="FZM1" s="57" t="s">
        <v>4744</v>
      </c>
      <c r="FZN1" s="57" t="s">
        <v>4745</v>
      </c>
      <c r="FZO1" s="57" t="s">
        <v>4746</v>
      </c>
      <c r="FZP1" s="57" t="s">
        <v>4747</v>
      </c>
      <c r="FZQ1" s="57" t="s">
        <v>4748</v>
      </c>
      <c r="FZR1" s="57" t="s">
        <v>4749</v>
      </c>
      <c r="FZS1" s="57" t="s">
        <v>4750</v>
      </c>
      <c r="FZT1" s="57" t="s">
        <v>4751</v>
      </c>
      <c r="FZU1" s="57" t="s">
        <v>4752</v>
      </c>
      <c r="FZV1" s="57" t="s">
        <v>4753</v>
      </c>
      <c r="FZW1" s="57" t="s">
        <v>4754</v>
      </c>
      <c r="FZX1" s="57" t="s">
        <v>4755</v>
      </c>
      <c r="FZY1" s="57" t="s">
        <v>4756</v>
      </c>
      <c r="FZZ1" s="57" t="s">
        <v>4757</v>
      </c>
      <c r="GAA1" s="57" t="s">
        <v>4758</v>
      </c>
      <c r="GAB1" s="57" t="s">
        <v>4759</v>
      </c>
      <c r="GAC1" s="57" t="s">
        <v>4760</v>
      </c>
      <c r="GAD1" s="57" t="s">
        <v>4761</v>
      </c>
      <c r="GAE1" s="57" t="s">
        <v>4762</v>
      </c>
      <c r="GAF1" s="57" t="s">
        <v>4763</v>
      </c>
      <c r="GAG1" s="57" t="s">
        <v>4764</v>
      </c>
      <c r="GAH1" s="57" t="s">
        <v>4765</v>
      </c>
      <c r="GAI1" s="57" t="s">
        <v>4766</v>
      </c>
      <c r="GAJ1" s="57" t="s">
        <v>4767</v>
      </c>
      <c r="GAK1" s="57" t="s">
        <v>4768</v>
      </c>
      <c r="GAL1" s="57" t="s">
        <v>4769</v>
      </c>
      <c r="GAM1" s="57" t="s">
        <v>4770</v>
      </c>
      <c r="GAN1" s="57" t="s">
        <v>4771</v>
      </c>
      <c r="GAO1" s="57" t="s">
        <v>4772</v>
      </c>
      <c r="GAP1" s="57" t="s">
        <v>4773</v>
      </c>
      <c r="GAQ1" s="57" t="s">
        <v>4774</v>
      </c>
      <c r="GAR1" s="57" t="s">
        <v>4775</v>
      </c>
      <c r="GAS1" s="57" t="s">
        <v>4776</v>
      </c>
      <c r="GAT1" s="57" t="s">
        <v>4777</v>
      </c>
      <c r="GAU1" s="57" t="s">
        <v>4778</v>
      </c>
      <c r="GAV1" s="57" t="s">
        <v>4779</v>
      </c>
      <c r="GAW1" s="57" t="s">
        <v>4780</v>
      </c>
      <c r="GAX1" s="57" t="s">
        <v>4781</v>
      </c>
      <c r="GAY1" s="57" t="s">
        <v>4782</v>
      </c>
      <c r="GAZ1" s="57" t="s">
        <v>4783</v>
      </c>
      <c r="GBA1" s="57" t="s">
        <v>4784</v>
      </c>
      <c r="GBB1" s="57" t="s">
        <v>4785</v>
      </c>
      <c r="GBC1" s="57" t="s">
        <v>4786</v>
      </c>
      <c r="GBD1" s="57" t="s">
        <v>4787</v>
      </c>
      <c r="GBE1" s="57" t="s">
        <v>4788</v>
      </c>
      <c r="GBF1" s="57" t="s">
        <v>4789</v>
      </c>
      <c r="GBG1" s="57" t="s">
        <v>4790</v>
      </c>
      <c r="GBH1" s="57" t="s">
        <v>4791</v>
      </c>
      <c r="GBI1" s="57" t="s">
        <v>4792</v>
      </c>
      <c r="GBJ1" s="57" t="s">
        <v>4793</v>
      </c>
      <c r="GBK1" s="57" t="s">
        <v>4794</v>
      </c>
      <c r="GBL1" s="57" t="s">
        <v>4795</v>
      </c>
      <c r="GBM1" s="57" t="s">
        <v>4796</v>
      </c>
      <c r="GBN1" s="57" t="s">
        <v>4797</v>
      </c>
      <c r="GBO1" s="57" t="s">
        <v>4798</v>
      </c>
      <c r="GBP1" s="57" t="s">
        <v>4799</v>
      </c>
      <c r="GBQ1" s="57" t="s">
        <v>4800</v>
      </c>
      <c r="GBR1" s="57" t="s">
        <v>4801</v>
      </c>
      <c r="GBS1" s="57" t="s">
        <v>4802</v>
      </c>
      <c r="GBT1" s="57" t="s">
        <v>4803</v>
      </c>
      <c r="GBU1" s="57" t="s">
        <v>4804</v>
      </c>
      <c r="GBV1" s="57" t="s">
        <v>4805</v>
      </c>
      <c r="GBW1" s="57" t="s">
        <v>4806</v>
      </c>
      <c r="GBX1" s="57" t="s">
        <v>4807</v>
      </c>
      <c r="GBY1" s="57" t="s">
        <v>4808</v>
      </c>
      <c r="GBZ1" s="57" t="s">
        <v>4809</v>
      </c>
      <c r="GCA1" s="57" t="s">
        <v>4810</v>
      </c>
      <c r="GCB1" s="57" t="s">
        <v>4811</v>
      </c>
      <c r="GCC1" s="57" t="s">
        <v>4812</v>
      </c>
      <c r="GCD1" s="57" t="s">
        <v>4813</v>
      </c>
      <c r="GCE1" s="57" t="s">
        <v>4814</v>
      </c>
      <c r="GCF1" s="57" t="s">
        <v>4815</v>
      </c>
      <c r="GCG1" s="57" t="s">
        <v>4816</v>
      </c>
      <c r="GCH1" s="57" t="s">
        <v>4817</v>
      </c>
      <c r="GCI1" s="57" t="s">
        <v>4818</v>
      </c>
      <c r="GCJ1" s="57" t="s">
        <v>4819</v>
      </c>
      <c r="GCK1" s="57" t="s">
        <v>4820</v>
      </c>
      <c r="GCL1" s="57" t="s">
        <v>4821</v>
      </c>
      <c r="GCM1" s="57" t="s">
        <v>4822</v>
      </c>
      <c r="GCN1" s="57" t="s">
        <v>4823</v>
      </c>
      <c r="GCO1" s="57" t="s">
        <v>4824</v>
      </c>
      <c r="GCP1" s="57" t="s">
        <v>4825</v>
      </c>
      <c r="GCQ1" s="57" t="s">
        <v>4826</v>
      </c>
      <c r="GCR1" s="57" t="s">
        <v>4827</v>
      </c>
      <c r="GCS1" s="57" t="s">
        <v>4828</v>
      </c>
      <c r="GCT1" s="57" t="s">
        <v>4829</v>
      </c>
      <c r="GCU1" s="57" t="s">
        <v>4830</v>
      </c>
      <c r="GCV1" s="57" t="s">
        <v>4831</v>
      </c>
      <c r="GCW1" s="57" t="s">
        <v>4832</v>
      </c>
      <c r="GCX1" s="57" t="s">
        <v>4833</v>
      </c>
      <c r="GCY1" s="57" t="s">
        <v>4834</v>
      </c>
      <c r="GCZ1" s="57" t="s">
        <v>4835</v>
      </c>
      <c r="GDA1" s="57" t="s">
        <v>4836</v>
      </c>
      <c r="GDB1" s="57" t="s">
        <v>4837</v>
      </c>
      <c r="GDC1" s="57" t="s">
        <v>4838</v>
      </c>
      <c r="GDD1" s="57" t="s">
        <v>4839</v>
      </c>
      <c r="GDE1" s="57" t="s">
        <v>4840</v>
      </c>
      <c r="GDF1" s="57" t="s">
        <v>4841</v>
      </c>
      <c r="GDG1" s="57" t="s">
        <v>4842</v>
      </c>
      <c r="GDH1" s="57" t="s">
        <v>4843</v>
      </c>
      <c r="GDI1" s="57" t="s">
        <v>4844</v>
      </c>
      <c r="GDJ1" s="57" t="s">
        <v>4845</v>
      </c>
      <c r="GDK1" s="57" t="s">
        <v>4846</v>
      </c>
      <c r="GDL1" s="57" t="s">
        <v>4847</v>
      </c>
      <c r="GDM1" s="57" t="s">
        <v>4848</v>
      </c>
      <c r="GDN1" s="57" t="s">
        <v>4849</v>
      </c>
      <c r="GDO1" s="57" t="s">
        <v>4850</v>
      </c>
      <c r="GDP1" s="57" t="s">
        <v>4851</v>
      </c>
      <c r="GDQ1" s="57" t="s">
        <v>4852</v>
      </c>
      <c r="GDR1" s="57" t="s">
        <v>4853</v>
      </c>
      <c r="GDS1" s="57" t="s">
        <v>4854</v>
      </c>
      <c r="GDT1" s="57" t="s">
        <v>4855</v>
      </c>
      <c r="GDU1" s="57" t="s">
        <v>4856</v>
      </c>
      <c r="GDV1" s="57" t="s">
        <v>4857</v>
      </c>
      <c r="GDW1" s="57" t="s">
        <v>4858</v>
      </c>
      <c r="GDX1" s="57" t="s">
        <v>4859</v>
      </c>
      <c r="GDY1" s="57" t="s">
        <v>4860</v>
      </c>
      <c r="GDZ1" s="57" t="s">
        <v>4861</v>
      </c>
      <c r="GEA1" s="57" t="s">
        <v>4862</v>
      </c>
      <c r="GEB1" s="57" t="s">
        <v>4863</v>
      </c>
      <c r="GEC1" s="57" t="s">
        <v>4864</v>
      </c>
      <c r="GED1" s="57" t="s">
        <v>4865</v>
      </c>
      <c r="GEE1" s="57" t="s">
        <v>4866</v>
      </c>
      <c r="GEF1" s="57" t="s">
        <v>4867</v>
      </c>
      <c r="GEG1" s="57" t="s">
        <v>4868</v>
      </c>
      <c r="GEH1" s="57" t="s">
        <v>4869</v>
      </c>
      <c r="GEI1" s="57" t="s">
        <v>4870</v>
      </c>
      <c r="GEJ1" s="57" t="s">
        <v>4871</v>
      </c>
      <c r="GEK1" s="57" t="s">
        <v>4872</v>
      </c>
      <c r="GEL1" s="57" t="s">
        <v>4873</v>
      </c>
      <c r="GEM1" s="57" t="s">
        <v>4874</v>
      </c>
      <c r="GEN1" s="57" t="s">
        <v>4875</v>
      </c>
      <c r="GEO1" s="57" t="s">
        <v>4876</v>
      </c>
      <c r="GEP1" s="57" t="s">
        <v>4877</v>
      </c>
      <c r="GEQ1" s="57" t="s">
        <v>4878</v>
      </c>
      <c r="GER1" s="57" t="s">
        <v>4879</v>
      </c>
      <c r="GES1" s="57" t="s">
        <v>4880</v>
      </c>
      <c r="GET1" s="57" t="s">
        <v>4881</v>
      </c>
      <c r="GEU1" s="57" t="s">
        <v>4882</v>
      </c>
      <c r="GEV1" s="57" t="s">
        <v>4883</v>
      </c>
      <c r="GEW1" s="57" t="s">
        <v>4884</v>
      </c>
      <c r="GEX1" s="57" t="s">
        <v>4885</v>
      </c>
      <c r="GEY1" s="57" t="s">
        <v>4886</v>
      </c>
      <c r="GEZ1" s="57" t="s">
        <v>4887</v>
      </c>
      <c r="GFA1" s="57" t="s">
        <v>4888</v>
      </c>
      <c r="GFB1" s="57" t="s">
        <v>4889</v>
      </c>
      <c r="GFC1" s="57" t="s">
        <v>4890</v>
      </c>
      <c r="GFD1" s="57" t="s">
        <v>4891</v>
      </c>
      <c r="GFE1" s="57" t="s">
        <v>4892</v>
      </c>
      <c r="GFF1" s="57" t="s">
        <v>4893</v>
      </c>
      <c r="GFG1" s="57" t="s">
        <v>4894</v>
      </c>
      <c r="GFH1" s="57" t="s">
        <v>4895</v>
      </c>
      <c r="GFI1" s="57" t="s">
        <v>4896</v>
      </c>
      <c r="GFJ1" s="57" t="s">
        <v>4897</v>
      </c>
      <c r="GFK1" s="57" t="s">
        <v>4898</v>
      </c>
      <c r="GFL1" s="57" t="s">
        <v>4899</v>
      </c>
      <c r="GFM1" s="57" t="s">
        <v>4900</v>
      </c>
      <c r="GFN1" s="57" t="s">
        <v>4901</v>
      </c>
      <c r="GFO1" s="57" t="s">
        <v>4902</v>
      </c>
      <c r="GFP1" s="57" t="s">
        <v>4903</v>
      </c>
      <c r="GFQ1" s="57" t="s">
        <v>4904</v>
      </c>
      <c r="GFR1" s="57" t="s">
        <v>4905</v>
      </c>
      <c r="GFS1" s="57" t="s">
        <v>4906</v>
      </c>
      <c r="GFT1" s="57" t="s">
        <v>4907</v>
      </c>
      <c r="GFU1" s="57" t="s">
        <v>4908</v>
      </c>
      <c r="GFV1" s="57" t="s">
        <v>4909</v>
      </c>
      <c r="GFW1" s="57" t="s">
        <v>4910</v>
      </c>
      <c r="GFX1" s="57" t="s">
        <v>4911</v>
      </c>
      <c r="GFY1" s="57" t="s">
        <v>4912</v>
      </c>
      <c r="GFZ1" s="57" t="s">
        <v>4913</v>
      </c>
      <c r="GGA1" s="57" t="s">
        <v>4914</v>
      </c>
      <c r="GGB1" s="57" t="s">
        <v>4915</v>
      </c>
      <c r="GGC1" s="57" t="s">
        <v>4916</v>
      </c>
      <c r="GGD1" s="57" t="s">
        <v>4917</v>
      </c>
      <c r="GGE1" s="57" t="s">
        <v>4918</v>
      </c>
      <c r="GGF1" s="57" t="s">
        <v>4919</v>
      </c>
      <c r="GGG1" s="57" t="s">
        <v>4920</v>
      </c>
      <c r="GGH1" s="57" t="s">
        <v>4921</v>
      </c>
      <c r="GGI1" s="57" t="s">
        <v>4922</v>
      </c>
      <c r="GGJ1" s="57" t="s">
        <v>4923</v>
      </c>
      <c r="GGK1" s="57" t="s">
        <v>4924</v>
      </c>
      <c r="GGL1" s="57" t="s">
        <v>4925</v>
      </c>
      <c r="GGM1" s="57" t="s">
        <v>4926</v>
      </c>
      <c r="GGN1" s="57" t="s">
        <v>4927</v>
      </c>
      <c r="GGO1" s="57" t="s">
        <v>4928</v>
      </c>
      <c r="GGP1" s="57" t="s">
        <v>4929</v>
      </c>
      <c r="GGQ1" s="57" t="s">
        <v>4930</v>
      </c>
      <c r="GGR1" s="57" t="s">
        <v>4931</v>
      </c>
      <c r="GGS1" s="57" t="s">
        <v>4932</v>
      </c>
      <c r="GGT1" s="57" t="s">
        <v>4933</v>
      </c>
      <c r="GGU1" s="57" t="s">
        <v>4934</v>
      </c>
      <c r="GGV1" s="57" t="s">
        <v>4935</v>
      </c>
      <c r="GGW1" s="57" t="s">
        <v>4936</v>
      </c>
      <c r="GGX1" s="57" t="s">
        <v>4937</v>
      </c>
      <c r="GGY1" s="57" t="s">
        <v>4938</v>
      </c>
      <c r="GGZ1" s="57" t="s">
        <v>4939</v>
      </c>
      <c r="GHA1" s="57" t="s">
        <v>4940</v>
      </c>
      <c r="GHB1" s="57" t="s">
        <v>4941</v>
      </c>
      <c r="GHC1" s="57" t="s">
        <v>4942</v>
      </c>
      <c r="GHD1" s="57" t="s">
        <v>4943</v>
      </c>
      <c r="GHE1" s="57" t="s">
        <v>4944</v>
      </c>
      <c r="GHF1" s="57" t="s">
        <v>4945</v>
      </c>
      <c r="GHG1" s="57" t="s">
        <v>4946</v>
      </c>
      <c r="GHH1" s="57" t="s">
        <v>4947</v>
      </c>
      <c r="GHI1" s="57" t="s">
        <v>4948</v>
      </c>
      <c r="GHJ1" s="57" t="s">
        <v>4949</v>
      </c>
      <c r="GHK1" s="57" t="s">
        <v>4950</v>
      </c>
      <c r="GHL1" s="57" t="s">
        <v>4951</v>
      </c>
      <c r="GHM1" s="57" t="s">
        <v>4952</v>
      </c>
      <c r="GHN1" s="57" t="s">
        <v>4953</v>
      </c>
      <c r="GHO1" s="57" t="s">
        <v>4954</v>
      </c>
      <c r="GHP1" s="57" t="s">
        <v>4955</v>
      </c>
      <c r="GHQ1" s="57" t="s">
        <v>4956</v>
      </c>
      <c r="GHR1" s="57" t="s">
        <v>4957</v>
      </c>
      <c r="GHS1" s="57" t="s">
        <v>4958</v>
      </c>
      <c r="GHT1" s="57" t="s">
        <v>4959</v>
      </c>
      <c r="GHU1" s="57" t="s">
        <v>4960</v>
      </c>
      <c r="GHV1" s="57" t="s">
        <v>4961</v>
      </c>
      <c r="GHW1" s="57" t="s">
        <v>4962</v>
      </c>
      <c r="GHX1" s="57" t="s">
        <v>4963</v>
      </c>
      <c r="GHY1" s="57" t="s">
        <v>4964</v>
      </c>
      <c r="GHZ1" s="57" t="s">
        <v>4965</v>
      </c>
      <c r="GIA1" s="57" t="s">
        <v>4966</v>
      </c>
      <c r="GIB1" s="57" t="s">
        <v>4967</v>
      </c>
      <c r="GIC1" s="57" t="s">
        <v>4968</v>
      </c>
      <c r="GID1" s="57" t="s">
        <v>4969</v>
      </c>
      <c r="GIE1" s="57" t="s">
        <v>4970</v>
      </c>
      <c r="GIF1" s="57" t="s">
        <v>4971</v>
      </c>
      <c r="GIG1" s="57" t="s">
        <v>4972</v>
      </c>
      <c r="GIH1" s="57" t="s">
        <v>4973</v>
      </c>
      <c r="GII1" s="57" t="s">
        <v>4974</v>
      </c>
      <c r="GIJ1" s="57" t="s">
        <v>4975</v>
      </c>
      <c r="GIK1" s="57" t="s">
        <v>4976</v>
      </c>
      <c r="GIL1" s="57" t="s">
        <v>4977</v>
      </c>
      <c r="GIM1" s="57" t="s">
        <v>4978</v>
      </c>
      <c r="GIN1" s="57" t="s">
        <v>4979</v>
      </c>
      <c r="GIO1" s="57" t="s">
        <v>4980</v>
      </c>
      <c r="GIP1" s="57" t="s">
        <v>4981</v>
      </c>
      <c r="GIQ1" s="57" t="s">
        <v>4982</v>
      </c>
      <c r="GIR1" s="57" t="s">
        <v>4983</v>
      </c>
      <c r="GIS1" s="57" t="s">
        <v>4984</v>
      </c>
      <c r="GIT1" s="57" t="s">
        <v>4985</v>
      </c>
      <c r="GIU1" s="57" t="s">
        <v>4986</v>
      </c>
      <c r="GIV1" s="57" t="s">
        <v>4987</v>
      </c>
      <c r="GIW1" s="57" t="s">
        <v>4988</v>
      </c>
      <c r="GIX1" s="57" t="s">
        <v>4989</v>
      </c>
      <c r="GIY1" s="57" t="s">
        <v>4990</v>
      </c>
      <c r="GIZ1" s="57" t="s">
        <v>4991</v>
      </c>
      <c r="GJA1" s="57" t="s">
        <v>4992</v>
      </c>
      <c r="GJB1" s="57" t="s">
        <v>4993</v>
      </c>
      <c r="GJC1" s="57" t="s">
        <v>4994</v>
      </c>
      <c r="GJD1" s="57" t="s">
        <v>4995</v>
      </c>
      <c r="GJE1" s="57" t="s">
        <v>4996</v>
      </c>
      <c r="GJF1" s="57" t="s">
        <v>4997</v>
      </c>
      <c r="GJG1" s="57" t="s">
        <v>4998</v>
      </c>
      <c r="GJH1" s="57" t="s">
        <v>4999</v>
      </c>
      <c r="GJI1" s="57" t="s">
        <v>5000</v>
      </c>
      <c r="GJJ1" s="57" t="s">
        <v>5001</v>
      </c>
      <c r="GJK1" s="57" t="s">
        <v>5002</v>
      </c>
      <c r="GJL1" s="57" t="s">
        <v>5003</v>
      </c>
      <c r="GJM1" s="57" t="s">
        <v>5004</v>
      </c>
      <c r="GJN1" s="57" t="s">
        <v>5005</v>
      </c>
      <c r="GJO1" s="57" t="s">
        <v>5006</v>
      </c>
      <c r="GJP1" s="57" t="s">
        <v>5007</v>
      </c>
      <c r="GJQ1" s="57" t="s">
        <v>5008</v>
      </c>
      <c r="GJR1" s="57" t="s">
        <v>5009</v>
      </c>
      <c r="GJS1" s="57" t="s">
        <v>5010</v>
      </c>
      <c r="GJT1" s="57" t="s">
        <v>5011</v>
      </c>
      <c r="GJU1" s="57" t="s">
        <v>5012</v>
      </c>
      <c r="GJV1" s="57" t="s">
        <v>5013</v>
      </c>
      <c r="GJW1" s="57" t="s">
        <v>5014</v>
      </c>
      <c r="GJX1" s="57" t="s">
        <v>5015</v>
      </c>
      <c r="GJY1" s="57" t="s">
        <v>5016</v>
      </c>
      <c r="GJZ1" s="57" t="s">
        <v>5017</v>
      </c>
      <c r="GKA1" s="57" t="s">
        <v>5018</v>
      </c>
      <c r="GKB1" s="57" t="s">
        <v>5019</v>
      </c>
      <c r="GKC1" s="57" t="s">
        <v>5020</v>
      </c>
      <c r="GKD1" s="57" t="s">
        <v>5021</v>
      </c>
      <c r="GKE1" s="57" t="s">
        <v>5022</v>
      </c>
      <c r="GKF1" s="57" t="s">
        <v>5023</v>
      </c>
      <c r="GKG1" s="57" t="s">
        <v>5024</v>
      </c>
      <c r="GKH1" s="57" t="s">
        <v>5025</v>
      </c>
      <c r="GKI1" s="57" t="s">
        <v>5026</v>
      </c>
      <c r="GKJ1" s="57" t="s">
        <v>5027</v>
      </c>
      <c r="GKK1" s="57" t="s">
        <v>5028</v>
      </c>
      <c r="GKL1" s="57" t="s">
        <v>5029</v>
      </c>
      <c r="GKM1" s="57" t="s">
        <v>5030</v>
      </c>
      <c r="GKN1" s="57" t="s">
        <v>5031</v>
      </c>
      <c r="GKO1" s="57" t="s">
        <v>5032</v>
      </c>
      <c r="GKP1" s="57" t="s">
        <v>5033</v>
      </c>
      <c r="GKQ1" s="57" t="s">
        <v>5034</v>
      </c>
      <c r="GKR1" s="57" t="s">
        <v>5035</v>
      </c>
      <c r="GKS1" s="57" t="s">
        <v>5036</v>
      </c>
      <c r="GKT1" s="57" t="s">
        <v>5037</v>
      </c>
      <c r="GKU1" s="57" t="s">
        <v>5038</v>
      </c>
      <c r="GKV1" s="57" t="s">
        <v>5039</v>
      </c>
      <c r="GKW1" s="57" t="s">
        <v>5040</v>
      </c>
      <c r="GKX1" s="57" t="s">
        <v>5041</v>
      </c>
      <c r="GKY1" s="57" t="s">
        <v>5042</v>
      </c>
      <c r="GKZ1" s="57" t="s">
        <v>5043</v>
      </c>
      <c r="GLA1" s="57" t="s">
        <v>5044</v>
      </c>
      <c r="GLB1" s="57" t="s">
        <v>5045</v>
      </c>
      <c r="GLC1" s="57" t="s">
        <v>5046</v>
      </c>
      <c r="GLD1" s="57" t="s">
        <v>5047</v>
      </c>
      <c r="GLE1" s="57" t="s">
        <v>5048</v>
      </c>
      <c r="GLF1" s="57" t="s">
        <v>5049</v>
      </c>
      <c r="GLG1" s="57" t="s">
        <v>5050</v>
      </c>
      <c r="GLH1" s="57" t="s">
        <v>5051</v>
      </c>
      <c r="GLI1" s="57" t="s">
        <v>5052</v>
      </c>
      <c r="GLJ1" s="57" t="s">
        <v>5053</v>
      </c>
      <c r="GLK1" s="57" t="s">
        <v>5054</v>
      </c>
      <c r="GLL1" s="57" t="s">
        <v>5055</v>
      </c>
      <c r="GLM1" s="57" t="s">
        <v>5056</v>
      </c>
      <c r="GLN1" s="57" t="s">
        <v>5057</v>
      </c>
      <c r="GLO1" s="57" t="s">
        <v>5058</v>
      </c>
      <c r="GLP1" s="57" t="s">
        <v>5059</v>
      </c>
      <c r="GLQ1" s="57" t="s">
        <v>5060</v>
      </c>
      <c r="GLR1" s="57" t="s">
        <v>5061</v>
      </c>
      <c r="GLS1" s="57" t="s">
        <v>5062</v>
      </c>
      <c r="GLT1" s="57" t="s">
        <v>5063</v>
      </c>
      <c r="GLU1" s="57" t="s">
        <v>5064</v>
      </c>
      <c r="GLV1" s="57" t="s">
        <v>5065</v>
      </c>
      <c r="GLW1" s="57" t="s">
        <v>5066</v>
      </c>
      <c r="GLX1" s="57" t="s">
        <v>5067</v>
      </c>
      <c r="GLY1" s="57" t="s">
        <v>5068</v>
      </c>
      <c r="GLZ1" s="57" t="s">
        <v>5069</v>
      </c>
      <c r="GMA1" s="57" t="s">
        <v>5070</v>
      </c>
      <c r="GMB1" s="57" t="s">
        <v>5071</v>
      </c>
      <c r="GMC1" s="57" t="s">
        <v>5072</v>
      </c>
      <c r="GMD1" s="57" t="s">
        <v>5073</v>
      </c>
      <c r="GME1" s="57" t="s">
        <v>5074</v>
      </c>
      <c r="GMF1" s="57" t="s">
        <v>5075</v>
      </c>
      <c r="GMG1" s="57" t="s">
        <v>5076</v>
      </c>
      <c r="GMH1" s="57" t="s">
        <v>5077</v>
      </c>
      <c r="GMI1" s="57" t="s">
        <v>5078</v>
      </c>
      <c r="GMJ1" s="57" t="s">
        <v>5079</v>
      </c>
      <c r="GMK1" s="57" t="s">
        <v>5080</v>
      </c>
      <c r="GML1" s="57" t="s">
        <v>5081</v>
      </c>
      <c r="GMM1" s="57" t="s">
        <v>5082</v>
      </c>
      <c r="GMN1" s="57" t="s">
        <v>5083</v>
      </c>
      <c r="GMO1" s="57" t="s">
        <v>5084</v>
      </c>
      <c r="GMP1" s="57" t="s">
        <v>5085</v>
      </c>
      <c r="GMQ1" s="57" t="s">
        <v>5086</v>
      </c>
      <c r="GMR1" s="57" t="s">
        <v>5087</v>
      </c>
      <c r="GMS1" s="57" t="s">
        <v>5088</v>
      </c>
      <c r="GMT1" s="57" t="s">
        <v>5089</v>
      </c>
      <c r="GMU1" s="57" t="s">
        <v>5090</v>
      </c>
      <c r="GMV1" s="57" t="s">
        <v>5091</v>
      </c>
      <c r="GMW1" s="57" t="s">
        <v>5092</v>
      </c>
      <c r="GMX1" s="57" t="s">
        <v>5093</v>
      </c>
      <c r="GMY1" s="57" t="s">
        <v>5094</v>
      </c>
      <c r="GMZ1" s="57" t="s">
        <v>5095</v>
      </c>
      <c r="GNA1" s="57" t="s">
        <v>5096</v>
      </c>
      <c r="GNB1" s="57" t="s">
        <v>5097</v>
      </c>
      <c r="GNC1" s="57" t="s">
        <v>5098</v>
      </c>
      <c r="GND1" s="57" t="s">
        <v>5099</v>
      </c>
      <c r="GNE1" s="57" t="s">
        <v>5100</v>
      </c>
      <c r="GNF1" s="57" t="s">
        <v>5101</v>
      </c>
      <c r="GNG1" s="57" t="s">
        <v>5102</v>
      </c>
      <c r="GNH1" s="57" t="s">
        <v>5103</v>
      </c>
      <c r="GNI1" s="57" t="s">
        <v>5104</v>
      </c>
      <c r="GNJ1" s="57" t="s">
        <v>5105</v>
      </c>
      <c r="GNK1" s="57" t="s">
        <v>5106</v>
      </c>
      <c r="GNL1" s="57" t="s">
        <v>5107</v>
      </c>
      <c r="GNM1" s="57" t="s">
        <v>5108</v>
      </c>
      <c r="GNN1" s="57" t="s">
        <v>5109</v>
      </c>
      <c r="GNO1" s="57" t="s">
        <v>5110</v>
      </c>
      <c r="GNP1" s="57" t="s">
        <v>5111</v>
      </c>
      <c r="GNQ1" s="57" t="s">
        <v>5112</v>
      </c>
      <c r="GNR1" s="57" t="s">
        <v>5113</v>
      </c>
      <c r="GNS1" s="57" t="s">
        <v>5114</v>
      </c>
      <c r="GNT1" s="57" t="s">
        <v>5115</v>
      </c>
      <c r="GNU1" s="57" t="s">
        <v>5116</v>
      </c>
      <c r="GNV1" s="57" t="s">
        <v>5117</v>
      </c>
      <c r="GNW1" s="57" t="s">
        <v>5118</v>
      </c>
      <c r="GNX1" s="57" t="s">
        <v>5119</v>
      </c>
      <c r="GNY1" s="57" t="s">
        <v>5120</v>
      </c>
      <c r="GNZ1" s="57" t="s">
        <v>5121</v>
      </c>
      <c r="GOA1" s="57" t="s">
        <v>5122</v>
      </c>
      <c r="GOB1" s="57" t="s">
        <v>5123</v>
      </c>
      <c r="GOC1" s="57" t="s">
        <v>5124</v>
      </c>
      <c r="GOD1" s="57" t="s">
        <v>5125</v>
      </c>
      <c r="GOE1" s="57" t="s">
        <v>5126</v>
      </c>
      <c r="GOF1" s="57" t="s">
        <v>5127</v>
      </c>
      <c r="GOG1" s="57" t="s">
        <v>5128</v>
      </c>
      <c r="GOH1" s="57" t="s">
        <v>5129</v>
      </c>
      <c r="GOI1" s="57" t="s">
        <v>5130</v>
      </c>
      <c r="GOJ1" s="57" t="s">
        <v>5131</v>
      </c>
      <c r="GOK1" s="57" t="s">
        <v>5132</v>
      </c>
      <c r="GOL1" s="57" t="s">
        <v>5133</v>
      </c>
      <c r="GOM1" s="57" t="s">
        <v>5134</v>
      </c>
      <c r="GON1" s="57" t="s">
        <v>5135</v>
      </c>
      <c r="GOO1" s="57" t="s">
        <v>5136</v>
      </c>
      <c r="GOP1" s="57" t="s">
        <v>5137</v>
      </c>
      <c r="GOQ1" s="57" t="s">
        <v>5138</v>
      </c>
      <c r="GOR1" s="57" t="s">
        <v>5139</v>
      </c>
      <c r="GOS1" s="57" t="s">
        <v>5140</v>
      </c>
      <c r="GOT1" s="57" t="s">
        <v>5141</v>
      </c>
      <c r="GOU1" s="57" t="s">
        <v>5142</v>
      </c>
      <c r="GOV1" s="57" t="s">
        <v>5143</v>
      </c>
      <c r="GOW1" s="57" t="s">
        <v>5144</v>
      </c>
      <c r="GOX1" s="57" t="s">
        <v>5145</v>
      </c>
      <c r="GOY1" s="57" t="s">
        <v>5146</v>
      </c>
      <c r="GOZ1" s="57" t="s">
        <v>5147</v>
      </c>
      <c r="GPA1" s="57" t="s">
        <v>5148</v>
      </c>
      <c r="GPB1" s="57" t="s">
        <v>5149</v>
      </c>
      <c r="GPC1" s="57" t="s">
        <v>5150</v>
      </c>
      <c r="GPD1" s="57" t="s">
        <v>5151</v>
      </c>
      <c r="GPE1" s="57" t="s">
        <v>5152</v>
      </c>
      <c r="GPF1" s="57" t="s">
        <v>5153</v>
      </c>
      <c r="GPG1" s="57" t="s">
        <v>5154</v>
      </c>
      <c r="GPH1" s="57" t="s">
        <v>5155</v>
      </c>
      <c r="GPI1" s="57" t="s">
        <v>5156</v>
      </c>
      <c r="GPJ1" s="57" t="s">
        <v>5157</v>
      </c>
      <c r="GPK1" s="57" t="s">
        <v>5158</v>
      </c>
      <c r="GPL1" s="57" t="s">
        <v>5159</v>
      </c>
      <c r="GPM1" s="57" t="s">
        <v>5160</v>
      </c>
      <c r="GPN1" s="57" t="s">
        <v>5161</v>
      </c>
      <c r="GPO1" s="57" t="s">
        <v>5162</v>
      </c>
      <c r="GPP1" s="57" t="s">
        <v>5163</v>
      </c>
      <c r="GPQ1" s="57" t="s">
        <v>5164</v>
      </c>
      <c r="GPR1" s="57" t="s">
        <v>5165</v>
      </c>
      <c r="GPS1" s="57" t="s">
        <v>5166</v>
      </c>
      <c r="GPT1" s="57" t="s">
        <v>5167</v>
      </c>
      <c r="GPU1" s="57" t="s">
        <v>5168</v>
      </c>
      <c r="GPV1" s="57" t="s">
        <v>5169</v>
      </c>
      <c r="GPW1" s="57" t="s">
        <v>5170</v>
      </c>
      <c r="GPX1" s="57" t="s">
        <v>5171</v>
      </c>
      <c r="GPY1" s="57" t="s">
        <v>5172</v>
      </c>
      <c r="GPZ1" s="57" t="s">
        <v>5173</v>
      </c>
      <c r="GQA1" s="57" t="s">
        <v>5174</v>
      </c>
      <c r="GQB1" s="57" t="s">
        <v>5175</v>
      </c>
      <c r="GQC1" s="57" t="s">
        <v>5176</v>
      </c>
      <c r="GQD1" s="57" t="s">
        <v>5177</v>
      </c>
      <c r="GQE1" s="57" t="s">
        <v>5178</v>
      </c>
      <c r="GQF1" s="57" t="s">
        <v>5179</v>
      </c>
      <c r="GQG1" s="57" t="s">
        <v>5180</v>
      </c>
      <c r="GQH1" s="57" t="s">
        <v>5181</v>
      </c>
      <c r="GQI1" s="57" t="s">
        <v>5182</v>
      </c>
      <c r="GQJ1" s="57" t="s">
        <v>5183</v>
      </c>
      <c r="GQK1" s="57" t="s">
        <v>5184</v>
      </c>
      <c r="GQL1" s="57" t="s">
        <v>5185</v>
      </c>
      <c r="GQM1" s="57" t="s">
        <v>5186</v>
      </c>
      <c r="GQN1" s="57" t="s">
        <v>5187</v>
      </c>
      <c r="GQO1" s="57" t="s">
        <v>5188</v>
      </c>
      <c r="GQP1" s="57" t="s">
        <v>5189</v>
      </c>
      <c r="GQQ1" s="57" t="s">
        <v>5190</v>
      </c>
      <c r="GQR1" s="57" t="s">
        <v>5191</v>
      </c>
      <c r="GQS1" s="57" t="s">
        <v>5192</v>
      </c>
      <c r="GQT1" s="57" t="s">
        <v>5193</v>
      </c>
      <c r="GQU1" s="57" t="s">
        <v>5194</v>
      </c>
      <c r="GQV1" s="57" t="s">
        <v>5195</v>
      </c>
      <c r="GQW1" s="57" t="s">
        <v>5196</v>
      </c>
      <c r="GQX1" s="57" t="s">
        <v>5197</v>
      </c>
      <c r="GQY1" s="57" t="s">
        <v>5198</v>
      </c>
      <c r="GQZ1" s="57" t="s">
        <v>5199</v>
      </c>
      <c r="GRA1" s="57" t="s">
        <v>5200</v>
      </c>
      <c r="GRB1" s="57" t="s">
        <v>5201</v>
      </c>
      <c r="GRC1" s="57" t="s">
        <v>5202</v>
      </c>
      <c r="GRD1" s="57" t="s">
        <v>5203</v>
      </c>
      <c r="GRE1" s="57" t="s">
        <v>5204</v>
      </c>
      <c r="GRF1" s="57" t="s">
        <v>5205</v>
      </c>
      <c r="GRG1" s="57" t="s">
        <v>5206</v>
      </c>
      <c r="GRH1" s="57" t="s">
        <v>5207</v>
      </c>
      <c r="GRI1" s="57" t="s">
        <v>5208</v>
      </c>
      <c r="GRJ1" s="57" t="s">
        <v>5209</v>
      </c>
      <c r="GRK1" s="57" t="s">
        <v>5210</v>
      </c>
      <c r="GRL1" s="57" t="s">
        <v>5211</v>
      </c>
      <c r="GRM1" s="57" t="s">
        <v>5212</v>
      </c>
      <c r="GRN1" s="57" t="s">
        <v>5213</v>
      </c>
      <c r="GRO1" s="57" t="s">
        <v>5214</v>
      </c>
      <c r="GRP1" s="57" t="s">
        <v>5215</v>
      </c>
      <c r="GRQ1" s="57" t="s">
        <v>5216</v>
      </c>
      <c r="GRR1" s="57" t="s">
        <v>5217</v>
      </c>
      <c r="GRS1" s="57" t="s">
        <v>5218</v>
      </c>
      <c r="GRT1" s="57" t="s">
        <v>5219</v>
      </c>
      <c r="GRU1" s="57" t="s">
        <v>5220</v>
      </c>
      <c r="GRV1" s="57" t="s">
        <v>5221</v>
      </c>
      <c r="GRW1" s="57" t="s">
        <v>5222</v>
      </c>
      <c r="GRX1" s="57" t="s">
        <v>5223</v>
      </c>
      <c r="GRY1" s="57" t="s">
        <v>5224</v>
      </c>
      <c r="GRZ1" s="57" t="s">
        <v>5225</v>
      </c>
      <c r="GSA1" s="57" t="s">
        <v>5226</v>
      </c>
      <c r="GSB1" s="57" t="s">
        <v>5227</v>
      </c>
      <c r="GSC1" s="57" t="s">
        <v>5228</v>
      </c>
      <c r="GSD1" s="57" t="s">
        <v>5229</v>
      </c>
      <c r="GSE1" s="57" t="s">
        <v>5230</v>
      </c>
      <c r="GSF1" s="57" t="s">
        <v>5231</v>
      </c>
      <c r="GSG1" s="57" t="s">
        <v>5232</v>
      </c>
      <c r="GSH1" s="57" t="s">
        <v>5233</v>
      </c>
      <c r="GSI1" s="57" t="s">
        <v>5234</v>
      </c>
      <c r="GSJ1" s="57" t="s">
        <v>5235</v>
      </c>
      <c r="GSK1" s="57" t="s">
        <v>5236</v>
      </c>
      <c r="GSL1" s="57" t="s">
        <v>5237</v>
      </c>
      <c r="GSM1" s="57" t="s">
        <v>5238</v>
      </c>
      <c r="GSN1" s="57" t="s">
        <v>5239</v>
      </c>
      <c r="GSO1" s="57" t="s">
        <v>5240</v>
      </c>
      <c r="GSP1" s="57" t="s">
        <v>5241</v>
      </c>
      <c r="GSQ1" s="57" t="s">
        <v>5242</v>
      </c>
      <c r="GSR1" s="57" t="s">
        <v>5243</v>
      </c>
      <c r="GSS1" s="57" t="s">
        <v>5244</v>
      </c>
      <c r="GST1" s="57" t="s">
        <v>5245</v>
      </c>
      <c r="GSU1" s="57" t="s">
        <v>5246</v>
      </c>
      <c r="GSV1" s="57" t="s">
        <v>5247</v>
      </c>
      <c r="GSW1" s="57" t="s">
        <v>5248</v>
      </c>
      <c r="GSX1" s="57" t="s">
        <v>5249</v>
      </c>
      <c r="GSY1" s="57" t="s">
        <v>5250</v>
      </c>
      <c r="GSZ1" s="57" t="s">
        <v>5251</v>
      </c>
      <c r="GTA1" s="57" t="s">
        <v>5252</v>
      </c>
      <c r="GTB1" s="57" t="s">
        <v>5253</v>
      </c>
      <c r="GTC1" s="57" t="s">
        <v>5254</v>
      </c>
      <c r="GTD1" s="57" t="s">
        <v>5255</v>
      </c>
      <c r="GTE1" s="57" t="s">
        <v>5256</v>
      </c>
      <c r="GTF1" s="57" t="s">
        <v>5257</v>
      </c>
      <c r="GTG1" s="57" t="s">
        <v>5258</v>
      </c>
      <c r="GTH1" s="57" t="s">
        <v>5259</v>
      </c>
      <c r="GTI1" s="57" t="s">
        <v>5260</v>
      </c>
      <c r="GTJ1" s="57" t="s">
        <v>5261</v>
      </c>
      <c r="GTK1" s="57" t="s">
        <v>5262</v>
      </c>
      <c r="GTL1" s="57" t="s">
        <v>5263</v>
      </c>
      <c r="GTM1" s="57" t="s">
        <v>5264</v>
      </c>
      <c r="GTN1" s="57" t="s">
        <v>5265</v>
      </c>
      <c r="GTO1" s="57" t="s">
        <v>5266</v>
      </c>
      <c r="GTP1" s="57" t="s">
        <v>5267</v>
      </c>
      <c r="GTQ1" s="57" t="s">
        <v>5268</v>
      </c>
      <c r="GTR1" s="57" t="s">
        <v>5269</v>
      </c>
      <c r="GTS1" s="57" t="s">
        <v>5270</v>
      </c>
      <c r="GTT1" s="57" t="s">
        <v>5271</v>
      </c>
      <c r="GTU1" s="57" t="s">
        <v>5272</v>
      </c>
      <c r="GTV1" s="57" t="s">
        <v>5273</v>
      </c>
      <c r="GTW1" s="57" t="s">
        <v>5274</v>
      </c>
      <c r="GTX1" s="57" t="s">
        <v>5275</v>
      </c>
      <c r="GTY1" s="57" t="s">
        <v>5276</v>
      </c>
      <c r="GTZ1" s="57" t="s">
        <v>5277</v>
      </c>
      <c r="GUA1" s="57" t="s">
        <v>5278</v>
      </c>
      <c r="GUB1" s="57" t="s">
        <v>5279</v>
      </c>
      <c r="GUC1" s="57" t="s">
        <v>5280</v>
      </c>
      <c r="GUD1" s="57" t="s">
        <v>5281</v>
      </c>
      <c r="GUE1" s="57" t="s">
        <v>5282</v>
      </c>
      <c r="GUF1" s="57" t="s">
        <v>5283</v>
      </c>
      <c r="GUG1" s="57" t="s">
        <v>5284</v>
      </c>
      <c r="GUH1" s="57" t="s">
        <v>5285</v>
      </c>
      <c r="GUI1" s="57" t="s">
        <v>5286</v>
      </c>
      <c r="GUJ1" s="57" t="s">
        <v>5287</v>
      </c>
      <c r="GUK1" s="57" t="s">
        <v>5288</v>
      </c>
      <c r="GUL1" s="57" t="s">
        <v>5289</v>
      </c>
      <c r="GUM1" s="57" t="s">
        <v>5290</v>
      </c>
      <c r="GUN1" s="57" t="s">
        <v>5291</v>
      </c>
      <c r="GUO1" s="57" t="s">
        <v>5292</v>
      </c>
      <c r="GUP1" s="57" t="s">
        <v>5293</v>
      </c>
      <c r="GUQ1" s="57" t="s">
        <v>5294</v>
      </c>
      <c r="GUR1" s="57" t="s">
        <v>5295</v>
      </c>
      <c r="GUS1" s="57" t="s">
        <v>5296</v>
      </c>
      <c r="GUT1" s="57" t="s">
        <v>5297</v>
      </c>
      <c r="GUU1" s="57" t="s">
        <v>5298</v>
      </c>
      <c r="GUV1" s="57" t="s">
        <v>5299</v>
      </c>
      <c r="GUW1" s="57" t="s">
        <v>5300</v>
      </c>
      <c r="GUX1" s="57" t="s">
        <v>5301</v>
      </c>
      <c r="GUY1" s="57" t="s">
        <v>5302</v>
      </c>
      <c r="GUZ1" s="57" t="s">
        <v>5303</v>
      </c>
      <c r="GVA1" s="57" t="s">
        <v>5304</v>
      </c>
      <c r="GVB1" s="57" t="s">
        <v>5305</v>
      </c>
      <c r="GVC1" s="57" t="s">
        <v>5306</v>
      </c>
      <c r="GVD1" s="57" t="s">
        <v>5307</v>
      </c>
      <c r="GVE1" s="57" t="s">
        <v>5308</v>
      </c>
      <c r="GVF1" s="57" t="s">
        <v>5309</v>
      </c>
      <c r="GVG1" s="57" t="s">
        <v>5310</v>
      </c>
      <c r="GVH1" s="57" t="s">
        <v>5311</v>
      </c>
      <c r="GVI1" s="57" t="s">
        <v>5312</v>
      </c>
      <c r="GVJ1" s="57" t="s">
        <v>5313</v>
      </c>
      <c r="GVK1" s="57" t="s">
        <v>5314</v>
      </c>
      <c r="GVL1" s="57" t="s">
        <v>5315</v>
      </c>
      <c r="GVM1" s="57" t="s">
        <v>5316</v>
      </c>
      <c r="GVN1" s="57" t="s">
        <v>5317</v>
      </c>
      <c r="GVO1" s="57" t="s">
        <v>5318</v>
      </c>
      <c r="GVP1" s="57" t="s">
        <v>5319</v>
      </c>
      <c r="GVQ1" s="57" t="s">
        <v>5320</v>
      </c>
      <c r="GVR1" s="57" t="s">
        <v>5321</v>
      </c>
      <c r="GVS1" s="57" t="s">
        <v>5322</v>
      </c>
      <c r="GVT1" s="57" t="s">
        <v>5323</v>
      </c>
      <c r="GVU1" s="57" t="s">
        <v>5324</v>
      </c>
      <c r="GVV1" s="57" t="s">
        <v>5325</v>
      </c>
      <c r="GVW1" s="57" t="s">
        <v>5326</v>
      </c>
      <c r="GVX1" s="57" t="s">
        <v>5327</v>
      </c>
      <c r="GVY1" s="57" t="s">
        <v>5328</v>
      </c>
      <c r="GVZ1" s="57" t="s">
        <v>5329</v>
      </c>
      <c r="GWA1" s="57" t="s">
        <v>5330</v>
      </c>
      <c r="GWB1" s="57" t="s">
        <v>5331</v>
      </c>
      <c r="GWC1" s="57" t="s">
        <v>5332</v>
      </c>
      <c r="GWD1" s="57" t="s">
        <v>5333</v>
      </c>
      <c r="GWE1" s="57" t="s">
        <v>5334</v>
      </c>
      <c r="GWF1" s="57" t="s">
        <v>5335</v>
      </c>
      <c r="GWG1" s="57" t="s">
        <v>5336</v>
      </c>
      <c r="GWH1" s="57" t="s">
        <v>5337</v>
      </c>
      <c r="GWI1" s="57" t="s">
        <v>5338</v>
      </c>
      <c r="GWJ1" s="57" t="s">
        <v>5339</v>
      </c>
      <c r="GWK1" s="57" t="s">
        <v>5340</v>
      </c>
      <c r="GWL1" s="57" t="s">
        <v>5341</v>
      </c>
      <c r="GWM1" s="57" t="s">
        <v>5342</v>
      </c>
      <c r="GWN1" s="57" t="s">
        <v>5343</v>
      </c>
      <c r="GWO1" s="57" t="s">
        <v>5344</v>
      </c>
      <c r="GWP1" s="57" t="s">
        <v>5345</v>
      </c>
      <c r="GWQ1" s="57" t="s">
        <v>5346</v>
      </c>
      <c r="GWR1" s="57" t="s">
        <v>5347</v>
      </c>
      <c r="GWS1" s="57" t="s">
        <v>5348</v>
      </c>
      <c r="GWT1" s="57" t="s">
        <v>5349</v>
      </c>
      <c r="GWU1" s="57" t="s">
        <v>5350</v>
      </c>
      <c r="GWV1" s="57" t="s">
        <v>5351</v>
      </c>
      <c r="GWW1" s="57" t="s">
        <v>5352</v>
      </c>
      <c r="GWX1" s="57" t="s">
        <v>5353</v>
      </c>
      <c r="GWY1" s="57" t="s">
        <v>5354</v>
      </c>
      <c r="GWZ1" s="57" t="s">
        <v>5355</v>
      </c>
      <c r="GXA1" s="57" t="s">
        <v>5356</v>
      </c>
      <c r="GXB1" s="57" t="s">
        <v>5357</v>
      </c>
      <c r="GXC1" s="57" t="s">
        <v>5358</v>
      </c>
      <c r="GXD1" s="57" t="s">
        <v>5359</v>
      </c>
      <c r="GXE1" s="57" t="s">
        <v>5360</v>
      </c>
      <c r="GXF1" s="57" t="s">
        <v>5361</v>
      </c>
      <c r="GXG1" s="57" t="s">
        <v>5362</v>
      </c>
      <c r="GXH1" s="57" t="s">
        <v>5363</v>
      </c>
      <c r="GXI1" s="57" t="s">
        <v>5364</v>
      </c>
      <c r="GXJ1" s="57" t="s">
        <v>5365</v>
      </c>
      <c r="GXK1" s="57" t="s">
        <v>5366</v>
      </c>
      <c r="GXL1" s="57" t="s">
        <v>5367</v>
      </c>
      <c r="GXM1" s="57" t="s">
        <v>5368</v>
      </c>
      <c r="GXN1" s="57" t="s">
        <v>5369</v>
      </c>
      <c r="GXO1" s="57" t="s">
        <v>5370</v>
      </c>
      <c r="GXP1" s="57" t="s">
        <v>5371</v>
      </c>
      <c r="GXQ1" s="57" t="s">
        <v>5372</v>
      </c>
      <c r="GXR1" s="57" t="s">
        <v>5373</v>
      </c>
      <c r="GXS1" s="57" t="s">
        <v>5374</v>
      </c>
      <c r="GXT1" s="57" t="s">
        <v>5375</v>
      </c>
      <c r="GXU1" s="57" t="s">
        <v>5376</v>
      </c>
      <c r="GXV1" s="57" t="s">
        <v>5377</v>
      </c>
      <c r="GXW1" s="57" t="s">
        <v>5378</v>
      </c>
      <c r="GXX1" s="57" t="s">
        <v>5379</v>
      </c>
      <c r="GXY1" s="57" t="s">
        <v>5380</v>
      </c>
      <c r="GXZ1" s="57" t="s">
        <v>5381</v>
      </c>
      <c r="GYA1" s="57" t="s">
        <v>5382</v>
      </c>
      <c r="GYB1" s="57" t="s">
        <v>5383</v>
      </c>
      <c r="GYC1" s="57" t="s">
        <v>5384</v>
      </c>
      <c r="GYD1" s="57" t="s">
        <v>5385</v>
      </c>
      <c r="GYE1" s="57" t="s">
        <v>5386</v>
      </c>
      <c r="GYF1" s="57" t="s">
        <v>5387</v>
      </c>
      <c r="GYG1" s="57" t="s">
        <v>5388</v>
      </c>
      <c r="GYH1" s="57" t="s">
        <v>5389</v>
      </c>
      <c r="GYI1" s="57" t="s">
        <v>5390</v>
      </c>
      <c r="GYJ1" s="57" t="s">
        <v>5391</v>
      </c>
      <c r="GYK1" s="57" t="s">
        <v>5392</v>
      </c>
      <c r="GYL1" s="57" t="s">
        <v>5393</v>
      </c>
      <c r="GYM1" s="57" t="s">
        <v>5394</v>
      </c>
      <c r="GYN1" s="57" t="s">
        <v>5395</v>
      </c>
      <c r="GYO1" s="57" t="s">
        <v>5396</v>
      </c>
      <c r="GYP1" s="57" t="s">
        <v>5397</v>
      </c>
      <c r="GYQ1" s="57" t="s">
        <v>5398</v>
      </c>
      <c r="GYR1" s="57" t="s">
        <v>5399</v>
      </c>
      <c r="GYS1" s="57" t="s">
        <v>5400</v>
      </c>
      <c r="GYT1" s="57" t="s">
        <v>5401</v>
      </c>
      <c r="GYU1" s="57" t="s">
        <v>5402</v>
      </c>
      <c r="GYV1" s="57" t="s">
        <v>5403</v>
      </c>
      <c r="GYW1" s="57" t="s">
        <v>5404</v>
      </c>
      <c r="GYX1" s="57" t="s">
        <v>5405</v>
      </c>
      <c r="GYY1" s="57" t="s">
        <v>5406</v>
      </c>
      <c r="GYZ1" s="57" t="s">
        <v>5407</v>
      </c>
      <c r="GZA1" s="57" t="s">
        <v>5408</v>
      </c>
      <c r="GZB1" s="57" t="s">
        <v>5409</v>
      </c>
      <c r="GZC1" s="57" t="s">
        <v>5410</v>
      </c>
      <c r="GZD1" s="57" t="s">
        <v>5411</v>
      </c>
      <c r="GZE1" s="57" t="s">
        <v>5412</v>
      </c>
      <c r="GZF1" s="57" t="s">
        <v>5413</v>
      </c>
      <c r="GZG1" s="57" t="s">
        <v>5414</v>
      </c>
      <c r="GZH1" s="57" t="s">
        <v>5415</v>
      </c>
      <c r="GZI1" s="57" t="s">
        <v>5416</v>
      </c>
      <c r="GZJ1" s="57" t="s">
        <v>5417</v>
      </c>
      <c r="GZK1" s="57" t="s">
        <v>5418</v>
      </c>
      <c r="GZL1" s="57" t="s">
        <v>5419</v>
      </c>
      <c r="GZM1" s="57" t="s">
        <v>5420</v>
      </c>
      <c r="GZN1" s="57" t="s">
        <v>5421</v>
      </c>
      <c r="GZO1" s="57" t="s">
        <v>5422</v>
      </c>
      <c r="GZP1" s="57" t="s">
        <v>5423</v>
      </c>
      <c r="GZQ1" s="57" t="s">
        <v>5424</v>
      </c>
      <c r="GZR1" s="57" t="s">
        <v>5425</v>
      </c>
      <c r="GZS1" s="57" t="s">
        <v>5426</v>
      </c>
      <c r="GZT1" s="57" t="s">
        <v>5427</v>
      </c>
      <c r="GZU1" s="57" t="s">
        <v>5428</v>
      </c>
      <c r="GZV1" s="57" t="s">
        <v>5429</v>
      </c>
      <c r="GZW1" s="57" t="s">
        <v>5430</v>
      </c>
      <c r="GZX1" s="57" t="s">
        <v>5431</v>
      </c>
      <c r="GZY1" s="57" t="s">
        <v>5432</v>
      </c>
      <c r="GZZ1" s="57" t="s">
        <v>5433</v>
      </c>
      <c r="HAA1" s="57" t="s">
        <v>5434</v>
      </c>
      <c r="HAB1" s="57" t="s">
        <v>5435</v>
      </c>
      <c r="HAC1" s="57" t="s">
        <v>5436</v>
      </c>
      <c r="HAD1" s="57" t="s">
        <v>5437</v>
      </c>
      <c r="HAE1" s="57" t="s">
        <v>5438</v>
      </c>
      <c r="HAF1" s="57" t="s">
        <v>5439</v>
      </c>
      <c r="HAG1" s="57" t="s">
        <v>5440</v>
      </c>
      <c r="HAH1" s="57" t="s">
        <v>5441</v>
      </c>
      <c r="HAI1" s="57" t="s">
        <v>5442</v>
      </c>
      <c r="HAJ1" s="57" t="s">
        <v>5443</v>
      </c>
      <c r="HAK1" s="57" t="s">
        <v>5444</v>
      </c>
      <c r="HAL1" s="57" t="s">
        <v>5445</v>
      </c>
      <c r="HAM1" s="57" t="s">
        <v>5446</v>
      </c>
      <c r="HAN1" s="57" t="s">
        <v>5447</v>
      </c>
      <c r="HAO1" s="57" t="s">
        <v>5448</v>
      </c>
      <c r="HAP1" s="57" t="s">
        <v>5449</v>
      </c>
      <c r="HAQ1" s="57" t="s">
        <v>5450</v>
      </c>
      <c r="HAR1" s="57" t="s">
        <v>5451</v>
      </c>
      <c r="HAS1" s="57" t="s">
        <v>5452</v>
      </c>
      <c r="HAT1" s="57" t="s">
        <v>5453</v>
      </c>
      <c r="HAU1" s="57" t="s">
        <v>5454</v>
      </c>
      <c r="HAV1" s="57" t="s">
        <v>5455</v>
      </c>
      <c r="HAW1" s="57" t="s">
        <v>5456</v>
      </c>
      <c r="HAX1" s="57" t="s">
        <v>5457</v>
      </c>
      <c r="HAY1" s="57" t="s">
        <v>5458</v>
      </c>
      <c r="HAZ1" s="57" t="s">
        <v>5459</v>
      </c>
      <c r="HBA1" s="57" t="s">
        <v>5460</v>
      </c>
      <c r="HBB1" s="57" t="s">
        <v>5461</v>
      </c>
      <c r="HBC1" s="57" t="s">
        <v>5462</v>
      </c>
      <c r="HBD1" s="57" t="s">
        <v>5463</v>
      </c>
      <c r="HBE1" s="57" t="s">
        <v>5464</v>
      </c>
      <c r="HBF1" s="57" t="s">
        <v>5465</v>
      </c>
      <c r="HBG1" s="57" t="s">
        <v>5466</v>
      </c>
      <c r="HBH1" s="57" t="s">
        <v>5467</v>
      </c>
      <c r="HBI1" s="57" t="s">
        <v>5468</v>
      </c>
      <c r="HBJ1" s="57" t="s">
        <v>5469</v>
      </c>
      <c r="HBK1" s="57" t="s">
        <v>5470</v>
      </c>
      <c r="HBL1" s="57" t="s">
        <v>5471</v>
      </c>
      <c r="HBM1" s="57" t="s">
        <v>5472</v>
      </c>
      <c r="HBN1" s="57" t="s">
        <v>5473</v>
      </c>
      <c r="HBO1" s="57" t="s">
        <v>5474</v>
      </c>
      <c r="HBP1" s="57" t="s">
        <v>5475</v>
      </c>
      <c r="HBQ1" s="57" t="s">
        <v>5476</v>
      </c>
      <c r="HBR1" s="57" t="s">
        <v>5477</v>
      </c>
      <c r="HBS1" s="57" t="s">
        <v>5478</v>
      </c>
      <c r="HBT1" s="57" t="s">
        <v>5479</v>
      </c>
      <c r="HBU1" s="57" t="s">
        <v>5480</v>
      </c>
      <c r="HBV1" s="57" t="s">
        <v>5481</v>
      </c>
      <c r="HBW1" s="57" t="s">
        <v>5482</v>
      </c>
      <c r="HBX1" s="57" t="s">
        <v>5483</v>
      </c>
      <c r="HBY1" s="57" t="s">
        <v>5484</v>
      </c>
      <c r="HBZ1" s="57" t="s">
        <v>5485</v>
      </c>
      <c r="HCA1" s="57" t="s">
        <v>5486</v>
      </c>
      <c r="HCB1" s="57" t="s">
        <v>5487</v>
      </c>
      <c r="HCC1" s="57" t="s">
        <v>5488</v>
      </c>
      <c r="HCD1" s="57" t="s">
        <v>5489</v>
      </c>
      <c r="HCE1" s="57" t="s">
        <v>5490</v>
      </c>
      <c r="HCF1" s="57" t="s">
        <v>5491</v>
      </c>
      <c r="HCG1" s="57" t="s">
        <v>5492</v>
      </c>
      <c r="HCH1" s="57" t="s">
        <v>5493</v>
      </c>
      <c r="HCI1" s="57" t="s">
        <v>5494</v>
      </c>
      <c r="HCJ1" s="57" t="s">
        <v>5495</v>
      </c>
      <c r="HCK1" s="57" t="s">
        <v>5496</v>
      </c>
      <c r="HCL1" s="57" t="s">
        <v>5497</v>
      </c>
      <c r="HCM1" s="57" t="s">
        <v>5498</v>
      </c>
      <c r="HCN1" s="57" t="s">
        <v>5499</v>
      </c>
      <c r="HCO1" s="57" t="s">
        <v>5500</v>
      </c>
      <c r="HCP1" s="57" t="s">
        <v>5501</v>
      </c>
      <c r="HCQ1" s="57" t="s">
        <v>5502</v>
      </c>
      <c r="HCR1" s="57" t="s">
        <v>5503</v>
      </c>
      <c r="HCS1" s="57" t="s">
        <v>5504</v>
      </c>
      <c r="HCT1" s="57" t="s">
        <v>5505</v>
      </c>
      <c r="HCU1" s="57" t="s">
        <v>5506</v>
      </c>
      <c r="HCV1" s="57" t="s">
        <v>5507</v>
      </c>
      <c r="HCW1" s="57" t="s">
        <v>5508</v>
      </c>
      <c r="HCX1" s="57" t="s">
        <v>5509</v>
      </c>
      <c r="HCY1" s="57" t="s">
        <v>5510</v>
      </c>
      <c r="HCZ1" s="57" t="s">
        <v>5511</v>
      </c>
      <c r="HDA1" s="57" t="s">
        <v>5512</v>
      </c>
      <c r="HDB1" s="57" t="s">
        <v>5513</v>
      </c>
      <c r="HDC1" s="57" t="s">
        <v>5514</v>
      </c>
      <c r="HDD1" s="57" t="s">
        <v>5515</v>
      </c>
      <c r="HDE1" s="57" t="s">
        <v>5516</v>
      </c>
      <c r="HDF1" s="57" t="s">
        <v>5517</v>
      </c>
      <c r="HDG1" s="57" t="s">
        <v>5518</v>
      </c>
      <c r="HDH1" s="57" t="s">
        <v>5519</v>
      </c>
      <c r="HDI1" s="57" t="s">
        <v>5520</v>
      </c>
      <c r="HDJ1" s="57" t="s">
        <v>5521</v>
      </c>
      <c r="HDK1" s="57" t="s">
        <v>5522</v>
      </c>
      <c r="HDL1" s="57" t="s">
        <v>5523</v>
      </c>
      <c r="HDM1" s="57" t="s">
        <v>5524</v>
      </c>
      <c r="HDN1" s="57" t="s">
        <v>5525</v>
      </c>
      <c r="HDO1" s="57" t="s">
        <v>5526</v>
      </c>
      <c r="HDP1" s="57" t="s">
        <v>5527</v>
      </c>
      <c r="HDQ1" s="57" t="s">
        <v>5528</v>
      </c>
      <c r="HDR1" s="57" t="s">
        <v>5529</v>
      </c>
      <c r="HDS1" s="57" t="s">
        <v>5530</v>
      </c>
      <c r="HDT1" s="57" t="s">
        <v>5531</v>
      </c>
      <c r="HDU1" s="57" t="s">
        <v>5532</v>
      </c>
      <c r="HDV1" s="57" t="s">
        <v>5533</v>
      </c>
      <c r="HDW1" s="57" t="s">
        <v>5534</v>
      </c>
      <c r="HDX1" s="57" t="s">
        <v>5535</v>
      </c>
      <c r="HDY1" s="57" t="s">
        <v>5536</v>
      </c>
      <c r="HDZ1" s="57" t="s">
        <v>5537</v>
      </c>
      <c r="HEA1" s="57" t="s">
        <v>5538</v>
      </c>
      <c r="HEB1" s="57" t="s">
        <v>5539</v>
      </c>
      <c r="HEC1" s="57" t="s">
        <v>5540</v>
      </c>
      <c r="HED1" s="57" t="s">
        <v>5541</v>
      </c>
      <c r="HEE1" s="57" t="s">
        <v>5542</v>
      </c>
      <c r="HEF1" s="57" t="s">
        <v>5543</v>
      </c>
      <c r="HEG1" s="57" t="s">
        <v>5544</v>
      </c>
      <c r="HEH1" s="57" t="s">
        <v>5545</v>
      </c>
      <c r="HEI1" s="57" t="s">
        <v>5546</v>
      </c>
      <c r="HEJ1" s="57" t="s">
        <v>5547</v>
      </c>
      <c r="HEK1" s="57" t="s">
        <v>5548</v>
      </c>
      <c r="HEL1" s="57" t="s">
        <v>5549</v>
      </c>
      <c r="HEM1" s="57" t="s">
        <v>5550</v>
      </c>
      <c r="HEN1" s="57" t="s">
        <v>5551</v>
      </c>
      <c r="HEO1" s="57" t="s">
        <v>5552</v>
      </c>
      <c r="HEP1" s="57" t="s">
        <v>5553</v>
      </c>
      <c r="HEQ1" s="57" t="s">
        <v>5554</v>
      </c>
      <c r="HER1" s="57" t="s">
        <v>5555</v>
      </c>
      <c r="HES1" s="57" t="s">
        <v>5556</v>
      </c>
      <c r="HET1" s="57" t="s">
        <v>5557</v>
      </c>
      <c r="HEU1" s="57" t="s">
        <v>5558</v>
      </c>
      <c r="HEV1" s="57" t="s">
        <v>5559</v>
      </c>
      <c r="HEW1" s="57" t="s">
        <v>5560</v>
      </c>
      <c r="HEX1" s="57" t="s">
        <v>5561</v>
      </c>
      <c r="HEY1" s="57" t="s">
        <v>5562</v>
      </c>
      <c r="HEZ1" s="57" t="s">
        <v>5563</v>
      </c>
      <c r="HFA1" s="57" t="s">
        <v>5564</v>
      </c>
      <c r="HFB1" s="57" t="s">
        <v>5565</v>
      </c>
      <c r="HFC1" s="57" t="s">
        <v>5566</v>
      </c>
      <c r="HFD1" s="57" t="s">
        <v>5567</v>
      </c>
      <c r="HFE1" s="57" t="s">
        <v>5568</v>
      </c>
      <c r="HFF1" s="57" t="s">
        <v>5569</v>
      </c>
      <c r="HFG1" s="57" t="s">
        <v>5570</v>
      </c>
      <c r="HFH1" s="57" t="s">
        <v>5571</v>
      </c>
      <c r="HFI1" s="57" t="s">
        <v>5572</v>
      </c>
      <c r="HFJ1" s="57" t="s">
        <v>5573</v>
      </c>
      <c r="HFK1" s="57" t="s">
        <v>5574</v>
      </c>
      <c r="HFL1" s="57" t="s">
        <v>5575</v>
      </c>
      <c r="HFM1" s="57" t="s">
        <v>5576</v>
      </c>
      <c r="HFN1" s="57" t="s">
        <v>5577</v>
      </c>
      <c r="HFO1" s="57" t="s">
        <v>5578</v>
      </c>
      <c r="HFP1" s="57" t="s">
        <v>5579</v>
      </c>
      <c r="HFQ1" s="57" t="s">
        <v>5580</v>
      </c>
      <c r="HFR1" s="57" t="s">
        <v>5581</v>
      </c>
      <c r="HFS1" s="57" t="s">
        <v>5582</v>
      </c>
      <c r="HFT1" s="57" t="s">
        <v>5583</v>
      </c>
      <c r="HFU1" s="57" t="s">
        <v>5584</v>
      </c>
      <c r="HFV1" s="57" t="s">
        <v>5585</v>
      </c>
      <c r="HFW1" s="57" t="s">
        <v>5586</v>
      </c>
      <c r="HFX1" s="57" t="s">
        <v>5587</v>
      </c>
      <c r="HFY1" s="57" t="s">
        <v>5588</v>
      </c>
      <c r="HFZ1" s="57" t="s">
        <v>5589</v>
      </c>
      <c r="HGA1" s="57" t="s">
        <v>5590</v>
      </c>
      <c r="HGB1" s="57" t="s">
        <v>5591</v>
      </c>
      <c r="HGC1" s="57" t="s">
        <v>5592</v>
      </c>
      <c r="HGD1" s="57" t="s">
        <v>5593</v>
      </c>
      <c r="HGE1" s="57" t="s">
        <v>5594</v>
      </c>
      <c r="HGF1" s="57" t="s">
        <v>5595</v>
      </c>
      <c r="HGG1" s="57" t="s">
        <v>5596</v>
      </c>
      <c r="HGH1" s="57" t="s">
        <v>5597</v>
      </c>
      <c r="HGI1" s="57" t="s">
        <v>5598</v>
      </c>
      <c r="HGJ1" s="57" t="s">
        <v>5599</v>
      </c>
      <c r="HGK1" s="57" t="s">
        <v>5600</v>
      </c>
      <c r="HGL1" s="57" t="s">
        <v>5601</v>
      </c>
      <c r="HGM1" s="57" t="s">
        <v>5602</v>
      </c>
      <c r="HGN1" s="57" t="s">
        <v>5603</v>
      </c>
      <c r="HGO1" s="57" t="s">
        <v>5604</v>
      </c>
      <c r="HGP1" s="57" t="s">
        <v>5605</v>
      </c>
      <c r="HGQ1" s="57" t="s">
        <v>5606</v>
      </c>
      <c r="HGR1" s="57" t="s">
        <v>5607</v>
      </c>
      <c r="HGS1" s="57" t="s">
        <v>5608</v>
      </c>
      <c r="HGT1" s="57" t="s">
        <v>5609</v>
      </c>
      <c r="HGU1" s="57" t="s">
        <v>5610</v>
      </c>
      <c r="HGV1" s="57" t="s">
        <v>5611</v>
      </c>
      <c r="HGW1" s="57" t="s">
        <v>5612</v>
      </c>
      <c r="HGX1" s="57" t="s">
        <v>5613</v>
      </c>
      <c r="HGY1" s="57" t="s">
        <v>5614</v>
      </c>
      <c r="HGZ1" s="57" t="s">
        <v>5615</v>
      </c>
      <c r="HHA1" s="57" t="s">
        <v>5616</v>
      </c>
      <c r="HHB1" s="57" t="s">
        <v>5617</v>
      </c>
      <c r="HHC1" s="57" t="s">
        <v>5618</v>
      </c>
      <c r="HHD1" s="57" t="s">
        <v>5619</v>
      </c>
      <c r="HHE1" s="57" t="s">
        <v>5620</v>
      </c>
      <c r="HHF1" s="57" t="s">
        <v>5621</v>
      </c>
      <c r="HHG1" s="57" t="s">
        <v>5622</v>
      </c>
      <c r="HHH1" s="57" t="s">
        <v>5623</v>
      </c>
      <c r="HHI1" s="57" t="s">
        <v>5624</v>
      </c>
      <c r="HHJ1" s="57" t="s">
        <v>5625</v>
      </c>
      <c r="HHK1" s="57" t="s">
        <v>5626</v>
      </c>
      <c r="HHL1" s="57" t="s">
        <v>5627</v>
      </c>
      <c r="HHM1" s="57" t="s">
        <v>5628</v>
      </c>
      <c r="HHN1" s="57" t="s">
        <v>5629</v>
      </c>
      <c r="HHO1" s="57" t="s">
        <v>5630</v>
      </c>
      <c r="HHP1" s="57" t="s">
        <v>5631</v>
      </c>
      <c r="HHQ1" s="57" t="s">
        <v>5632</v>
      </c>
      <c r="HHR1" s="57" t="s">
        <v>5633</v>
      </c>
      <c r="HHS1" s="57" t="s">
        <v>5634</v>
      </c>
      <c r="HHT1" s="57" t="s">
        <v>5635</v>
      </c>
      <c r="HHU1" s="57" t="s">
        <v>5636</v>
      </c>
      <c r="HHV1" s="57" t="s">
        <v>5637</v>
      </c>
      <c r="HHW1" s="57" t="s">
        <v>5638</v>
      </c>
      <c r="HHX1" s="57" t="s">
        <v>5639</v>
      </c>
      <c r="HHY1" s="57" t="s">
        <v>5640</v>
      </c>
      <c r="HHZ1" s="57" t="s">
        <v>5641</v>
      </c>
      <c r="HIA1" s="57" t="s">
        <v>5642</v>
      </c>
      <c r="HIB1" s="57" t="s">
        <v>5643</v>
      </c>
      <c r="HIC1" s="57" t="s">
        <v>5644</v>
      </c>
      <c r="HID1" s="57" t="s">
        <v>5645</v>
      </c>
      <c r="HIE1" s="57" t="s">
        <v>5646</v>
      </c>
      <c r="HIF1" s="57" t="s">
        <v>5647</v>
      </c>
      <c r="HIG1" s="57" t="s">
        <v>5648</v>
      </c>
      <c r="HIH1" s="57" t="s">
        <v>5649</v>
      </c>
      <c r="HII1" s="57" t="s">
        <v>5650</v>
      </c>
      <c r="HIJ1" s="57" t="s">
        <v>5651</v>
      </c>
      <c r="HIK1" s="57" t="s">
        <v>5652</v>
      </c>
      <c r="HIL1" s="57" t="s">
        <v>5653</v>
      </c>
      <c r="HIM1" s="57" t="s">
        <v>5654</v>
      </c>
      <c r="HIN1" s="57" t="s">
        <v>5655</v>
      </c>
      <c r="HIO1" s="57" t="s">
        <v>5656</v>
      </c>
      <c r="HIP1" s="57" t="s">
        <v>5657</v>
      </c>
      <c r="HIQ1" s="57" t="s">
        <v>5658</v>
      </c>
      <c r="HIR1" s="57" t="s">
        <v>5659</v>
      </c>
      <c r="HIS1" s="57" t="s">
        <v>5660</v>
      </c>
      <c r="HIT1" s="57" t="s">
        <v>5661</v>
      </c>
      <c r="HIU1" s="57" t="s">
        <v>5662</v>
      </c>
      <c r="HIV1" s="57" t="s">
        <v>5663</v>
      </c>
      <c r="HIW1" s="57" t="s">
        <v>5664</v>
      </c>
      <c r="HIX1" s="57" t="s">
        <v>5665</v>
      </c>
      <c r="HIY1" s="57" t="s">
        <v>5666</v>
      </c>
      <c r="HIZ1" s="57" t="s">
        <v>5667</v>
      </c>
      <c r="HJA1" s="57" t="s">
        <v>5668</v>
      </c>
      <c r="HJB1" s="57" t="s">
        <v>5669</v>
      </c>
      <c r="HJC1" s="57" t="s">
        <v>5670</v>
      </c>
      <c r="HJD1" s="57" t="s">
        <v>5671</v>
      </c>
      <c r="HJE1" s="57" t="s">
        <v>5672</v>
      </c>
      <c r="HJF1" s="57" t="s">
        <v>5673</v>
      </c>
      <c r="HJG1" s="57" t="s">
        <v>5674</v>
      </c>
      <c r="HJH1" s="57" t="s">
        <v>5675</v>
      </c>
      <c r="HJI1" s="57" t="s">
        <v>5676</v>
      </c>
      <c r="HJJ1" s="57" t="s">
        <v>5677</v>
      </c>
      <c r="HJK1" s="57" t="s">
        <v>5678</v>
      </c>
      <c r="HJL1" s="57" t="s">
        <v>5679</v>
      </c>
      <c r="HJM1" s="57" t="s">
        <v>5680</v>
      </c>
      <c r="HJN1" s="57" t="s">
        <v>5681</v>
      </c>
      <c r="HJO1" s="57" t="s">
        <v>5682</v>
      </c>
      <c r="HJP1" s="57" t="s">
        <v>5683</v>
      </c>
      <c r="HJQ1" s="57" t="s">
        <v>5684</v>
      </c>
      <c r="HJR1" s="57" t="s">
        <v>5685</v>
      </c>
      <c r="HJS1" s="57" t="s">
        <v>5686</v>
      </c>
      <c r="HJT1" s="57" t="s">
        <v>5687</v>
      </c>
      <c r="HJU1" s="57" t="s">
        <v>5688</v>
      </c>
      <c r="HJV1" s="57" t="s">
        <v>5689</v>
      </c>
      <c r="HJW1" s="57" t="s">
        <v>5690</v>
      </c>
      <c r="HJX1" s="57" t="s">
        <v>5691</v>
      </c>
      <c r="HJY1" s="57" t="s">
        <v>5692</v>
      </c>
      <c r="HJZ1" s="57" t="s">
        <v>5693</v>
      </c>
      <c r="HKA1" s="57" t="s">
        <v>5694</v>
      </c>
      <c r="HKB1" s="57" t="s">
        <v>5695</v>
      </c>
      <c r="HKC1" s="57" t="s">
        <v>5696</v>
      </c>
      <c r="HKD1" s="57" t="s">
        <v>5697</v>
      </c>
      <c r="HKE1" s="57" t="s">
        <v>5698</v>
      </c>
      <c r="HKF1" s="57" t="s">
        <v>5699</v>
      </c>
      <c r="HKG1" s="57" t="s">
        <v>5700</v>
      </c>
      <c r="HKH1" s="57" t="s">
        <v>5701</v>
      </c>
      <c r="HKI1" s="57" t="s">
        <v>5702</v>
      </c>
      <c r="HKJ1" s="57" t="s">
        <v>5703</v>
      </c>
      <c r="HKK1" s="57" t="s">
        <v>5704</v>
      </c>
      <c r="HKL1" s="57" t="s">
        <v>5705</v>
      </c>
      <c r="HKM1" s="57" t="s">
        <v>5706</v>
      </c>
      <c r="HKN1" s="57" t="s">
        <v>5707</v>
      </c>
      <c r="HKO1" s="57" t="s">
        <v>5708</v>
      </c>
      <c r="HKP1" s="57" t="s">
        <v>5709</v>
      </c>
      <c r="HKQ1" s="57" t="s">
        <v>5710</v>
      </c>
      <c r="HKR1" s="57" t="s">
        <v>5711</v>
      </c>
      <c r="HKS1" s="57" t="s">
        <v>5712</v>
      </c>
      <c r="HKT1" s="57" t="s">
        <v>5713</v>
      </c>
      <c r="HKU1" s="57" t="s">
        <v>5714</v>
      </c>
      <c r="HKV1" s="57" t="s">
        <v>5715</v>
      </c>
      <c r="HKW1" s="57" t="s">
        <v>5716</v>
      </c>
      <c r="HKX1" s="57" t="s">
        <v>5717</v>
      </c>
      <c r="HKY1" s="57" t="s">
        <v>5718</v>
      </c>
      <c r="HKZ1" s="57" t="s">
        <v>5719</v>
      </c>
      <c r="HLA1" s="57" t="s">
        <v>5720</v>
      </c>
      <c r="HLB1" s="57" t="s">
        <v>5721</v>
      </c>
      <c r="HLC1" s="57" t="s">
        <v>5722</v>
      </c>
      <c r="HLD1" s="57" t="s">
        <v>5723</v>
      </c>
      <c r="HLE1" s="57" t="s">
        <v>5724</v>
      </c>
      <c r="HLF1" s="57" t="s">
        <v>5725</v>
      </c>
      <c r="HLG1" s="57" t="s">
        <v>5726</v>
      </c>
      <c r="HLH1" s="57" t="s">
        <v>5727</v>
      </c>
      <c r="HLI1" s="57" t="s">
        <v>5728</v>
      </c>
      <c r="HLJ1" s="57" t="s">
        <v>5729</v>
      </c>
      <c r="HLK1" s="57" t="s">
        <v>5730</v>
      </c>
      <c r="HLL1" s="57" t="s">
        <v>5731</v>
      </c>
      <c r="HLM1" s="57" t="s">
        <v>5732</v>
      </c>
      <c r="HLN1" s="57" t="s">
        <v>5733</v>
      </c>
      <c r="HLO1" s="57" t="s">
        <v>5734</v>
      </c>
      <c r="HLP1" s="57" t="s">
        <v>5735</v>
      </c>
      <c r="HLQ1" s="57" t="s">
        <v>5736</v>
      </c>
      <c r="HLR1" s="57" t="s">
        <v>5737</v>
      </c>
      <c r="HLS1" s="57" t="s">
        <v>5738</v>
      </c>
      <c r="HLT1" s="57" t="s">
        <v>5739</v>
      </c>
      <c r="HLU1" s="57" t="s">
        <v>5740</v>
      </c>
      <c r="HLV1" s="57" t="s">
        <v>5741</v>
      </c>
      <c r="HLW1" s="57" t="s">
        <v>5742</v>
      </c>
      <c r="HLX1" s="57" t="s">
        <v>5743</v>
      </c>
      <c r="HLY1" s="57" t="s">
        <v>5744</v>
      </c>
      <c r="HLZ1" s="57" t="s">
        <v>5745</v>
      </c>
      <c r="HMA1" s="57" t="s">
        <v>5746</v>
      </c>
      <c r="HMB1" s="57" t="s">
        <v>5747</v>
      </c>
      <c r="HMC1" s="57" t="s">
        <v>5748</v>
      </c>
      <c r="HMD1" s="57" t="s">
        <v>5749</v>
      </c>
      <c r="HME1" s="57" t="s">
        <v>5750</v>
      </c>
      <c r="HMF1" s="57" t="s">
        <v>5751</v>
      </c>
      <c r="HMG1" s="57" t="s">
        <v>5752</v>
      </c>
      <c r="HMH1" s="57" t="s">
        <v>5753</v>
      </c>
      <c r="HMI1" s="57" t="s">
        <v>5754</v>
      </c>
      <c r="HMJ1" s="57" t="s">
        <v>5755</v>
      </c>
      <c r="HMK1" s="57" t="s">
        <v>5756</v>
      </c>
      <c r="HML1" s="57" t="s">
        <v>5757</v>
      </c>
      <c r="HMM1" s="57" t="s">
        <v>5758</v>
      </c>
      <c r="HMN1" s="57" t="s">
        <v>5759</v>
      </c>
      <c r="HMO1" s="57" t="s">
        <v>5760</v>
      </c>
      <c r="HMP1" s="57" t="s">
        <v>5761</v>
      </c>
      <c r="HMQ1" s="57" t="s">
        <v>5762</v>
      </c>
      <c r="HMR1" s="57" t="s">
        <v>5763</v>
      </c>
      <c r="HMS1" s="57" t="s">
        <v>5764</v>
      </c>
      <c r="HMT1" s="57" t="s">
        <v>5765</v>
      </c>
      <c r="HMU1" s="57" t="s">
        <v>5766</v>
      </c>
      <c r="HMV1" s="57" t="s">
        <v>5767</v>
      </c>
      <c r="HMW1" s="57" t="s">
        <v>5768</v>
      </c>
      <c r="HMX1" s="57" t="s">
        <v>5769</v>
      </c>
      <c r="HMY1" s="57" t="s">
        <v>5770</v>
      </c>
      <c r="HMZ1" s="57" t="s">
        <v>5771</v>
      </c>
      <c r="HNA1" s="57" t="s">
        <v>5772</v>
      </c>
      <c r="HNB1" s="57" t="s">
        <v>5773</v>
      </c>
      <c r="HNC1" s="57" t="s">
        <v>5774</v>
      </c>
      <c r="HND1" s="57" t="s">
        <v>5775</v>
      </c>
      <c r="HNE1" s="57" t="s">
        <v>5776</v>
      </c>
      <c r="HNF1" s="57" t="s">
        <v>5777</v>
      </c>
      <c r="HNG1" s="57" t="s">
        <v>5778</v>
      </c>
      <c r="HNH1" s="57" t="s">
        <v>5779</v>
      </c>
      <c r="HNI1" s="57" t="s">
        <v>5780</v>
      </c>
      <c r="HNJ1" s="57" t="s">
        <v>5781</v>
      </c>
      <c r="HNK1" s="57" t="s">
        <v>5782</v>
      </c>
      <c r="HNL1" s="57" t="s">
        <v>5783</v>
      </c>
      <c r="HNM1" s="57" t="s">
        <v>5784</v>
      </c>
      <c r="HNN1" s="57" t="s">
        <v>5785</v>
      </c>
      <c r="HNO1" s="57" t="s">
        <v>5786</v>
      </c>
      <c r="HNP1" s="57" t="s">
        <v>5787</v>
      </c>
      <c r="HNQ1" s="57" t="s">
        <v>5788</v>
      </c>
      <c r="HNR1" s="57" t="s">
        <v>5789</v>
      </c>
      <c r="HNS1" s="57" t="s">
        <v>5790</v>
      </c>
      <c r="HNT1" s="57" t="s">
        <v>5791</v>
      </c>
      <c r="HNU1" s="57" t="s">
        <v>5792</v>
      </c>
      <c r="HNV1" s="57" t="s">
        <v>5793</v>
      </c>
      <c r="HNW1" s="57" t="s">
        <v>5794</v>
      </c>
      <c r="HNX1" s="57" t="s">
        <v>5795</v>
      </c>
      <c r="HNY1" s="57" t="s">
        <v>5796</v>
      </c>
      <c r="HNZ1" s="57" t="s">
        <v>5797</v>
      </c>
      <c r="HOA1" s="57" t="s">
        <v>5798</v>
      </c>
      <c r="HOB1" s="57" t="s">
        <v>5799</v>
      </c>
      <c r="HOC1" s="57" t="s">
        <v>5800</v>
      </c>
      <c r="HOD1" s="57" t="s">
        <v>5801</v>
      </c>
      <c r="HOE1" s="57" t="s">
        <v>5802</v>
      </c>
      <c r="HOF1" s="57" t="s">
        <v>5803</v>
      </c>
      <c r="HOG1" s="57" t="s">
        <v>5804</v>
      </c>
      <c r="HOH1" s="57" t="s">
        <v>5805</v>
      </c>
      <c r="HOI1" s="57" t="s">
        <v>5806</v>
      </c>
      <c r="HOJ1" s="57" t="s">
        <v>5807</v>
      </c>
      <c r="HOK1" s="57" t="s">
        <v>5808</v>
      </c>
      <c r="HOL1" s="57" t="s">
        <v>5809</v>
      </c>
      <c r="HOM1" s="57" t="s">
        <v>5810</v>
      </c>
      <c r="HON1" s="57" t="s">
        <v>5811</v>
      </c>
      <c r="HOO1" s="57" t="s">
        <v>5812</v>
      </c>
      <c r="HOP1" s="57" t="s">
        <v>5813</v>
      </c>
      <c r="HOQ1" s="57" t="s">
        <v>5814</v>
      </c>
      <c r="HOR1" s="57" t="s">
        <v>5815</v>
      </c>
      <c r="HOS1" s="57" t="s">
        <v>5816</v>
      </c>
      <c r="HOT1" s="57" t="s">
        <v>5817</v>
      </c>
      <c r="HOU1" s="57" t="s">
        <v>5818</v>
      </c>
      <c r="HOV1" s="57" t="s">
        <v>5819</v>
      </c>
      <c r="HOW1" s="57" t="s">
        <v>5820</v>
      </c>
      <c r="HOX1" s="57" t="s">
        <v>5821</v>
      </c>
      <c r="HOY1" s="57" t="s">
        <v>5822</v>
      </c>
      <c r="HOZ1" s="57" t="s">
        <v>5823</v>
      </c>
      <c r="HPA1" s="57" t="s">
        <v>5824</v>
      </c>
      <c r="HPB1" s="57" t="s">
        <v>5825</v>
      </c>
      <c r="HPC1" s="57" t="s">
        <v>5826</v>
      </c>
      <c r="HPD1" s="57" t="s">
        <v>5827</v>
      </c>
      <c r="HPE1" s="57" t="s">
        <v>5828</v>
      </c>
      <c r="HPF1" s="57" t="s">
        <v>5829</v>
      </c>
      <c r="HPG1" s="57" t="s">
        <v>5830</v>
      </c>
      <c r="HPH1" s="57" t="s">
        <v>5831</v>
      </c>
      <c r="HPI1" s="57" t="s">
        <v>5832</v>
      </c>
      <c r="HPJ1" s="57" t="s">
        <v>5833</v>
      </c>
      <c r="HPK1" s="57" t="s">
        <v>5834</v>
      </c>
      <c r="HPL1" s="57" t="s">
        <v>5835</v>
      </c>
      <c r="HPM1" s="57" t="s">
        <v>5836</v>
      </c>
      <c r="HPN1" s="57" t="s">
        <v>5837</v>
      </c>
      <c r="HPO1" s="57" t="s">
        <v>5838</v>
      </c>
      <c r="HPP1" s="57" t="s">
        <v>5839</v>
      </c>
      <c r="HPQ1" s="57" t="s">
        <v>5840</v>
      </c>
      <c r="HPR1" s="57" t="s">
        <v>5841</v>
      </c>
      <c r="HPS1" s="57" t="s">
        <v>5842</v>
      </c>
      <c r="HPT1" s="57" t="s">
        <v>5843</v>
      </c>
      <c r="HPU1" s="57" t="s">
        <v>5844</v>
      </c>
      <c r="HPV1" s="57" t="s">
        <v>5845</v>
      </c>
      <c r="HPW1" s="57" t="s">
        <v>5846</v>
      </c>
      <c r="HPX1" s="57" t="s">
        <v>5847</v>
      </c>
      <c r="HPY1" s="57" t="s">
        <v>5848</v>
      </c>
      <c r="HPZ1" s="57" t="s">
        <v>5849</v>
      </c>
      <c r="HQA1" s="57" t="s">
        <v>5850</v>
      </c>
      <c r="HQB1" s="57" t="s">
        <v>5851</v>
      </c>
      <c r="HQC1" s="57" t="s">
        <v>5852</v>
      </c>
      <c r="HQD1" s="57" t="s">
        <v>5853</v>
      </c>
      <c r="HQE1" s="57" t="s">
        <v>5854</v>
      </c>
      <c r="HQF1" s="57" t="s">
        <v>5855</v>
      </c>
      <c r="HQG1" s="57" t="s">
        <v>5856</v>
      </c>
      <c r="HQH1" s="57" t="s">
        <v>5857</v>
      </c>
      <c r="HQI1" s="57" t="s">
        <v>5858</v>
      </c>
      <c r="HQJ1" s="57" t="s">
        <v>5859</v>
      </c>
      <c r="HQK1" s="57" t="s">
        <v>5860</v>
      </c>
      <c r="HQL1" s="57" t="s">
        <v>5861</v>
      </c>
      <c r="HQM1" s="57" t="s">
        <v>5862</v>
      </c>
      <c r="HQN1" s="57" t="s">
        <v>5863</v>
      </c>
      <c r="HQO1" s="57" t="s">
        <v>5864</v>
      </c>
      <c r="HQP1" s="57" t="s">
        <v>5865</v>
      </c>
      <c r="HQQ1" s="57" t="s">
        <v>5866</v>
      </c>
      <c r="HQR1" s="57" t="s">
        <v>5867</v>
      </c>
      <c r="HQS1" s="57" t="s">
        <v>5868</v>
      </c>
      <c r="HQT1" s="57" t="s">
        <v>5869</v>
      </c>
      <c r="HQU1" s="57" t="s">
        <v>5870</v>
      </c>
      <c r="HQV1" s="57" t="s">
        <v>5871</v>
      </c>
      <c r="HQW1" s="57" t="s">
        <v>5872</v>
      </c>
      <c r="HQX1" s="57" t="s">
        <v>5873</v>
      </c>
      <c r="HQY1" s="57" t="s">
        <v>5874</v>
      </c>
      <c r="HQZ1" s="57" t="s">
        <v>5875</v>
      </c>
      <c r="HRA1" s="57" t="s">
        <v>5876</v>
      </c>
      <c r="HRB1" s="57" t="s">
        <v>5877</v>
      </c>
      <c r="HRC1" s="57" t="s">
        <v>5878</v>
      </c>
      <c r="HRD1" s="57" t="s">
        <v>5879</v>
      </c>
      <c r="HRE1" s="57" t="s">
        <v>5880</v>
      </c>
      <c r="HRF1" s="57" t="s">
        <v>5881</v>
      </c>
      <c r="HRG1" s="57" t="s">
        <v>5882</v>
      </c>
      <c r="HRH1" s="57" t="s">
        <v>5883</v>
      </c>
      <c r="HRI1" s="57" t="s">
        <v>5884</v>
      </c>
      <c r="HRJ1" s="57" t="s">
        <v>5885</v>
      </c>
      <c r="HRK1" s="57" t="s">
        <v>5886</v>
      </c>
      <c r="HRL1" s="57" t="s">
        <v>5887</v>
      </c>
      <c r="HRM1" s="57" t="s">
        <v>5888</v>
      </c>
      <c r="HRN1" s="57" t="s">
        <v>5889</v>
      </c>
      <c r="HRO1" s="57" t="s">
        <v>5890</v>
      </c>
      <c r="HRP1" s="57" t="s">
        <v>5891</v>
      </c>
      <c r="HRQ1" s="57" t="s">
        <v>5892</v>
      </c>
      <c r="HRR1" s="57" t="s">
        <v>5893</v>
      </c>
      <c r="HRS1" s="57" t="s">
        <v>5894</v>
      </c>
      <c r="HRT1" s="57" t="s">
        <v>5895</v>
      </c>
      <c r="HRU1" s="57" t="s">
        <v>5896</v>
      </c>
      <c r="HRV1" s="57" t="s">
        <v>5897</v>
      </c>
      <c r="HRW1" s="57" t="s">
        <v>5898</v>
      </c>
      <c r="HRX1" s="57" t="s">
        <v>5899</v>
      </c>
      <c r="HRY1" s="57" t="s">
        <v>5900</v>
      </c>
      <c r="HRZ1" s="57" t="s">
        <v>5901</v>
      </c>
      <c r="HSA1" s="57" t="s">
        <v>5902</v>
      </c>
      <c r="HSB1" s="57" t="s">
        <v>5903</v>
      </c>
      <c r="HSC1" s="57" t="s">
        <v>5904</v>
      </c>
      <c r="HSD1" s="57" t="s">
        <v>5905</v>
      </c>
      <c r="HSE1" s="57" t="s">
        <v>5906</v>
      </c>
      <c r="HSF1" s="57" t="s">
        <v>5907</v>
      </c>
      <c r="HSG1" s="57" t="s">
        <v>5908</v>
      </c>
      <c r="HSH1" s="57" t="s">
        <v>5909</v>
      </c>
      <c r="HSI1" s="57" t="s">
        <v>5910</v>
      </c>
      <c r="HSJ1" s="57" t="s">
        <v>5911</v>
      </c>
      <c r="HSK1" s="57" t="s">
        <v>5912</v>
      </c>
      <c r="HSL1" s="57" t="s">
        <v>5913</v>
      </c>
      <c r="HSM1" s="57" t="s">
        <v>5914</v>
      </c>
      <c r="HSN1" s="57" t="s">
        <v>5915</v>
      </c>
      <c r="HSO1" s="57" t="s">
        <v>5916</v>
      </c>
      <c r="HSP1" s="57" t="s">
        <v>5917</v>
      </c>
      <c r="HSQ1" s="57" t="s">
        <v>5918</v>
      </c>
      <c r="HSR1" s="57" t="s">
        <v>5919</v>
      </c>
      <c r="HSS1" s="57" t="s">
        <v>5920</v>
      </c>
      <c r="HST1" s="57" t="s">
        <v>5921</v>
      </c>
      <c r="HSU1" s="57" t="s">
        <v>5922</v>
      </c>
      <c r="HSV1" s="57" t="s">
        <v>5923</v>
      </c>
      <c r="HSW1" s="57" t="s">
        <v>5924</v>
      </c>
      <c r="HSX1" s="57" t="s">
        <v>5925</v>
      </c>
      <c r="HSY1" s="57" t="s">
        <v>5926</v>
      </c>
      <c r="HSZ1" s="57" t="s">
        <v>5927</v>
      </c>
      <c r="HTA1" s="57" t="s">
        <v>5928</v>
      </c>
      <c r="HTB1" s="57" t="s">
        <v>5929</v>
      </c>
      <c r="HTC1" s="57" t="s">
        <v>5930</v>
      </c>
      <c r="HTD1" s="57" t="s">
        <v>5931</v>
      </c>
      <c r="HTE1" s="57" t="s">
        <v>5932</v>
      </c>
      <c r="HTF1" s="57" t="s">
        <v>5933</v>
      </c>
      <c r="HTG1" s="57" t="s">
        <v>5934</v>
      </c>
      <c r="HTH1" s="57" t="s">
        <v>5935</v>
      </c>
      <c r="HTI1" s="57" t="s">
        <v>5936</v>
      </c>
      <c r="HTJ1" s="57" t="s">
        <v>5937</v>
      </c>
      <c r="HTK1" s="57" t="s">
        <v>5938</v>
      </c>
      <c r="HTL1" s="57" t="s">
        <v>5939</v>
      </c>
      <c r="HTM1" s="57" t="s">
        <v>5940</v>
      </c>
      <c r="HTN1" s="57" t="s">
        <v>5941</v>
      </c>
      <c r="HTO1" s="57" t="s">
        <v>5942</v>
      </c>
      <c r="HTP1" s="57" t="s">
        <v>5943</v>
      </c>
      <c r="HTQ1" s="57" t="s">
        <v>5944</v>
      </c>
      <c r="HTR1" s="57" t="s">
        <v>5945</v>
      </c>
      <c r="HTS1" s="57" t="s">
        <v>5946</v>
      </c>
      <c r="HTT1" s="57" t="s">
        <v>5947</v>
      </c>
      <c r="HTU1" s="57" t="s">
        <v>5948</v>
      </c>
      <c r="HTV1" s="57" t="s">
        <v>5949</v>
      </c>
      <c r="HTW1" s="57" t="s">
        <v>5950</v>
      </c>
      <c r="HTX1" s="57" t="s">
        <v>5951</v>
      </c>
      <c r="HTY1" s="57" t="s">
        <v>5952</v>
      </c>
      <c r="HTZ1" s="57" t="s">
        <v>5953</v>
      </c>
      <c r="HUA1" s="57" t="s">
        <v>5954</v>
      </c>
      <c r="HUB1" s="57" t="s">
        <v>5955</v>
      </c>
      <c r="HUC1" s="57" t="s">
        <v>5956</v>
      </c>
      <c r="HUD1" s="57" t="s">
        <v>5957</v>
      </c>
      <c r="HUE1" s="57" t="s">
        <v>5958</v>
      </c>
      <c r="HUF1" s="57" t="s">
        <v>5959</v>
      </c>
      <c r="HUG1" s="57" t="s">
        <v>5960</v>
      </c>
      <c r="HUH1" s="57" t="s">
        <v>5961</v>
      </c>
      <c r="HUI1" s="57" t="s">
        <v>5962</v>
      </c>
      <c r="HUJ1" s="57" t="s">
        <v>5963</v>
      </c>
      <c r="HUK1" s="57" t="s">
        <v>5964</v>
      </c>
      <c r="HUL1" s="57" t="s">
        <v>5965</v>
      </c>
      <c r="HUM1" s="57" t="s">
        <v>5966</v>
      </c>
      <c r="HUN1" s="57" t="s">
        <v>5967</v>
      </c>
      <c r="HUO1" s="57" t="s">
        <v>5968</v>
      </c>
      <c r="HUP1" s="57" t="s">
        <v>5969</v>
      </c>
      <c r="HUQ1" s="57" t="s">
        <v>5970</v>
      </c>
      <c r="HUR1" s="57" t="s">
        <v>5971</v>
      </c>
      <c r="HUS1" s="57" t="s">
        <v>5972</v>
      </c>
      <c r="HUT1" s="57" t="s">
        <v>5973</v>
      </c>
      <c r="HUU1" s="57" t="s">
        <v>5974</v>
      </c>
      <c r="HUV1" s="57" t="s">
        <v>5975</v>
      </c>
      <c r="HUW1" s="57" t="s">
        <v>5976</v>
      </c>
      <c r="HUX1" s="57" t="s">
        <v>5977</v>
      </c>
      <c r="HUY1" s="57" t="s">
        <v>5978</v>
      </c>
      <c r="HUZ1" s="57" t="s">
        <v>5979</v>
      </c>
      <c r="HVA1" s="57" t="s">
        <v>5980</v>
      </c>
      <c r="HVB1" s="57" t="s">
        <v>5981</v>
      </c>
      <c r="HVC1" s="57" t="s">
        <v>5982</v>
      </c>
      <c r="HVD1" s="57" t="s">
        <v>5983</v>
      </c>
      <c r="HVE1" s="57" t="s">
        <v>5984</v>
      </c>
      <c r="HVF1" s="57" t="s">
        <v>5985</v>
      </c>
      <c r="HVG1" s="57" t="s">
        <v>5986</v>
      </c>
      <c r="HVH1" s="57" t="s">
        <v>5987</v>
      </c>
      <c r="HVI1" s="57" t="s">
        <v>5988</v>
      </c>
      <c r="HVJ1" s="57" t="s">
        <v>5989</v>
      </c>
      <c r="HVK1" s="57" t="s">
        <v>5990</v>
      </c>
      <c r="HVL1" s="57" t="s">
        <v>5991</v>
      </c>
      <c r="HVM1" s="57" t="s">
        <v>5992</v>
      </c>
      <c r="HVN1" s="57" t="s">
        <v>5993</v>
      </c>
      <c r="HVO1" s="57" t="s">
        <v>5994</v>
      </c>
      <c r="HVP1" s="57" t="s">
        <v>5995</v>
      </c>
      <c r="HVQ1" s="57" t="s">
        <v>5996</v>
      </c>
      <c r="HVR1" s="57" t="s">
        <v>5997</v>
      </c>
      <c r="HVS1" s="57" t="s">
        <v>5998</v>
      </c>
      <c r="HVT1" s="57" t="s">
        <v>5999</v>
      </c>
      <c r="HVU1" s="57" t="s">
        <v>6000</v>
      </c>
      <c r="HVV1" s="57" t="s">
        <v>6001</v>
      </c>
      <c r="HVW1" s="57" t="s">
        <v>6002</v>
      </c>
      <c r="HVX1" s="57" t="s">
        <v>6003</v>
      </c>
      <c r="HVY1" s="57" t="s">
        <v>6004</v>
      </c>
      <c r="HVZ1" s="57" t="s">
        <v>6005</v>
      </c>
      <c r="HWA1" s="57" t="s">
        <v>6006</v>
      </c>
      <c r="HWB1" s="57" t="s">
        <v>6007</v>
      </c>
      <c r="HWC1" s="57" t="s">
        <v>6008</v>
      </c>
      <c r="HWD1" s="57" t="s">
        <v>6009</v>
      </c>
      <c r="HWE1" s="57" t="s">
        <v>6010</v>
      </c>
      <c r="HWF1" s="57" t="s">
        <v>6011</v>
      </c>
      <c r="HWG1" s="57" t="s">
        <v>6012</v>
      </c>
      <c r="HWH1" s="57" t="s">
        <v>6013</v>
      </c>
      <c r="HWI1" s="57" t="s">
        <v>6014</v>
      </c>
      <c r="HWJ1" s="57" t="s">
        <v>6015</v>
      </c>
      <c r="HWK1" s="57" t="s">
        <v>6016</v>
      </c>
      <c r="HWL1" s="57" t="s">
        <v>6017</v>
      </c>
      <c r="HWM1" s="57" t="s">
        <v>6018</v>
      </c>
      <c r="HWN1" s="57" t="s">
        <v>6019</v>
      </c>
      <c r="HWO1" s="57" t="s">
        <v>6020</v>
      </c>
      <c r="HWP1" s="57" t="s">
        <v>6021</v>
      </c>
      <c r="HWQ1" s="57" t="s">
        <v>6022</v>
      </c>
      <c r="HWR1" s="57" t="s">
        <v>6023</v>
      </c>
      <c r="HWS1" s="57" t="s">
        <v>6024</v>
      </c>
      <c r="HWT1" s="57" t="s">
        <v>6025</v>
      </c>
      <c r="HWU1" s="57" t="s">
        <v>6026</v>
      </c>
      <c r="HWV1" s="57" t="s">
        <v>6027</v>
      </c>
      <c r="HWW1" s="57" t="s">
        <v>6028</v>
      </c>
      <c r="HWX1" s="57" t="s">
        <v>6029</v>
      </c>
      <c r="HWY1" s="57" t="s">
        <v>6030</v>
      </c>
      <c r="HWZ1" s="57" t="s">
        <v>6031</v>
      </c>
      <c r="HXA1" s="57" t="s">
        <v>6032</v>
      </c>
      <c r="HXB1" s="57" t="s">
        <v>6033</v>
      </c>
      <c r="HXC1" s="57" t="s">
        <v>6034</v>
      </c>
      <c r="HXD1" s="57" t="s">
        <v>6035</v>
      </c>
      <c r="HXE1" s="57" t="s">
        <v>6036</v>
      </c>
      <c r="HXF1" s="57" t="s">
        <v>6037</v>
      </c>
      <c r="HXG1" s="57" t="s">
        <v>6038</v>
      </c>
      <c r="HXH1" s="57" t="s">
        <v>6039</v>
      </c>
      <c r="HXI1" s="57" t="s">
        <v>6040</v>
      </c>
      <c r="HXJ1" s="57" t="s">
        <v>6041</v>
      </c>
      <c r="HXK1" s="57" t="s">
        <v>6042</v>
      </c>
      <c r="HXL1" s="57" t="s">
        <v>6043</v>
      </c>
      <c r="HXM1" s="57" t="s">
        <v>6044</v>
      </c>
      <c r="HXN1" s="57" t="s">
        <v>6045</v>
      </c>
      <c r="HXO1" s="57" t="s">
        <v>6046</v>
      </c>
      <c r="HXP1" s="57" t="s">
        <v>6047</v>
      </c>
      <c r="HXQ1" s="57" t="s">
        <v>6048</v>
      </c>
      <c r="HXR1" s="57" t="s">
        <v>6049</v>
      </c>
      <c r="HXS1" s="57" t="s">
        <v>6050</v>
      </c>
      <c r="HXT1" s="57" t="s">
        <v>6051</v>
      </c>
      <c r="HXU1" s="57" t="s">
        <v>6052</v>
      </c>
      <c r="HXV1" s="57" t="s">
        <v>6053</v>
      </c>
      <c r="HXW1" s="57" t="s">
        <v>6054</v>
      </c>
      <c r="HXX1" s="57" t="s">
        <v>6055</v>
      </c>
      <c r="HXY1" s="57" t="s">
        <v>6056</v>
      </c>
      <c r="HXZ1" s="57" t="s">
        <v>6057</v>
      </c>
      <c r="HYA1" s="57" t="s">
        <v>6058</v>
      </c>
      <c r="HYB1" s="57" t="s">
        <v>6059</v>
      </c>
      <c r="HYC1" s="57" t="s">
        <v>6060</v>
      </c>
      <c r="HYD1" s="57" t="s">
        <v>6061</v>
      </c>
      <c r="HYE1" s="57" t="s">
        <v>6062</v>
      </c>
      <c r="HYF1" s="57" t="s">
        <v>6063</v>
      </c>
      <c r="HYG1" s="57" t="s">
        <v>6064</v>
      </c>
      <c r="HYH1" s="57" t="s">
        <v>6065</v>
      </c>
      <c r="HYI1" s="57" t="s">
        <v>6066</v>
      </c>
      <c r="HYJ1" s="57" t="s">
        <v>6067</v>
      </c>
      <c r="HYK1" s="57" t="s">
        <v>6068</v>
      </c>
      <c r="HYL1" s="57" t="s">
        <v>6069</v>
      </c>
      <c r="HYM1" s="57" t="s">
        <v>6070</v>
      </c>
      <c r="HYN1" s="57" t="s">
        <v>6071</v>
      </c>
      <c r="HYO1" s="57" t="s">
        <v>6072</v>
      </c>
      <c r="HYP1" s="57" t="s">
        <v>6073</v>
      </c>
      <c r="HYQ1" s="57" t="s">
        <v>6074</v>
      </c>
      <c r="HYR1" s="57" t="s">
        <v>6075</v>
      </c>
      <c r="HYS1" s="57" t="s">
        <v>6076</v>
      </c>
      <c r="HYT1" s="57" t="s">
        <v>6077</v>
      </c>
      <c r="HYU1" s="57" t="s">
        <v>6078</v>
      </c>
      <c r="HYV1" s="57" t="s">
        <v>6079</v>
      </c>
      <c r="HYW1" s="57" t="s">
        <v>6080</v>
      </c>
      <c r="HYX1" s="57" t="s">
        <v>6081</v>
      </c>
      <c r="HYY1" s="57" t="s">
        <v>6082</v>
      </c>
      <c r="HYZ1" s="57" t="s">
        <v>6083</v>
      </c>
      <c r="HZA1" s="57" t="s">
        <v>6084</v>
      </c>
      <c r="HZB1" s="57" t="s">
        <v>6085</v>
      </c>
      <c r="HZC1" s="57" t="s">
        <v>6086</v>
      </c>
      <c r="HZD1" s="57" t="s">
        <v>6087</v>
      </c>
      <c r="HZE1" s="57" t="s">
        <v>6088</v>
      </c>
      <c r="HZF1" s="57" t="s">
        <v>6089</v>
      </c>
      <c r="HZG1" s="57" t="s">
        <v>6090</v>
      </c>
      <c r="HZH1" s="57" t="s">
        <v>6091</v>
      </c>
      <c r="HZI1" s="57" t="s">
        <v>6092</v>
      </c>
      <c r="HZJ1" s="57" t="s">
        <v>6093</v>
      </c>
      <c r="HZK1" s="57" t="s">
        <v>6094</v>
      </c>
      <c r="HZL1" s="57" t="s">
        <v>6095</v>
      </c>
      <c r="HZM1" s="57" t="s">
        <v>6096</v>
      </c>
      <c r="HZN1" s="57" t="s">
        <v>6097</v>
      </c>
      <c r="HZO1" s="57" t="s">
        <v>6098</v>
      </c>
      <c r="HZP1" s="57" t="s">
        <v>6099</v>
      </c>
      <c r="HZQ1" s="57" t="s">
        <v>6100</v>
      </c>
      <c r="HZR1" s="57" t="s">
        <v>6101</v>
      </c>
      <c r="HZS1" s="57" t="s">
        <v>6102</v>
      </c>
      <c r="HZT1" s="57" t="s">
        <v>6103</v>
      </c>
      <c r="HZU1" s="57" t="s">
        <v>6104</v>
      </c>
      <c r="HZV1" s="57" t="s">
        <v>6105</v>
      </c>
      <c r="HZW1" s="57" t="s">
        <v>6106</v>
      </c>
      <c r="HZX1" s="57" t="s">
        <v>6107</v>
      </c>
      <c r="HZY1" s="57" t="s">
        <v>6108</v>
      </c>
      <c r="HZZ1" s="57" t="s">
        <v>6109</v>
      </c>
      <c r="IAA1" s="57" t="s">
        <v>6110</v>
      </c>
      <c r="IAB1" s="57" t="s">
        <v>6111</v>
      </c>
      <c r="IAC1" s="57" t="s">
        <v>6112</v>
      </c>
      <c r="IAD1" s="57" t="s">
        <v>6113</v>
      </c>
      <c r="IAE1" s="57" t="s">
        <v>6114</v>
      </c>
      <c r="IAF1" s="57" t="s">
        <v>6115</v>
      </c>
      <c r="IAG1" s="57" t="s">
        <v>6116</v>
      </c>
      <c r="IAH1" s="57" t="s">
        <v>6117</v>
      </c>
      <c r="IAI1" s="57" t="s">
        <v>6118</v>
      </c>
      <c r="IAJ1" s="57" t="s">
        <v>6119</v>
      </c>
      <c r="IAK1" s="57" t="s">
        <v>6120</v>
      </c>
      <c r="IAL1" s="57" t="s">
        <v>6121</v>
      </c>
      <c r="IAM1" s="57" t="s">
        <v>6122</v>
      </c>
      <c r="IAN1" s="57" t="s">
        <v>6123</v>
      </c>
      <c r="IAO1" s="57" t="s">
        <v>6124</v>
      </c>
      <c r="IAP1" s="57" t="s">
        <v>6125</v>
      </c>
      <c r="IAQ1" s="57" t="s">
        <v>6126</v>
      </c>
      <c r="IAR1" s="57" t="s">
        <v>6127</v>
      </c>
      <c r="IAS1" s="57" t="s">
        <v>6128</v>
      </c>
      <c r="IAT1" s="57" t="s">
        <v>6129</v>
      </c>
      <c r="IAU1" s="57" t="s">
        <v>6130</v>
      </c>
      <c r="IAV1" s="57" t="s">
        <v>6131</v>
      </c>
      <c r="IAW1" s="57" t="s">
        <v>6132</v>
      </c>
      <c r="IAX1" s="57" t="s">
        <v>6133</v>
      </c>
      <c r="IAY1" s="57" t="s">
        <v>6134</v>
      </c>
      <c r="IAZ1" s="57" t="s">
        <v>6135</v>
      </c>
      <c r="IBA1" s="57" t="s">
        <v>6136</v>
      </c>
      <c r="IBB1" s="57" t="s">
        <v>6137</v>
      </c>
      <c r="IBC1" s="57" t="s">
        <v>6138</v>
      </c>
      <c r="IBD1" s="57" t="s">
        <v>6139</v>
      </c>
      <c r="IBE1" s="57" t="s">
        <v>6140</v>
      </c>
      <c r="IBF1" s="57" t="s">
        <v>6141</v>
      </c>
      <c r="IBG1" s="57" t="s">
        <v>6142</v>
      </c>
      <c r="IBH1" s="57" t="s">
        <v>6143</v>
      </c>
      <c r="IBI1" s="57" t="s">
        <v>6144</v>
      </c>
      <c r="IBJ1" s="57" t="s">
        <v>6145</v>
      </c>
      <c r="IBK1" s="57" t="s">
        <v>6146</v>
      </c>
      <c r="IBL1" s="57" t="s">
        <v>6147</v>
      </c>
      <c r="IBM1" s="57" t="s">
        <v>6148</v>
      </c>
      <c r="IBN1" s="57" t="s">
        <v>6149</v>
      </c>
      <c r="IBO1" s="57" t="s">
        <v>6150</v>
      </c>
      <c r="IBP1" s="57" t="s">
        <v>6151</v>
      </c>
      <c r="IBQ1" s="57" t="s">
        <v>6152</v>
      </c>
      <c r="IBR1" s="57" t="s">
        <v>6153</v>
      </c>
      <c r="IBS1" s="57" t="s">
        <v>6154</v>
      </c>
      <c r="IBT1" s="57" t="s">
        <v>6155</v>
      </c>
      <c r="IBU1" s="57" t="s">
        <v>6156</v>
      </c>
      <c r="IBV1" s="57" t="s">
        <v>6157</v>
      </c>
      <c r="IBW1" s="57" t="s">
        <v>6158</v>
      </c>
      <c r="IBX1" s="57" t="s">
        <v>6159</v>
      </c>
      <c r="IBY1" s="57" t="s">
        <v>6160</v>
      </c>
      <c r="IBZ1" s="57" t="s">
        <v>6161</v>
      </c>
      <c r="ICA1" s="57" t="s">
        <v>6162</v>
      </c>
      <c r="ICB1" s="57" t="s">
        <v>6163</v>
      </c>
      <c r="ICC1" s="57" t="s">
        <v>6164</v>
      </c>
      <c r="ICD1" s="57" t="s">
        <v>6165</v>
      </c>
      <c r="ICE1" s="57" t="s">
        <v>6166</v>
      </c>
      <c r="ICF1" s="57" t="s">
        <v>6167</v>
      </c>
      <c r="ICG1" s="57" t="s">
        <v>6168</v>
      </c>
      <c r="ICH1" s="57" t="s">
        <v>6169</v>
      </c>
      <c r="ICI1" s="57" t="s">
        <v>6170</v>
      </c>
      <c r="ICJ1" s="57" t="s">
        <v>6171</v>
      </c>
      <c r="ICK1" s="57" t="s">
        <v>6172</v>
      </c>
      <c r="ICL1" s="57" t="s">
        <v>6173</v>
      </c>
      <c r="ICM1" s="57" t="s">
        <v>6174</v>
      </c>
      <c r="ICN1" s="57" t="s">
        <v>6175</v>
      </c>
      <c r="ICO1" s="57" t="s">
        <v>6176</v>
      </c>
      <c r="ICP1" s="57" t="s">
        <v>6177</v>
      </c>
      <c r="ICQ1" s="57" t="s">
        <v>6178</v>
      </c>
      <c r="ICR1" s="57" t="s">
        <v>6179</v>
      </c>
      <c r="ICS1" s="57" t="s">
        <v>6180</v>
      </c>
      <c r="ICT1" s="57" t="s">
        <v>6181</v>
      </c>
      <c r="ICU1" s="57" t="s">
        <v>6182</v>
      </c>
      <c r="ICV1" s="57" t="s">
        <v>6183</v>
      </c>
      <c r="ICW1" s="57" t="s">
        <v>6184</v>
      </c>
      <c r="ICX1" s="57" t="s">
        <v>6185</v>
      </c>
      <c r="ICY1" s="57" t="s">
        <v>6186</v>
      </c>
      <c r="ICZ1" s="57" t="s">
        <v>6187</v>
      </c>
      <c r="IDA1" s="57" t="s">
        <v>6188</v>
      </c>
      <c r="IDB1" s="57" t="s">
        <v>6189</v>
      </c>
      <c r="IDC1" s="57" t="s">
        <v>6190</v>
      </c>
      <c r="IDD1" s="57" t="s">
        <v>6191</v>
      </c>
      <c r="IDE1" s="57" t="s">
        <v>6192</v>
      </c>
      <c r="IDF1" s="57" t="s">
        <v>6193</v>
      </c>
      <c r="IDG1" s="57" t="s">
        <v>6194</v>
      </c>
      <c r="IDH1" s="57" t="s">
        <v>6195</v>
      </c>
      <c r="IDI1" s="57" t="s">
        <v>6196</v>
      </c>
      <c r="IDJ1" s="57" t="s">
        <v>6197</v>
      </c>
      <c r="IDK1" s="57" t="s">
        <v>6198</v>
      </c>
      <c r="IDL1" s="57" t="s">
        <v>6199</v>
      </c>
      <c r="IDM1" s="57" t="s">
        <v>6200</v>
      </c>
      <c r="IDN1" s="57" t="s">
        <v>6201</v>
      </c>
      <c r="IDO1" s="57" t="s">
        <v>6202</v>
      </c>
      <c r="IDP1" s="57" t="s">
        <v>6203</v>
      </c>
      <c r="IDQ1" s="57" t="s">
        <v>6204</v>
      </c>
      <c r="IDR1" s="57" t="s">
        <v>6205</v>
      </c>
      <c r="IDS1" s="57" t="s">
        <v>6206</v>
      </c>
      <c r="IDT1" s="57" t="s">
        <v>6207</v>
      </c>
      <c r="IDU1" s="57" t="s">
        <v>6208</v>
      </c>
      <c r="IDV1" s="57" t="s">
        <v>6209</v>
      </c>
      <c r="IDW1" s="57" t="s">
        <v>6210</v>
      </c>
      <c r="IDX1" s="57" t="s">
        <v>6211</v>
      </c>
      <c r="IDY1" s="57" t="s">
        <v>6212</v>
      </c>
      <c r="IDZ1" s="57" t="s">
        <v>6213</v>
      </c>
      <c r="IEA1" s="57" t="s">
        <v>6214</v>
      </c>
      <c r="IEB1" s="57" t="s">
        <v>6215</v>
      </c>
      <c r="IEC1" s="57" t="s">
        <v>6216</v>
      </c>
      <c r="IED1" s="57" t="s">
        <v>6217</v>
      </c>
      <c r="IEE1" s="57" t="s">
        <v>6218</v>
      </c>
      <c r="IEF1" s="57" t="s">
        <v>6219</v>
      </c>
      <c r="IEG1" s="57" t="s">
        <v>6220</v>
      </c>
      <c r="IEH1" s="57" t="s">
        <v>6221</v>
      </c>
      <c r="IEI1" s="57" t="s">
        <v>6222</v>
      </c>
      <c r="IEJ1" s="57" t="s">
        <v>6223</v>
      </c>
      <c r="IEK1" s="57" t="s">
        <v>6224</v>
      </c>
      <c r="IEL1" s="57" t="s">
        <v>6225</v>
      </c>
      <c r="IEM1" s="57" t="s">
        <v>6226</v>
      </c>
      <c r="IEN1" s="57" t="s">
        <v>6227</v>
      </c>
      <c r="IEO1" s="57" t="s">
        <v>6228</v>
      </c>
      <c r="IEP1" s="57" t="s">
        <v>6229</v>
      </c>
      <c r="IEQ1" s="57" t="s">
        <v>6230</v>
      </c>
      <c r="IER1" s="57" t="s">
        <v>6231</v>
      </c>
      <c r="IES1" s="57" t="s">
        <v>6232</v>
      </c>
      <c r="IET1" s="57" t="s">
        <v>6233</v>
      </c>
      <c r="IEU1" s="57" t="s">
        <v>6234</v>
      </c>
      <c r="IEV1" s="57" t="s">
        <v>6235</v>
      </c>
      <c r="IEW1" s="57" t="s">
        <v>6236</v>
      </c>
      <c r="IEX1" s="57" t="s">
        <v>6237</v>
      </c>
      <c r="IEY1" s="57" t="s">
        <v>6238</v>
      </c>
      <c r="IEZ1" s="57" t="s">
        <v>6239</v>
      </c>
      <c r="IFA1" s="57" t="s">
        <v>6240</v>
      </c>
      <c r="IFB1" s="57" t="s">
        <v>6241</v>
      </c>
      <c r="IFC1" s="57" t="s">
        <v>6242</v>
      </c>
      <c r="IFD1" s="57" t="s">
        <v>6243</v>
      </c>
      <c r="IFE1" s="57" t="s">
        <v>6244</v>
      </c>
      <c r="IFF1" s="57" t="s">
        <v>6245</v>
      </c>
      <c r="IFG1" s="57" t="s">
        <v>6246</v>
      </c>
      <c r="IFH1" s="57" t="s">
        <v>6247</v>
      </c>
      <c r="IFI1" s="57" t="s">
        <v>6248</v>
      </c>
      <c r="IFJ1" s="57" t="s">
        <v>6249</v>
      </c>
      <c r="IFK1" s="57" t="s">
        <v>6250</v>
      </c>
      <c r="IFL1" s="57" t="s">
        <v>6251</v>
      </c>
      <c r="IFM1" s="57" t="s">
        <v>6252</v>
      </c>
      <c r="IFN1" s="57" t="s">
        <v>6253</v>
      </c>
      <c r="IFO1" s="57" t="s">
        <v>6254</v>
      </c>
      <c r="IFP1" s="57" t="s">
        <v>6255</v>
      </c>
      <c r="IFQ1" s="57" t="s">
        <v>6256</v>
      </c>
      <c r="IFR1" s="57" t="s">
        <v>6257</v>
      </c>
      <c r="IFS1" s="57" t="s">
        <v>6258</v>
      </c>
      <c r="IFT1" s="57" t="s">
        <v>6259</v>
      </c>
      <c r="IFU1" s="57" t="s">
        <v>6260</v>
      </c>
      <c r="IFV1" s="57" t="s">
        <v>6261</v>
      </c>
      <c r="IFW1" s="57" t="s">
        <v>6262</v>
      </c>
      <c r="IFX1" s="57" t="s">
        <v>6263</v>
      </c>
      <c r="IFY1" s="57" t="s">
        <v>6264</v>
      </c>
      <c r="IFZ1" s="57" t="s">
        <v>6265</v>
      </c>
      <c r="IGA1" s="57" t="s">
        <v>6266</v>
      </c>
      <c r="IGB1" s="57" t="s">
        <v>6267</v>
      </c>
      <c r="IGC1" s="57" t="s">
        <v>6268</v>
      </c>
      <c r="IGD1" s="57" t="s">
        <v>6269</v>
      </c>
      <c r="IGE1" s="57" t="s">
        <v>6270</v>
      </c>
      <c r="IGF1" s="57" t="s">
        <v>6271</v>
      </c>
      <c r="IGG1" s="57" t="s">
        <v>6272</v>
      </c>
      <c r="IGH1" s="57" t="s">
        <v>6273</v>
      </c>
      <c r="IGI1" s="57" t="s">
        <v>6274</v>
      </c>
      <c r="IGJ1" s="57" t="s">
        <v>6275</v>
      </c>
      <c r="IGK1" s="57" t="s">
        <v>6276</v>
      </c>
      <c r="IGL1" s="57" t="s">
        <v>6277</v>
      </c>
      <c r="IGM1" s="57" t="s">
        <v>6278</v>
      </c>
      <c r="IGN1" s="57" t="s">
        <v>6279</v>
      </c>
      <c r="IGO1" s="57" t="s">
        <v>6280</v>
      </c>
      <c r="IGP1" s="57" t="s">
        <v>6281</v>
      </c>
      <c r="IGQ1" s="57" t="s">
        <v>6282</v>
      </c>
      <c r="IGR1" s="57" t="s">
        <v>6283</v>
      </c>
      <c r="IGS1" s="57" t="s">
        <v>6284</v>
      </c>
      <c r="IGT1" s="57" t="s">
        <v>6285</v>
      </c>
      <c r="IGU1" s="57" t="s">
        <v>6286</v>
      </c>
      <c r="IGV1" s="57" t="s">
        <v>6287</v>
      </c>
      <c r="IGW1" s="57" t="s">
        <v>6288</v>
      </c>
      <c r="IGX1" s="57" t="s">
        <v>6289</v>
      </c>
      <c r="IGY1" s="57" t="s">
        <v>6290</v>
      </c>
      <c r="IGZ1" s="57" t="s">
        <v>6291</v>
      </c>
      <c r="IHA1" s="57" t="s">
        <v>6292</v>
      </c>
      <c r="IHB1" s="57" t="s">
        <v>6293</v>
      </c>
      <c r="IHC1" s="57" t="s">
        <v>6294</v>
      </c>
      <c r="IHD1" s="57" t="s">
        <v>6295</v>
      </c>
      <c r="IHE1" s="57" t="s">
        <v>6296</v>
      </c>
      <c r="IHF1" s="57" t="s">
        <v>6297</v>
      </c>
      <c r="IHG1" s="57" t="s">
        <v>6298</v>
      </c>
      <c r="IHH1" s="57" t="s">
        <v>6299</v>
      </c>
      <c r="IHI1" s="57" t="s">
        <v>6300</v>
      </c>
      <c r="IHJ1" s="57" t="s">
        <v>6301</v>
      </c>
      <c r="IHK1" s="57" t="s">
        <v>6302</v>
      </c>
      <c r="IHL1" s="57" t="s">
        <v>6303</v>
      </c>
      <c r="IHM1" s="57" t="s">
        <v>6304</v>
      </c>
      <c r="IHN1" s="57" t="s">
        <v>6305</v>
      </c>
      <c r="IHO1" s="57" t="s">
        <v>6306</v>
      </c>
      <c r="IHP1" s="57" t="s">
        <v>6307</v>
      </c>
      <c r="IHQ1" s="57" t="s">
        <v>6308</v>
      </c>
      <c r="IHR1" s="57" t="s">
        <v>6309</v>
      </c>
      <c r="IHS1" s="57" t="s">
        <v>6310</v>
      </c>
      <c r="IHT1" s="57" t="s">
        <v>6311</v>
      </c>
      <c r="IHU1" s="57" t="s">
        <v>6312</v>
      </c>
      <c r="IHV1" s="57" t="s">
        <v>6313</v>
      </c>
      <c r="IHW1" s="57" t="s">
        <v>6314</v>
      </c>
      <c r="IHX1" s="57" t="s">
        <v>6315</v>
      </c>
      <c r="IHY1" s="57" t="s">
        <v>6316</v>
      </c>
      <c r="IHZ1" s="57" t="s">
        <v>6317</v>
      </c>
      <c r="IIA1" s="57" t="s">
        <v>6318</v>
      </c>
      <c r="IIB1" s="57" t="s">
        <v>6319</v>
      </c>
      <c r="IIC1" s="57" t="s">
        <v>6320</v>
      </c>
      <c r="IID1" s="57" t="s">
        <v>6321</v>
      </c>
      <c r="IIE1" s="57" t="s">
        <v>6322</v>
      </c>
      <c r="IIF1" s="57" t="s">
        <v>6323</v>
      </c>
      <c r="IIG1" s="57" t="s">
        <v>6324</v>
      </c>
      <c r="IIH1" s="57" t="s">
        <v>6325</v>
      </c>
      <c r="III1" s="57" t="s">
        <v>6326</v>
      </c>
      <c r="IIJ1" s="57" t="s">
        <v>6327</v>
      </c>
      <c r="IIK1" s="57" t="s">
        <v>6328</v>
      </c>
      <c r="IIL1" s="57" t="s">
        <v>6329</v>
      </c>
      <c r="IIM1" s="57" t="s">
        <v>6330</v>
      </c>
      <c r="IIN1" s="57" t="s">
        <v>6331</v>
      </c>
      <c r="IIO1" s="57" t="s">
        <v>6332</v>
      </c>
      <c r="IIP1" s="57" t="s">
        <v>6333</v>
      </c>
      <c r="IIQ1" s="57" t="s">
        <v>6334</v>
      </c>
      <c r="IIR1" s="57" t="s">
        <v>6335</v>
      </c>
      <c r="IIS1" s="57" t="s">
        <v>6336</v>
      </c>
      <c r="IIT1" s="57" t="s">
        <v>6337</v>
      </c>
      <c r="IIU1" s="57" t="s">
        <v>6338</v>
      </c>
      <c r="IIV1" s="57" t="s">
        <v>6339</v>
      </c>
      <c r="IIW1" s="57" t="s">
        <v>6340</v>
      </c>
      <c r="IIX1" s="57" t="s">
        <v>6341</v>
      </c>
      <c r="IIY1" s="57" t="s">
        <v>6342</v>
      </c>
      <c r="IIZ1" s="57" t="s">
        <v>6343</v>
      </c>
      <c r="IJA1" s="57" t="s">
        <v>6344</v>
      </c>
      <c r="IJB1" s="57" t="s">
        <v>6345</v>
      </c>
      <c r="IJC1" s="57" t="s">
        <v>6346</v>
      </c>
      <c r="IJD1" s="57" t="s">
        <v>6347</v>
      </c>
      <c r="IJE1" s="57" t="s">
        <v>6348</v>
      </c>
      <c r="IJF1" s="57" t="s">
        <v>6349</v>
      </c>
      <c r="IJG1" s="57" t="s">
        <v>6350</v>
      </c>
      <c r="IJH1" s="57" t="s">
        <v>6351</v>
      </c>
      <c r="IJI1" s="57" t="s">
        <v>6352</v>
      </c>
      <c r="IJJ1" s="57" t="s">
        <v>6353</v>
      </c>
      <c r="IJK1" s="57" t="s">
        <v>6354</v>
      </c>
      <c r="IJL1" s="57" t="s">
        <v>6355</v>
      </c>
      <c r="IJM1" s="57" t="s">
        <v>6356</v>
      </c>
      <c r="IJN1" s="57" t="s">
        <v>6357</v>
      </c>
      <c r="IJO1" s="57" t="s">
        <v>6358</v>
      </c>
      <c r="IJP1" s="57" t="s">
        <v>6359</v>
      </c>
      <c r="IJQ1" s="57" t="s">
        <v>6360</v>
      </c>
      <c r="IJR1" s="57" t="s">
        <v>6361</v>
      </c>
      <c r="IJS1" s="57" t="s">
        <v>6362</v>
      </c>
      <c r="IJT1" s="57" t="s">
        <v>6363</v>
      </c>
      <c r="IJU1" s="57" t="s">
        <v>6364</v>
      </c>
      <c r="IJV1" s="57" t="s">
        <v>6365</v>
      </c>
      <c r="IJW1" s="57" t="s">
        <v>6366</v>
      </c>
      <c r="IJX1" s="57" t="s">
        <v>6367</v>
      </c>
      <c r="IJY1" s="57" t="s">
        <v>6368</v>
      </c>
      <c r="IJZ1" s="57" t="s">
        <v>6369</v>
      </c>
      <c r="IKA1" s="57" t="s">
        <v>6370</v>
      </c>
      <c r="IKB1" s="57" t="s">
        <v>6371</v>
      </c>
      <c r="IKC1" s="57" t="s">
        <v>6372</v>
      </c>
      <c r="IKD1" s="57" t="s">
        <v>6373</v>
      </c>
      <c r="IKE1" s="57" t="s">
        <v>6374</v>
      </c>
      <c r="IKF1" s="57" t="s">
        <v>6375</v>
      </c>
      <c r="IKG1" s="57" t="s">
        <v>6376</v>
      </c>
      <c r="IKH1" s="57" t="s">
        <v>6377</v>
      </c>
      <c r="IKI1" s="57" t="s">
        <v>6378</v>
      </c>
      <c r="IKJ1" s="57" t="s">
        <v>6379</v>
      </c>
      <c r="IKK1" s="57" t="s">
        <v>6380</v>
      </c>
      <c r="IKL1" s="57" t="s">
        <v>6381</v>
      </c>
      <c r="IKM1" s="57" t="s">
        <v>6382</v>
      </c>
      <c r="IKN1" s="57" t="s">
        <v>6383</v>
      </c>
      <c r="IKO1" s="57" t="s">
        <v>6384</v>
      </c>
      <c r="IKP1" s="57" t="s">
        <v>6385</v>
      </c>
      <c r="IKQ1" s="57" t="s">
        <v>6386</v>
      </c>
      <c r="IKR1" s="57" t="s">
        <v>6387</v>
      </c>
      <c r="IKS1" s="57" t="s">
        <v>6388</v>
      </c>
      <c r="IKT1" s="57" t="s">
        <v>6389</v>
      </c>
      <c r="IKU1" s="57" t="s">
        <v>6390</v>
      </c>
      <c r="IKV1" s="57" t="s">
        <v>6391</v>
      </c>
      <c r="IKW1" s="57" t="s">
        <v>6392</v>
      </c>
      <c r="IKX1" s="57" t="s">
        <v>6393</v>
      </c>
      <c r="IKY1" s="57" t="s">
        <v>6394</v>
      </c>
      <c r="IKZ1" s="57" t="s">
        <v>6395</v>
      </c>
      <c r="ILA1" s="57" t="s">
        <v>6396</v>
      </c>
      <c r="ILB1" s="57" t="s">
        <v>6397</v>
      </c>
      <c r="ILC1" s="57" t="s">
        <v>6398</v>
      </c>
      <c r="ILD1" s="57" t="s">
        <v>6399</v>
      </c>
      <c r="ILE1" s="57" t="s">
        <v>6400</v>
      </c>
      <c r="ILF1" s="57" t="s">
        <v>6401</v>
      </c>
      <c r="ILG1" s="57" t="s">
        <v>6402</v>
      </c>
      <c r="ILH1" s="57" t="s">
        <v>6403</v>
      </c>
      <c r="ILI1" s="57" t="s">
        <v>6404</v>
      </c>
      <c r="ILJ1" s="57" t="s">
        <v>6405</v>
      </c>
      <c r="ILK1" s="57" t="s">
        <v>6406</v>
      </c>
      <c r="ILL1" s="57" t="s">
        <v>6407</v>
      </c>
      <c r="ILM1" s="57" t="s">
        <v>6408</v>
      </c>
      <c r="ILN1" s="57" t="s">
        <v>6409</v>
      </c>
      <c r="ILO1" s="57" t="s">
        <v>6410</v>
      </c>
      <c r="ILP1" s="57" t="s">
        <v>6411</v>
      </c>
      <c r="ILQ1" s="57" t="s">
        <v>6412</v>
      </c>
      <c r="ILR1" s="57" t="s">
        <v>6413</v>
      </c>
      <c r="ILS1" s="57" t="s">
        <v>6414</v>
      </c>
      <c r="ILT1" s="57" t="s">
        <v>6415</v>
      </c>
      <c r="ILU1" s="57" t="s">
        <v>6416</v>
      </c>
      <c r="ILV1" s="57" t="s">
        <v>6417</v>
      </c>
      <c r="ILW1" s="57" t="s">
        <v>6418</v>
      </c>
      <c r="ILX1" s="57" t="s">
        <v>6419</v>
      </c>
      <c r="ILY1" s="57" t="s">
        <v>6420</v>
      </c>
      <c r="ILZ1" s="57" t="s">
        <v>6421</v>
      </c>
      <c r="IMA1" s="57" t="s">
        <v>6422</v>
      </c>
      <c r="IMB1" s="57" t="s">
        <v>6423</v>
      </c>
      <c r="IMC1" s="57" t="s">
        <v>6424</v>
      </c>
      <c r="IMD1" s="57" t="s">
        <v>6425</v>
      </c>
      <c r="IME1" s="57" t="s">
        <v>6426</v>
      </c>
      <c r="IMF1" s="57" t="s">
        <v>6427</v>
      </c>
      <c r="IMG1" s="57" t="s">
        <v>6428</v>
      </c>
      <c r="IMH1" s="57" t="s">
        <v>6429</v>
      </c>
      <c r="IMI1" s="57" t="s">
        <v>6430</v>
      </c>
      <c r="IMJ1" s="57" t="s">
        <v>6431</v>
      </c>
      <c r="IMK1" s="57" t="s">
        <v>6432</v>
      </c>
      <c r="IML1" s="57" t="s">
        <v>6433</v>
      </c>
      <c r="IMM1" s="57" t="s">
        <v>6434</v>
      </c>
      <c r="IMN1" s="57" t="s">
        <v>6435</v>
      </c>
      <c r="IMO1" s="57" t="s">
        <v>6436</v>
      </c>
      <c r="IMP1" s="57" t="s">
        <v>6437</v>
      </c>
      <c r="IMQ1" s="57" t="s">
        <v>6438</v>
      </c>
      <c r="IMR1" s="57" t="s">
        <v>6439</v>
      </c>
      <c r="IMS1" s="57" t="s">
        <v>6440</v>
      </c>
      <c r="IMT1" s="57" t="s">
        <v>6441</v>
      </c>
      <c r="IMU1" s="57" t="s">
        <v>6442</v>
      </c>
      <c r="IMV1" s="57" t="s">
        <v>6443</v>
      </c>
      <c r="IMW1" s="57" t="s">
        <v>6444</v>
      </c>
      <c r="IMX1" s="57" t="s">
        <v>6445</v>
      </c>
      <c r="IMY1" s="57" t="s">
        <v>6446</v>
      </c>
      <c r="IMZ1" s="57" t="s">
        <v>6447</v>
      </c>
      <c r="INA1" s="57" t="s">
        <v>6448</v>
      </c>
      <c r="INB1" s="57" t="s">
        <v>6449</v>
      </c>
      <c r="INC1" s="57" t="s">
        <v>6450</v>
      </c>
      <c r="IND1" s="57" t="s">
        <v>6451</v>
      </c>
      <c r="INE1" s="57" t="s">
        <v>6452</v>
      </c>
      <c r="INF1" s="57" t="s">
        <v>6453</v>
      </c>
      <c r="ING1" s="57" t="s">
        <v>6454</v>
      </c>
      <c r="INH1" s="57" t="s">
        <v>6455</v>
      </c>
      <c r="INI1" s="57" t="s">
        <v>6456</v>
      </c>
      <c r="INJ1" s="57" t="s">
        <v>6457</v>
      </c>
      <c r="INK1" s="57" t="s">
        <v>6458</v>
      </c>
      <c r="INL1" s="57" t="s">
        <v>6459</v>
      </c>
      <c r="INM1" s="57" t="s">
        <v>6460</v>
      </c>
      <c r="INN1" s="57" t="s">
        <v>6461</v>
      </c>
      <c r="INO1" s="57" t="s">
        <v>6462</v>
      </c>
      <c r="INP1" s="57" t="s">
        <v>6463</v>
      </c>
      <c r="INQ1" s="57" t="s">
        <v>6464</v>
      </c>
      <c r="INR1" s="57" t="s">
        <v>6465</v>
      </c>
      <c r="INS1" s="57" t="s">
        <v>6466</v>
      </c>
      <c r="INT1" s="57" t="s">
        <v>6467</v>
      </c>
      <c r="INU1" s="57" t="s">
        <v>6468</v>
      </c>
      <c r="INV1" s="57" t="s">
        <v>6469</v>
      </c>
      <c r="INW1" s="57" t="s">
        <v>6470</v>
      </c>
      <c r="INX1" s="57" t="s">
        <v>6471</v>
      </c>
      <c r="INY1" s="57" t="s">
        <v>6472</v>
      </c>
      <c r="INZ1" s="57" t="s">
        <v>6473</v>
      </c>
      <c r="IOA1" s="57" t="s">
        <v>6474</v>
      </c>
      <c r="IOB1" s="57" t="s">
        <v>6475</v>
      </c>
      <c r="IOC1" s="57" t="s">
        <v>6476</v>
      </c>
      <c r="IOD1" s="57" t="s">
        <v>6477</v>
      </c>
      <c r="IOE1" s="57" t="s">
        <v>6478</v>
      </c>
      <c r="IOF1" s="57" t="s">
        <v>6479</v>
      </c>
      <c r="IOG1" s="57" t="s">
        <v>6480</v>
      </c>
      <c r="IOH1" s="57" t="s">
        <v>6481</v>
      </c>
      <c r="IOI1" s="57" t="s">
        <v>6482</v>
      </c>
      <c r="IOJ1" s="57" t="s">
        <v>6483</v>
      </c>
      <c r="IOK1" s="57" t="s">
        <v>6484</v>
      </c>
      <c r="IOL1" s="57" t="s">
        <v>6485</v>
      </c>
      <c r="IOM1" s="57" t="s">
        <v>6486</v>
      </c>
      <c r="ION1" s="57" t="s">
        <v>6487</v>
      </c>
      <c r="IOO1" s="57" t="s">
        <v>6488</v>
      </c>
      <c r="IOP1" s="57" t="s">
        <v>6489</v>
      </c>
      <c r="IOQ1" s="57" t="s">
        <v>6490</v>
      </c>
      <c r="IOR1" s="57" t="s">
        <v>6491</v>
      </c>
      <c r="IOS1" s="57" t="s">
        <v>6492</v>
      </c>
      <c r="IOT1" s="57" t="s">
        <v>6493</v>
      </c>
      <c r="IOU1" s="57" t="s">
        <v>6494</v>
      </c>
      <c r="IOV1" s="57" t="s">
        <v>6495</v>
      </c>
      <c r="IOW1" s="57" t="s">
        <v>6496</v>
      </c>
      <c r="IOX1" s="57" t="s">
        <v>6497</v>
      </c>
      <c r="IOY1" s="57" t="s">
        <v>6498</v>
      </c>
      <c r="IOZ1" s="57" t="s">
        <v>6499</v>
      </c>
      <c r="IPA1" s="57" t="s">
        <v>6500</v>
      </c>
      <c r="IPB1" s="57" t="s">
        <v>6501</v>
      </c>
      <c r="IPC1" s="57" t="s">
        <v>6502</v>
      </c>
      <c r="IPD1" s="57" t="s">
        <v>6503</v>
      </c>
      <c r="IPE1" s="57" t="s">
        <v>6504</v>
      </c>
      <c r="IPF1" s="57" t="s">
        <v>6505</v>
      </c>
      <c r="IPG1" s="57" t="s">
        <v>6506</v>
      </c>
      <c r="IPH1" s="57" t="s">
        <v>6507</v>
      </c>
      <c r="IPI1" s="57" t="s">
        <v>6508</v>
      </c>
      <c r="IPJ1" s="57" t="s">
        <v>6509</v>
      </c>
      <c r="IPK1" s="57" t="s">
        <v>6510</v>
      </c>
      <c r="IPL1" s="57" t="s">
        <v>6511</v>
      </c>
      <c r="IPM1" s="57" t="s">
        <v>6512</v>
      </c>
      <c r="IPN1" s="57" t="s">
        <v>6513</v>
      </c>
      <c r="IPO1" s="57" t="s">
        <v>6514</v>
      </c>
      <c r="IPP1" s="57" t="s">
        <v>6515</v>
      </c>
      <c r="IPQ1" s="57" t="s">
        <v>6516</v>
      </c>
      <c r="IPR1" s="57" t="s">
        <v>6517</v>
      </c>
      <c r="IPS1" s="57" t="s">
        <v>6518</v>
      </c>
      <c r="IPT1" s="57" t="s">
        <v>6519</v>
      </c>
      <c r="IPU1" s="57" t="s">
        <v>6520</v>
      </c>
      <c r="IPV1" s="57" t="s">
        <v>6521</v>
      </c>
      <c r="IPW1" s="57" t="s">
        <v>6522</v>
      </c>
      <c r="IPX1" s="57" t="s">
        <v>6523</v>
      </c>
      <c r="IPY1" s="57" t="s">
        <v>6524</v>
      </c>
      <c r="IPZ1" s="57" t="s">
        <v>6525</v>
      </c>
      <c r="IQA1" s="57" t="s">
        <v>6526</v>
      </c>
      <c r="IQB1" s="57" t="s">
        <v>6527</v>
      </c>
      <c r="IQC1" s="57" t="s">
        <v>6528</v>
      </c>
      <c r="IQD1" s="57" t="s">
        <v>6529</v>
      </c>
      <c r="IQE1" s="57" t="s">
        <v>6530</v>
      </c>
      <c r="IQF1" s="57" t="s">
        <v>6531</v>
      </c>
      <c r="IQG1" s="57" t="s">
        <v>6532</v>
      </c>
      <c r="IQH1" s="57" t="s">
        <v>6533</v>
      </c>
      <c r="IQI1" s="57" t="s">
        <v>6534</v>
      </c>
      <c r="IQJ1" s="57" t="s">
        <v>6535</v>
      </c>
      <c r="IQK1" s="57" t="s">
        <v>6536</v>
      </c>
      <c r="IQL1" s="57" t="s">
        <v>6537</v>
      </c>
      <c r="IQM1" s="57" t="s">
        <v>6538</v>
      </c>
      <c r="IQN1" s="57" t="s">
        <v>6539</v>
      </c>
      <c r="IQO1" s="57" t="s">
        <v>6540</v>
      </c>
      <c r="IQP1" s="57" t="s">
        <v>6541</v>
      </c>
      <c r="IQQ1" s="57" t="s">
        <v>6542</v>
      </c>
      <c r="IQR1" s="57" t="s">
        <v>6543</v>
      </c>
      <c r="IQS1" s="57" t="s">
        <v>6544</v>
      </c>
      <c r="IQT1" s="57" t="s">
        <v>6545</v>
      </c>
      <c r="IQU1" s="57" t="s">
        <v>6546</v>
      </c>
      <c r="IQV1" s="57" t="s">
        <v>6547</v>
      </c>
      <c r="IQW1" s="57" t="s">
        <v>6548</v>
      </c>
      <c r="IQX1" s="57" t="s">
        <v>6549</v>
      </c>
      <c r="IQY1" s="57" t="s">
        <v>6550</v>
      </c>
      <c r="IQZ1" s="57" t="s">
        <v>6551</v>
      </c>
      <c r="IRA1" s="57" t="s">
        <v>6552</v>
      </c>
      <c r="IRB1" s="57" t="s">
        <v>6553</v>
      </c>
      <c r="IRC1" s="57" t="s">
        <v>6554</v>
      </c>
      <c r="IRD1" s="57" t="s">
        <v>6555</v>
      </c>
      <c r="IRE1" s="57" t="s">
        <v>6556</v>
      </c>
      <c r="IRF1" s="57" t="s">
        <v>6557</v>
      </c>
      <c r="IRG1" s="57" t="s">
        <v>6558</v>
      </c>
      <c r="IRH1" s="57" t="s">
        <v>6559</v>
      </c>
      <c r="IRI1" s="57" t="s">
        <v>6560</v>
      </c>
      <c r="IRJ1" s="57" t="s">
        <v>6561</v>
      </c>
      <c r="IRK1" s="57" t="s">
        <v>6562</v>
      </c>
      <c r="IRL1" s="57" t="s">
        <v>6563</v>
      </c>
      <c r="IRM1" s="57" t="s">
        <v>6564</v>
      </c>
      <c r="IRN1" s="57" t="s">
        <v>6565</v>
      </c>
      <c r="IRO1" s="57" t="s">
        <v>6566</v>
      </c>
      <c r="IRP1" s="57" t="s">
        <v>6567</v>
      </c>
      <c r="IRQ1" s="57" t="s">
        <v>6568</v>
      </c>
      <c r="IRR1" s="57" t="s">
        <v>6569</v>
      </c>
      <c r="IRS1" s="57" t="s">
        <v>6570</v>
      </c>
      <c r="IRT1" s="57" t="s">
        <v>6571</v>
      </c>
      <c r="IRU1" s="57" t="s">
        <v>6572</v>
      </c>
      <c r="IRV1" s="57" t="s">
        <v>6573</v>
      </c>
      <c r="IRW1" s="57" t="s">
        <v>6574</v>
      </c>
      <c r="IRX1" s="57" t="s">
        <v>6575</v>
      </c>
      <c r="IRY1" s="57" t="s">
        <v>6576</v>
      </c>
      <c r="IRZ1" s="57" t="s">
        <v>6577</v>
      </c>
      <c r="ISA1" s="57" t="s">
        <v>6578</v>
      </c>
      <c r="ISB1" s="57" t="s">
        <v>6579</v>
      </c>
      <c r="ISC1" s="57" t="s">
        <v>6580</v>
      </c>
      <c r="ISD1" s="57" t="s">
        <v>6581</v>
      </c>
      <c r="ISE1" s="57" t="s">
        <v>6582</v>
      </c>
      <c r="ISF1" s="57" t="s">
        <v>6583</v>
      </c>
      <c r="ISG1" s="57" t="s">
        <v>6584</v>
      </c>
      <c r="ISH1" s="57" t="s">
        <v>6585</v>
      </c>
      <c r="ISI1" s="57" t="s">
        <v>6586</v>
      </c>
      <c r="ISJ1" s="57" t="s">
        <v>6587</v>
      </c>
      <c r="ISK1" s="57" t="s">
        <v>6588</v>
      </c>
      <c r="ISL1" s="57" t="s">
        <v>6589</v>
      </c>
      <c r="ISM1" s="57" t="s">
        <v>6590</v>
      </c>
      <c r="ISN1" s="57" t="s">
        <v>6591</v>
      </c>
      <c r="ISO1" s="57" t="s">
        <v>6592</v>
      </c>
      <c r="ISP1" s="57" t="s">
        <v>6593</v>
      </c>
      <c r="ISQ1" s="57" t="s">
        <v>6594</v>
      </c>
      <c r="ISR1" s="57" t="s">
        <v>6595</v>
      </c>
      <c r="ISS1" s="57" t="s">
        <v>6596</v>
      </c>
      <c r="IST1" s="57" t="s">
        <v>6597</v>
      </c>
      <c r="ISU1" s="57" t="s">
        <v>6598</v>
      </c>
      <c r="ISV1" s="57" t="s">
        <v>6599</v>
      </c>
      <c r="ISW1" s="57" t="s">
        <v>6600</v>
      </c>
      <c r="ISX1" s="57" t="s">
        <v>6601</v>
      </c>
      <c r="ISY1" s="57" t="s">
        <v>6602</v>
      </c>
      <c r="ISZ1" s="57" t="s">
        <v>6603</v>
      </c>
      <c r="ITA1" s="57" t="s">
        <v>6604</v>
      </c>
      <c r="ITB1" s="57" t="s">
        <v>6605</v>
      </c>
      <c r="ITC1" s="57" t="s">
        <v>6606</v>
      </c>
      <c r="ITD1" s="57" t="s">
        <v>6607</v>
      </c>
      <c r="ITE1" s="57" t="s">
        <v>6608</v>
      </c>
      <c r="ITF1" s="57" t="s">
        <v>6609</v>
      </c>
      <c r="ITG1" s="57" t="s">
        <v>6610</v>
      </c>
      <c r="ITH1" s="57" t="s">
        <v>6611</v>
      </c>
      <c r="ITI1" s="57" t="s">
        <v>6612</v>
      </c>
      <c r="ITJ1" s="57" t="s">
        <v>6613</v>
      </c>
      <c r="ITK1" s="57" t="s">
        <v>6614</v>
      </c>
      <c r="ITL1" s="57" t="s">
        <v>6615</v>
      </c>
      <c r="ITM1" s="57" t="s">
        <v>6616</v>
      </c>
      <c r="ITN1" s="57" t="s">
        <v>6617</v>
      </c>
      <c r="ITO1" s="57" t="s">
        <v>6618</v>
      </c>
      <c r="ITP1" s="57" t="s">
        <v>6619</v>
      </c>
      <c r="ITQ1" s="57" t="s">
        <v>6620</v>
      </c>
      <c r="ITR1" s="57" t="s">
        <v>6621</v>
      </c>
      <c r="ITS1" s="57" t="s">
        <v>6622</v>
      </c>
      <c r="ITT1" s="57" t="s">
        <v>6623</v>
      </c>
      <c r="ITU1" s="57" t="s">
        <v>6624</v>
      </c>
      <c r="ITV1" s="57" t="s">
        <v>6625</v>
      </c>
      <c r="ITW1" s="57" t="s">
        <v>6626</v>
      </c>
      <c r="ITX1" s="57" t="s">
        <v>6627</v>
      </c>
      <c r="ITY1" s="57" t="s">
        <v>6628</v>
      </c>
      <c r="ITZ1" s="57" t="s">
        <v>6629</v>
      </c>
      <c r="IUA1" s="57" t="s">
        <v>6630</v>
      </c>
      <c r="IUB1" s="57" t="s">
        <v>6631</v>
      </c>
      <c r="IUC1" s="57" t="s">
        <v>6632</v>
      </c>
      <c r="IUD1" s="57" t="s">
        <v>6633</v>
      </c>
      <c r="IUE1" s="57" t="s">
        <v>6634</v>
      </c>
      <c r="IUF1" s="57" t="s">
        <v>6635</v>
      </c>
      <c r="IUG1" s="57" t="s">
        <v>6636</v>
      </c>
      <c r="IUH1" s="57" t="s">
        <v>6637</v>
      </c>
      <c r="IUI1" s="57" t="s">
        <v>6638</v>
      </c>
      <c r="IUJ1" s="57" t="s">
        <v>6639</v>
      </c>
      <c r="IUK1" s="57" t="s">
        <v>6640</v>
      </c>
      <c r="IUL1" s="57" t="s">
        <v>6641</v>
      </c>
      <c r="IUM1" s="57" t="s">
        <v>6642</v>
      </c>
      <c r="IUN1" s="57" t="s">
        <v>6643</v>
      </c>
      <c r="IUO1" s="57" t="s">
        <v>6644</v>
      </c>
      <c r="IUP1" s="57" t="s">
        <v>6645</v>
      </c>
      <c r="IUQ1" s="57" t="s">
        <v>6646</v>
      </c>
      <c r="IUR1" s="57" t="s">
        <v>6647</v>
      </c>
      <c r="IUS1" s="57" t="s">
        <v>6648</v>
      </c>
      <c r="IUT1" s="57" t="s">
        <v>6649</v>
      </c>
      <c r="IUU1" s="57" t="s">
        <v>6650</v>
      </c>
      <c r="IUV1" s="57" t="s">
        <v>6651</v>
      </c>
      <c r="IUW1" s="57" t="s">
        <v>6652</v>
      </c>
      <c r="IUX1" s="57" t="s">
        <v>6653</v>
      </c>
      <c r="IUY1" s="57" t="s">
        <v>6654</v>
      </c>
      <c r="IUZ1" s="57" t="s">
        <v>6655</v>
      </c>
      <c r="IVA1" s="57" t="s">
        <v>6656</v>
      </c>
      <c r="IVB1" s="57" t="s">
        <v>6657</v>
      </c>
      <c r="IVC1" s="57" t="s">
        <v>6658</v>
      </c>
      <c r="IVD1" s="57" t="s">
        <v>6659</v>
      </c>
      <c r="IVE1" s="57" t="s">
        <v>6660</v>
      </c>
      <c r="IVF1" s="57" t="s">
        <v>6661</v>
      </c>
      <c r="IVG1" s="57" t="s">
        <v>6662</v>
      </c>
      <c r="IVH1" s="57" t="s">
        <v>6663</v>
      </c>
      <c r="IVI1" s="57" t="s">
        <v>6664</v>
      </c>
      <c r="IVJ1" s="57" t="s">
        <v>6665</v>
      </c>
      <c r="IVK1" s="57" t="s">
        <v>6666</v>
      </c>
      <c r="IVL1" s="57" t="s">
        <v>6667</v>
      </c>
      <c r="IVM1" s="57" t="s">
        <v>6668</v>
      </c>
      <c r="IVN1" s="57" t="s">
        <v>6669</v>
      </c>
      <c r="IVO1" s="57" t="s">
        <v>6670</v>
      </c>
      <c r="IVP1" s="57" t="s">
        <v>6671</v>
      </c>
      <c r="IVQ1" s="57" t="s">
        <v>6672</v>
      </c>
      <c r="IVR1" s="57" t="s">
        <v>6673</v>
      </c>
      <c r="IVS1" s="57" t="s">
        <v>6674</v>
      </c>
      <c r="IVT1" s="57" t="s">
        <v>6675</v>
      </c>
      <c r="IVU1" s="57" t="s">
        <v>6676</v>
      </c>
      <c r="IVV1" s="57" t="s">
        <v>6677</v>
      </c>
      <c r="IVW1" s="57" t="s">
        <v>6678</v>
      </c>
      <c r="IVX1" s="57" t="s">
        <v>6679</v>
      </c>
      <c r="IVY1" s="57" t="s">
        <v>6680</v>
      </c>
      <c r="IVZ1" s="57" t="s">
        <v>6681</v>
      </c>
      <c r="IWA1" s="57" t="s">
        <v>6682</v>
      </c>
      <c r="IWB1" s="57" t="s">
        <v>6683</v>
      </c>
      <c r="IWC1" s="57" t="s">
        <v>6684</v>
      </c>
      <c r="IWD1" s="57" t="s">
        <v>6685</v>
      </c>
      <c r="IWE1" s="57" t="s">
        <v>6686</v>
      </c>
      <c r="IWF1" s="57" t="s">
        <v>6687</v>
      </c>
      <c r="IWG1" s="57" t="s">
        <v>6688</v>
      </c>
      <c r="IWH1" s="57" t="s">
        <v>6689</v>
      </c>
      <c r="IWI1" s="57" t="s">
        <v>6690</v>
      </c>
      <c r="IWJ1" s="57" t="s">
        <v>6691</v>
      </c>
      <c r="IWK1" s="57" t="s">
        <v>6692</v>
      </c>
      <c r="IWL1" s="57" t="s">
        <v>6693</v>
      </c>
      <c r="IWM1" s="57" t="s">
        <v>6694</v>
      </c>
      <c r="IWN1" s="57" t="s">
        <v>6695</v>
      </c>
      <c r="IWO1" s="57" t="s">
        <v>6696</v>
      </c>
      <c r="IWP1" s="57" t="s">
        <v>6697</v>
      </c>
      <c r="IWQ1" s="57" t="s">
        <v>6698</v>
      </c>
      <c r="IWR1" s="57" t="s">
        <v>6699</v>
      </c>
      <c r="IWS1" s="57" t="s">
        <v>6700</v>
      </c>
      <c r="IWT1" s="57" t="s">
        <v>6701</v>
      </c>
      <c r="IWU1" s="57" t="s">
        <v>6702</v>
      </c>
      <c r="IWV1" s="57" t="s">
        <v>6703</v>
      </c>
      <c r="IWW1" s="57" t="s">
        <v>6704</v>
      </c>
      <c r="IWX1" s="57" t="s">
        <v>6705</v>
      </c>
      <c r="IWY1" s="57" t="s">
        <v>6706</v>
      </c>
      <c r="IWZ1" s="57" t="s">
        <v>6707</v>
      </c>
      <c r="IXA1" s="57" t="s">
        <v>6708</v>
      </c>
      <c r="IXB1" s="57" t="s">
        <v>6709</v>
      </c>
      <c r="IXC1" s="57" t="s">
        <v>6710</v>
      </c>
      <c r="IXD1" s="57" t="s">
        <v>6711</v>
      </c>
      <c r="IXE1" s="57" t="s">
        <v>6712</v>
      </c>
      <c r="IXF1" s="57" t="s">
        <v>6713</v>
      </c>
      <c r="IXG1" s="57" t="s">
        <v>6714</v>
      </c>
      <c r="IXH1" s="57" t="s">
        <v>6715</v>
      </c>
      <c r="IXI1" s="57" t="s">
        <v>6716</v>
      </c>
      <c r="IXJ1" s="57" t="s">
        <v>6717</v>
      </c>
      <c r="IXK1" s="57" t="s">
        <v>6718</v>
      </c>
      <c r="IXL1" s="57" t="s">
        <v>6719</v>
      </c>
      <c r="IXM1" s="57" t="s">
        <v>6720</v>
      </c>
      <c r="IXN1" s="57" t="s">
        <v>6721</v>
      </c>
      <c r="IXO1" s="57" t="s">
        <v>6722</v>
      </c>
      <c r="IXP1" s="57" t="s">
        <v>6723</v>
      </c>
      <c r="IXQ1" s="57" t="s">
        <v>6724</v>
      </c>
      <c r="IXR1" s="57" t="s">
        <v>6725</v>
      </c>
      <c r="IXS1" s="57" t="s">
        <v>6726</v>
      </c>
      <c r="IXT1" s="57" t="s">
        <v>6727</v>
      </c>
      <c r="IXU1" s="57" t="s">
        <v>6728</v>
      </c>
      <c r="IXV1" s="57" t="s">
        <v>6729</v>
      </c>
      <c r="IXW1" s="57" t="s">
        <v>6730</v>
      </c>
      <c r="IXX1" s="57" t="s">
        <v>6731</v>
      </c>
      <c r="IXY1" s="57" t="s">
        <v>6732</v>
      </c>
      <c r="IXZ1" s="57" t="s">
        <v>6733</v>
      </c>
      <c r="IYA1" s="57" t="s">
        <v>6734</v>
      </c>
      <c r="IYB1" s="57" t="s">
        <v>6735</v>
      </c>
      <c r="IYC1" s="57" t="s">
        <v>6736</v>
      </c>
      <c r="IYD1" s="57" t="s">
        <v>6737</v>
      </c>
      <c r="IYE1" s="57" t="s">
        <v>6738</v>
      </c>
      <c r="IYF1" s="57" t="s">
        <v>6739</v>
      </c>
      <c r="IYG1" s="57" t="s">
        <v>6740</v>
      </c>
      <c r="IYH1" s="57" t="s">
        <v>6741</v>
      </c>
      <c r="IYI1" s="57" t="s">
        <v>6742</v>
      </c>
      <c r="IYJ1" s="57" t="s">
        <v>6743</v>
      </c>
      <c r="IYK1" s="57" t="s">
        <v>6744</v>
      </c>
      <c r="IYL1" s="57" t="s">
        <v>6745</v>
      </c>
      <c r="IYM1" s="57" t="s">
        <v>6746</v>
      </c>
      <c r="IYN1" s="57" t="s">
        <v>6747</v>
      </c>
      <c r="IYO1" s="57" t="s">
        <v>6748</v>
      </c>
      <c r="IYP1" s="57" t="s">
        <v>6749</v>
      </c>
      <c r="IYQ1" s="57" t="s">
        <v>6750</v>
      </c>
      <c r="IYR1" s="57" t="s">
        <v>6751</v>
      </c>
      <c r="IYS1" s="57" t="s">
        <v>6752</v>
      </c>
      <c r="IYT1" s="57" t="s">
        <v>6753</v>
      </c>
      <c r="IYU1" s="57" t="s">
        <v>6754</v>
      </c>
      <c r="IYV1" s="57" t="s">
        <v>6755</v>
      </c>
      <c r="IYW1" s="57" t="s">
        <v>6756</v>
      </c>
      <c r="IYX1" s="57" t="s">
        <v>6757</v>
      </c>
      <c r="IYY1" s="57" t="s">
        <v>6758</v>
      </c>
      <c r="IYZ1" s="57" t="s">
        <v>6759</v>
      </c>
      <c r="IZA1" s="57" t="s">
        <v>6760</v>
      </c>
      <c r="IZB1" s="57" t="s">
        <v>6761</v>
      </c>
      <c r="IZC1" s="57" t="s">
        <v>6762</v>
      </c>
      <c r="IZD1" s="57" t="s">
        <v>6763</v>
      </c>
      <c r="IZE1" s="57" t="s">
        <v>6764</v>
      </c>
      <c r="IZF1" s="57" t="s">
        <v>6765</v>
      </c>
      <c r="IZG1" s="57" t="s">
        <v>6766</v>
      </c>
      <c r="IZH1" s="57" t="s">
        <v>6767</v>
      </c>
      <c r="IZI1" s="57" t="s">
        <v>6768</v>
      </c>
      <c r="IZJ1" s="57" t="s">
        <v>6769</v>
      </c>
      <c r="IZK1" s="57" t="s">
        <v>6770</v>
      </c>
      <c r="IZL1" s="57" t="s">
        <v>6771</v>
      </c>
      <c r="IZM1" s="57" t="s">
        <v>6772</v>
      </c>
      <c r="IZN1" s="57" t="s">
        <v>6773</v>
      </c>
      <c r="IZO1" s="57" t="s">
        <v>6774</v>
      </c>
      <c r="IZP1" s="57" t="s">
        <v>6775</v>
      </c>
      <c r="IZQ1" s="57" t="s">
        <v>6776</v>
      </c>
      <c r="IZR1" s="57" t="s">
        <v>6777</v>
      </c>
      <c r="IZS1" s="57" t="s">
        <v>6778</v>
      </c>
      <c r="IZT1" s="57" t="s">
        <v>6779</v>
      </c>
      <c r="IZU1" s="57" t="s">
        <v>6780</v>
      </c>
      <c r="IZV1" s="57" t="s">
        <v>6781</v>
      </c>
      <c r="IZW1" s="57" t="s">
        <v>6782</v>
      </c>
      <c r="IZX1" s="57" t="s">
        <v>6783</v>
      </c>
      <c r="IZY1" s="57" t="s">
        <v>6784</v>
      </c>
      <c r="IZZ1" s="57" t="s">
        <v>6785</v>
      </c>
      <c r="JAA1" s="57" t="s">
        <v>6786</v>
      </c>
      <c r="JAB1" s="57" t="s">
        <v>6787</v>
      </c>
      <c r="JAC1" s="57" t="s">
        <v>6788</v>
      </c>
      <c r="JAD1" s="57" t="s">
        <v>6789</v>
      </c>
      <c r="JAE1" s="57" t="s">
        <v>6790</v>
      </c>
      <c r="JAF1" s="57" t="s">
        <v>6791</v>
      </c>
      <c r="JAG1" s="57" t="s">
        <v>6792</v>
      </c>
      <c r="JAH1" s="57" t="s">
        <v>6793</v>
      </c>
      <c r="JAI1" s="57" t="s">
        <v>6794</v>
      </c>
      <c r="JAJ1" s="57" t="s">
        <v>6795</v>
      </c>
      <c r="JAK1" s="57" t="s">
        <v>6796</v>
      </c>
      <c r="JAL1" s="57" t="s">
        <v>6797</v>
      </c>
      <c r="JAM1" s="57" t="s">
        <v>6798</v>
      </c>
      <c r="JAN1" s="57" t="s">
        <v>6799</v>
      </c>
      <c r="JAO1" s="57" t="s">
        <v>6800</v>
      </c>
      <c r="JAP1" s="57" t="s">
        <v>6801</v>
      </c>
      <c r="JAQ1" s="57" t="s">
        <v>6802</v>
      </c>
      <c r="JAR1" s="57" t="s">
        <v>6803</v>
      </c>
      <c r="JAS1" s="57" t="s">
        <v>6804</v>
      </c>
      <c r="JAT1" s="57" t="s">
        <v>6805</v>
      </c>
      <c r="JAU1" s="57" t="s">
        <v>6806</v>
      </c>
      <c r="JAV1" s="57" t="s">
        <v>6807</v>
      </c>
      <c r="JAW1" s="57" t="s">
        <v>6808</v>
      </c>
      <c r="JAX1" s="57" t="s">
        <v>6809</v>
      </c>
      <c r="JAY1" s="57" t="s">
        <v>6810</v>
      </c>
      <c r="JAZ1" s="57" t="s">
        <v>6811</v>
      </c>
      <c r="JBA1" s="57" t="s">
        <v>6812</v>
      </c>
      <c r="JBB1" s="57" t="s">
        <v>6813</v>
      </c>
      <c r="JBC1" s="57" t="s">
        <v>6814</v>
      </c>
      <c r="JBD1" s="57" t="s">
        <v>6815</v>
      </c>
      <c r="JBE1" s="57" t="s">
        <v>6816</v>
      </c>
      <c r="JBF1" s="57" t="s">
        <v>6817</v>
      </c>
      <c r="JBG1" s="57" t="s">
        <v>6818</v>
      </c>
      <c r="JBH1" s="57" t="s">
        <v>6819</v>
      </c>
      <c r="JBI1" s="57" t="s">
        <v>6820</v>
      </c>
      <c r="JBJ1" s="57" t="s">
        <v>6821</v>
      </c>
      <c r="JBK1" s="57" t="s">
        <v>6822</v>
      </c>
      <c r="JBL1" s="57" t="s">
        <v>6823</v>
      </c>
      <c r="JBM1" s="57" t="s">
        <v>6824</v>
      </c>
      <c r="JBN1" s="57" t="s">
        <v>6825</v>
      </c>
      <c r="JBO1" s="57" t="s">
        <v>6826</v>
      </c>
      <c r="JBP1" s="57" t="s">
        <v>6827</v>
      </c>
      <c r="JBQ1" s="57" t="s">
        <v>6828</v>
      </c>
      <c r="JBR1" s="57" t="s">
        <v>6829</v>
      </c>
      <c r="JBS1" s="57" t="s">
        <v>6830</v>
      </c>
      <c r="JBT1" s="57" t="s">
        <v>6831</v>
      </c>
      <c r="JBU1" s="57" t="s">
        <v>6832</v>
      </c>
      <c r="JBV1" s="57" t="s">
        <v>6833</v>
      </c>
      <c r="JBW1" s="57" t="s">
        <v>6834</v>
      </c>
      <c r="JBX1" s="57" t="s">
        <v>6835</v>
      </c>
      <c r="JBY1" s="57" t="s">
        <v>6836</v>
      </c>
      <c r="JBZ1" s="57" t="s">
        <v>6837</v>
      </c>
      <c r="JCA1" s="57" t="s">
        <v>6838</v>
      </c>
      <c r="JCB1" s="57" t="s">
        <v>6839</v>
      </c>
      <c r="JCC1" s="57" t="s">
        <v>6840</v>
      </c>
      <c r="JCD1" s="57" t="s">
        <v>6841</v>
      </c>
      <c r="JCE1" s="57" t="s">
        <v>6842</v>
      </c>
      <c r="JCF1" s="57" t="s">
        <v>6843</v>
      </c>
      <c r="JCG1" s="57" t="s">
        <v>6844</v>
      </c>
      <c r="JCH1" s="57" t="s">
        <v>6845</v>
      </c>
      <c r="JCI1" s="57" t="s">
        <v>6846</v>
      </c>
      <c r="JCJ1" s="57" t="s">
        <v>6847</v>
      </c>
      <c r="JCK1" s="57" t="s">
        <v>6848</v>
      </c>
      <c r="JCL1" s="57" t="s">
        <v>6849</v>
      </c>
      <c r="JCM1" s="57" t="s">
        <v>6850</v>
      </c>
      <c r="JCN1" s="57" t="s">
        <v>6851</v>
      </c>
      <c r="JCO1" s="57" t="s">
        <v>6852</v>
      </c>
      <c r="JCP1" s="57" t="s">
        <v>6853</v>
      </c>
      <c r="JCQ1" s="57" t="s">
        <v>6854</v>
      </c>
      <c r="JCR1" s="57" t="s">
        <v>6855</v>
      </c>
      <c r="JCS1" s="57" t="s">
        <v>6856</v>
      </c>
      <c r="JCT1" s="57" t="s">
        <v>6857</v>
      </c>
      <c r="JCU1" s="57" t="s">
        <v>6858</v>
      </c>
      <c r="JCV1" s="57" t="s">
        <v>6859</v>
      </c>
      <c r="JCW1" s="57" t="s">
        <v>6860</v>
      </c>
      <c r="JCX1" s="57" t="s">
        <v>6861</v>
      </c>
      <c r="JCY1" s="57" t="s">
        <v>6862</v>
      </c>
      <c r="JCZ1" s="57" t="s">
        <v>6863</v>
      </c>
      <c r="JDA1" s="57" t="s">
        <v>6864</v>
      </c>
      <c r="JDB1" s="57" t="s">
        <v>6865</v>
      </c>
      <c r="JDC1" s="57" t="s">
        <v>6866</v>
      </c>
      <c r="JDD1" s="57" t="s">
        <v>6867</v>
      </c>
      <c r="JDE1" s="57" t="s">
        <v>6868</v>
      </c>
      <c r="JDF1" s="57" t="s">
        <v>6869</v>
      </c>
      <c r="JDG1" s="57" t="s">
        <v>6870</v>
      </c>
      <c r="JDH1" s="57" t="s">
        <v>6871</v>
      </c>
      <c r="JDI1" s="57" t="s">
        <v>6872</v>
      </c>
      <c r="JDJ1" s="57" t="s">
        <v>6873</v>
      </c>
      <c r="JDK1" s="57" t="s">
        <v>6874</v>
      </c>
      <c r="JDL1" s="57" t="s">
        <v>6875</v>
      </c>
      <c r="JDM1" s="57" t="s">
        <v>6876</v>
      </c>
      <c r="JDN1" s="57" t="s">
        <v>6877</v>
      </c>
      <c r="JDO1" s="57" t="s">
        <v>6878</v>
      </c>
      <c r="JDP1" s="57" t="s">
        <v>6879</v>
      </c>
      <c r="JDQ1" s="57" t="s">
        <v>6880</v>
      </c>
      <c r="JDR1" s="57" t="s">
        <v>6881</v>
      </c>
      <c r="JDS1" s="57" t="s">
        <v>6882</v>
      </c>
      <c r="JDT1" s="57" t="s">
        <v>6883</v>
      </c>
      <c r="JDU1" s="57" t="s">
        <v>6884</v>
      </c>
      <c r="JDV1" s="57" t="s">
        <v>6885</v>
      </c>
      <c r="JDW1" s="57" t="s">
        <v>6886</v>
      </c>
      <c r="JDX1" s="57" t="s">
        <v>6887</v>
      </c>
      <c r="JDY1" s="57" t="s">
        <v>6888</v>
      </c>
      <c r="JDZ1" s="57" t="s">
        <v>6889</v>
      </c>
      <c r="JEA1" s="57" t="s">
        <v>6890</v>
      </c>
      <c r="JEB1" s="57" t="s">
        <v>6891</v>
      </c>
      <c r="JEC1" s="57" t="s">
        <v>6892</v>
      </c>
      <c r="JED1" s="57" t="s">
        <v>6893</v>
      </c>
      <c r="JEE1" s="57" t="s">
        <v>6894</v>
      </c>
      <c r="JEF1" s="57" t="s">
        <v>6895</v>
      </c>
      <c r="JEG1" s="57" t="s">
        <v>6896</v>
      </c>
      <c r="JEH1" s="57" t="s">
        <v>6897</v>
      </c>
      <c r="JEI1" s="57" t="s">
        <v>6898</v>
      </c>
      <c r="JEJ1" s="57" t="s">
        <v>6899</v>
      </c>
      <c r="JEK1" s="57" t="s">
        <v>6900</v>
      </c>
      <c r="JEL1" s="57" t="s">
        <v>6901</v>
      </c>
      <c r="JEM1" s="57" t="s">
        <v>6902</v>
      </c>
      <c r="JEN1" s="57" t="s">
        <v>6903</v>
      </c>
      <c r="JEO1" s="57" t="s">
        <v>6904</v>
      </c>
      <c r="JEP1" s="57" t="s">
        <v>6905</v>
      </c>
      <c r="JEQ1" s="57" t="s">
        <v>6906</v>
      </c>
      <c r="JER1" s="57" t="s">
        <v>6907</v>
      </c>
      <c r="JES1" s="57" t="s">
        <v>6908</v>
      </c>
      <c r="JET1" s="57" t="s">
        <v>6909</v>
      </c>
      <c r="JEU1" s="57" t="s">
        <v>6910</v>
      </c>
      <c r="JEV1" s="57" t="s">
        <v>6911</v>
      </c>
      <c r="JEW1" s="57" t="s">
        <v>6912</v>
      </c>
      <c r="JEX1" s="57" t="s">
        <v>6913</v>
      </c>
      <c r="JEY1" s="57" t="s">
        <v>6914</v>
      </c>
      <c r="JEZ1" s="57" t="s">
        <v>6915</v>
      </c>
      <c r="JFA1" s="57" t="s">
        <v>6916</v>
      </c>
      <c r="JFB1" s="57" t="s">
        <v>6917</v>
      </c>
      <c r="JFC1" s="57" t="s">
        <v>6918</v>
      </c>
      <c r="JFD1" s="57" t="s">
        <v>6919</v>
      </c>
      <c r="JFE1" s="57" t="s">
        <v>6920</v>
      </c>
      <c r="JFF1" s="57" t="s">
        <v>6921</v>
      </c>
      <c r="JFG1" s="57" t="s">
        <v>6922</v>
      </c>
      <c r="JFH1" s="57" t="s">
        <v>6923</v>
      </c>
      <c r="JFI1" s="57" t="s">
        <v>6924</v>
      </c>
      <c r="JFJ1" s="57" t="s">
        <v>6925</v>
      </c>
      <c r="JFK1" s="57" t="s">
        <v>6926</v>
      </c>
      <c r="JFL1" s="57" t="s">
        <v>6927</v>
      </c>
      <c r="JFM1" s="57" t="s">
        <v>6928</v>
      </c>
      <c r="JFN1" s="57" t="s">
        <v>6929</v>
      </c>
      <c r="JFO1" s="57" t="s">
        <v>6930</v>
      </c>
      <c r="JFP1" s="57" t="s">
        <v>6931</v>
      </c>
      <c r="JFQ1" s="57" t="s">
        <v>6932</v>
      </c>
      <c r="JFR1" s="57" t="s">
        <v>6933</v>
      </c>
      <c r="JFS1" s="57" t="s">
        <v>6934</v>
      </c>
      <c r="JFT1" s="57" t="s">
        <v>6935</v>
      </c>
      <c r="JFU1" s="57" t="s">
        <v>6936</v>
      </c>
      <c r="JFV1" s="57" t="s">
        <v>6937</v>
      </c>
      <c r="JFW1" s="57" t="s">
        <v>6938</v>
      </c>
      <c r="JFX1" s="57" t="s">
        <v>6939</v>
      </c>
      <c r="JFY1" s="57" t="s">
        <v>6940</v>
      </c>
      <c r="JFZ1" s="57" t="s">
        <v>6941</v>
      </c>
      <c r="JGA1" s="57" t="s">
        <v>6942</v>
      </c>
      <c r="JGB1" s="57" t="s">
        <v>6943</v>
      </c>
      <c r="JGC1" s="57" t="s">
        <v>6944</v>
      </c>
      <c r="JGD1" s="57" t="s">
        <v>6945</v>
      </c>
      <c r="JGE1" s="57" t="s">
        <v>6946</v>
      </c>
      <c r="JGF1" s="57" t="s">
        <v>6947</v>
      </c>
      <c r="JGG1" s="57" t="s">
        <v>6948</v>
      </c>
      <c r="JGH1" s="57" t="s">
        <v>6949</v>
      </c>
      <c r="JGI1" s="57" t="s">
        <v>6950</v>
      </c>
      <c r="JGJ1" s="57" t="s">
        <v>6951</v>
      </c>
      <c r="JGK1" s="57" t="s">
        <v>6952</v>
      </c>
      <c r="JGL1" s="57" t="s">
        <v>6953</v>
      </c>
      <c r="JGM1" s="57" t="s">
        <v>6954</v>
      </c>
      <c r="JGN1" s="57" t="s">
        <v>6955</v>
      </c>
      <c r="JGO1" s="57" t="s">
        <v>6956</v>
      </c>
      <c r="JGP1" s="57" t="s">
        <v>6957</v>
      </c>
      <c r="JGQ1" s="57" t="s">
        <v>6958</v>
      </c>
      <c r="JGR1" s="57" t="s">
        <v>6959</v>
      </c>
      <c r="JGS1" s="57" t="s">
        <v>6960</v>
      </c>
      <c r="JGT1" s="57" t="s">
        <v>6961</v>
      </c>
      <c r="JGU1" s="57" t="s">
        <v>6962</v>
      </c>
      <c r="JGV1" s="57" t="s">
        <v>6963</v>
      </c>
      <c r="JGW1" s="57" t="s">
        <v>6964</v>
      </c>
      <c r="JGX1" s="57" t="s">
        <v>6965</v>
      </c>
      <c r="JGY1" s="57" t="s">
        <v>6966</v>
      </c>
      <c r="JGZ1" s="57" t="s">
        <v>6967</v>
      </c>
      <c r="JHA1" s="57" t="s">
        <v>6968</v>
      </c>
      <c r="JHB1" s="57" t="s">
        <v>6969</v>
      </c>
      <c r="JHC1" s="57" t="s">
        <v>6970</v>
      </c>
      <c r="JHD1" s="57" t="s">
        <v>6971</v>
      </c>
      <c r="JHE1" s="57" t="s">
        <v>6972</v>
      </c>
      <c r="JHF1" s="57" t="s">
        <v>6973</v>
      </c>
      <c r="JHG1" s="57" t="s">
        <v>6974</v>
      </c>
      <c r="JHH1" s="57" t="s">
        <v>6975</v>
      </c>
      <c r="JHI1" s="57" t="s">
        <v>6976</v>
      </c>
      <c r="JHJ1" s="57" t="s">
        <v>6977</v>
      </c>
      <c r="JHK1" s="57" t="s">
        <v>6978</v>
      </c>
      <c r="JHL1" s="57" t="s">
        <v>6979</v>
      </c>
      <c r="JHM1" s="57" t="s">
        <v>6980</v>
      </c>
      <c r="JHN1" s="57" t="s">
        <v>6981</v>
      </c>
      <c r="JHO1" s="57" t="s">
        <v>6982</v>
      </c>
      <c r="JHP1" s="57" t="s">
        <v>6983</v>
      </c>
      <c r="JHQ1" s="57" t="s">
        <v>6984</v>
      </c>
      <c r="JHR1" s="57" t="s">
        <v>6985</v>
      </c>
      <c r="JHS1" s="57" t="s">
        <v>6986</v>
      </c>
      <c r="JHT1" s="57" t="s">
        <v>6987</v>
      </c>
      <c r="JHU1" s="57" t="s">
        <v>6988</v>
      </c>
      <c r="JHV1" s="57" t="s">
        <v>6989</v>
      </c>
      <c r="JHW1" s="57" t="s">
        <v>6990</v>
      </c>
      <c r="JHX1" s="57" t="s">
        <v>6991</v>
      </c>
      <c r="JHY1" s="57" t="s">
        <v>6992</v>
      </c>
      <c r="JHZ1" s="57" t="s">
        <v>6993</v>
      </c>
      <c r="JIA1" s="57" t="s">
        <v>6994</v>
      </c>
      <c r="JIB1" s="57" t="s">
        <v>6995</v>
      </c>
      <c r="JIC1" s="57" t="s">
        <v>6996</v>
      </c>
      <c r="JID1" s="57" t="s">
        <v>6997</v>
      </c>
      <c r="JIE1" s="57" t="s">
        <v>6998</v>
      </c>
      <c r="JIF1" s="57" t="s">
        <v>6999</v>
      </c>
      <c r="JIG1" s="57" t="s">
        <v>7000</v>
      </c>
      <c r="JIH1" s="57" t="s">
        <v>7001</v>
      </c>
      <c r="JII1" s="57" t="s">
        <v>7002</v>
      </c>
      <c r="JIJ1" s="57" t="s">
        <v>7003</v>
      </c>
      <c r="JIK1" s="57" t="s">
        <v>7004</v>
      </c>
      <c r="JIL1" s="57" t="s">
        <v>7005</v>
      </c>
      <c r="JIM1" s="57" t="s">
        <v>7006</v>
      </c>
      <c r="JIN1" s="57" t="s">
        <v>7007</v>
      </c>
      <c r="JIO1" s="57" t="s">
        <v>7008</v>
      </c>
      <c r="JIP1" s="57" t="s">
        <v>7009</v>
      </c>
      <c r="JIQ1" s="57" t="s">
        <v>7010</v>
      </c>
      <c r="JIR1" s="57" t="s">
        <v>7011</v>
      </c>
      <c r="JIS1" s="57" t="s">
        <v>7012</v>
      </c>
      <c r="JIT1" s="57" t="s">
        <v>7013</v>
      </c>
      <c r="JIU1" s="57" t="s">
        <v>7014</v>
      </c>
      <c r="JIV1" s="57" t="s">
        <v>7015</v>
      </c>
      <c r="JIW1" s="57" t="s">
        <v>7016</v>
      </c>
      <c r="JIX1" s="57" t="s">
        <v>7017</v>
      </c>
      <c r="JIY1" s="57" t="s">
        <v>7018</v>
      </c>
      <c r="JIZ1" s="57" t="s">
        <v>7019</v>
      </c>
      <c r="JJA1" s="57" t="s">
        <v>7020</v>
      </c>
      <c r="JJB1" s="57" t="s">
        <v>7021</v>
      </c>
      <c r="JJC1" s="57" t="s">
        <v>7022</v>
      </c>
      <c r="JJD1" s="57" t="s">
        <v>7023</v>
      </c>
      <c r="JJE1" s="57" t="s">
        <v>7024</v>
      </c>
      <c r="JJF1" s="57" t="s">
        <v>7025</v>
      </c>
      <c r="JJG1" s="57" t="s">
        <v>7026</v>
      </c>
      <c r="JJH1" s="57" t="s">
        <v>7027</v>
      </c>
      <c r="JJI1" s="57" t="s">
        <v>7028</v>
      </c>
      <c r="JJJ1" s="57" t="s">
        <v>7029</v>
      </c>
      <c r="JJK1" s="57" t="s">
        <v>7030</v>
      </c>
      <c r="JJL1" s="57" t="s">
        <v>7031</v>
      </c>
      <c r="JJM1" s="57" t="s">
        <v>7032</v>
      </c>
      <c r="JJN1" s="57" t="s">
        <v>7033</v>
      </c>
      <c r="JJO1" s="57" t="s">
        <v>7034</v>
      </c>
      <c r="JJP1" s="57" t="s">
        <v>7035</v>
      </c>
      <c r="JJQ1" s="57" t="s">
        <v>7036</v>
      </c>
      <c r="JJR1" s="57" t="s">
        <v>7037</v>
      </c>
      <c r="JJS1" s="57" t="s">
        <v>7038</v>
      </c>
      <c r="JJT1" s="57" t="s">
        <v>7039</v>
      </c>
      <c r="JJU1" s="57" t="s">
        <v>7040</v>
      </c>
      <c r="JJV1" s="57" t="s">
        <v>7041</v>
      </c>
      <c r="JJW1" s="57" t="s">
        <v>7042</v>
      </c>
      <c r="JJX1" s="57" t="s">
        <v>7043</v>
      </c>
      <c r="JJY1" s="57" t="s">
        <v>7044</v>
      </c>
      <c r="JJZ1" s="57" t="s">
        <v>7045</v>
      </c>
      <c r="JKA1" s="57" t="s">
        <v>7046</v>
      </c>
      <c r="JKB1" s="57" t="s">
        <v>7047</v>
      </c>
      <c r="JKC1" s="57" t="s">
        <v>7048</v>
      </c>
      <c r="JKD1" s="57" t="s">
        <v>7049</v>
      </c>
      <c r="JKE1" s="57" t="s">
        <v>7050</v>
      </c>
      <c r="JKF1" s="57" t="s">
        <v>7051</v>
      </c>
      <c r="JKG1" s="57" t="s">
        <v>7052</v>
      </c>
      <c r="JKH1" s="57" t="s">
        <v>7053</v>
      </c>
      <c r="JKI1" s="57" t="s">
        <v>7054</v>
      </c>
      <c r="JKJ1" s="57" t="s">
        <v>7055</v>
      </c>
      <c r="JKK1" s="57" t="s">
        <v>7056</v>
      </c>
      <c r="JKL1" s="57" t="s">
        <v>7057</v>
      </c>
      <c r="JKM1" s="57" t="s">
        <v>7058</v>
      </c>
      <c r="JKN1" s="57" t="s">
        <v>7059</v>
      </c>
      <c r="JKO1" s="57" t="s">
        <v>7060</v>
      </c>
      <c r="JKP1" s="57" t="s">
        <v>7061</v>
      </c>
      <c r="JKQ1" s="57" t="s">
        <v>7062</v>
      </c>
      <c r="JKR1" s="57" t="s">
        <v>7063</v>
      </c>
      <c r="JKS1" s="57" t="s">
        <v>7064</v>
      </c>
      <c r="JKT1" s="57" t="s">
        <v>7065</v>
      </c>
      <c r="JKU1" s="57" t="s">
        <v>7066</v>
      </c>
      <c r="JKV1" s="57" t="s">
        <v>7067</v>
      </c>
      <c r="JKW1" s="57" t="s">
        <v>7068</v>
      </c>
      <c r="JKX1" s="57" t="s">
        <v>7069</v>
      </c>
      <c r="JKY1" s="57" t="s">
        <v>7070</v>
      </c>
      <c r="JKZ1" s="57" t="s">
        <v>7071</v>
      </c>
      <c r="JLA1" s="57" t="s">
        <v>7072</v>
      </c>
      <c r="JLB1" s="57" t="s">
        <v>7073</v>
      </c>
      <c r="JLC1" s="57" t="s">
        <v>7074</v>
      </c>
      <c r="JLD1" s="57" t="s">
        <v>7075</v>
      </c>
      <c r="JLE1" s="57" t="s">
        <v>7076</v>
      </c>
      <c r="JLF1" s="57" t="s">
        <v>7077</v>
      </c>
      <c r="JLG1" s="57" t="s">
        <v>7078</v>
      </c>
      <c r="JLH1" s="57" t="s">
        <v>7079</v>
      </c>
      <c r="JLI1" s="57" t="s">
        <v>7080</v>
      </c>
      <c r="JLJ1" s="57" t="s">
        <v>7081</v>
      </c>
      <c r="JLK1" s="57" t="s">
        <v>7082</v>
      </c>
      <c r="JLL1" s="57" t="s">
        <v>7083</v>
      </c>
      <c r="JLM1" s="57" t="s">
        <v>7084</v>
      </c>
      <c r="JLN1" s="57" t="s">
        <v>7085</v>
      </c>
      <c r="JLO1" s="57" t="s">
        <v>7086</v>
      </c>
      <c r="JLP1" s="57" t="s">
        <v>7087</v>
      </c>
      <c r="JLQ1" s="57" t="s">
        <v>7088</v>
      </c>
      <c r="JLR1" s="57" t="s">
        <v>7089</v>
      </c>
      <c r="JLS1" s="57" t="s">
        <v>7090</v>
      </c>
      <c r="JLT1" s="57" t="s">
        <v>7091</v>
      </c>
      <c r="JLU1" s="57" t="s">
        <v>7092</v>
      </c>
      <c r="JLV1" s="57" t="s">
        <v>7093</v>
      </c>
      <c r="JLW1" s="57" t="s">
        <v>7094</v>
      </c>
      <c r="JLX1" s="57" t="s">
        <v>7095</v>
      </c>
      <c r="JLY1" s="57" t="s">
        <v>7096</v>
      </c>
      <c r="JLZ1" s="57" t="s">
        <v>7097</v>
      </c>
      <c r="JMA1" s="57" t="s">
        <v>7098</v>
      </c>
      <c r="JMB1" s="57" t="s">
        <v>7099</v>
      </c>
      <c r="JMC1" s="57" t="s">
        <v>7100</v>
      </c>
      <c r="JMD1" s="57" t="s">
        <v>7101</v>
      </c>
      <c r="JME1" s="57" t="s">
        <v>7102</v>
      </c>
      <c r="JMF1" s="57" t="s">
        <v>7103</v>
      </c>
      <c r="JMG1" s="57" t="s">
        <v>7104</v>
      </c>
      <c r="JMH1" s="57" t="s">
        <v>7105</v>
      </c>
      <c r="JMI1" s="57" t="s">
        <v>7106</v>
      </c>
      <c r="JMJ1" s="57" t="s">
        <v>7107</v>
      </c>
      <c r="JMK1" s="57" t="s">
        <v>7108</v>
      </c>
      <c r="JML1" s="57" t="s">
        <v>7109</v>
      </c>
      <c r="JMM1" s="57" t="s">
        <v>7110</v>
      </c>
      <c r="JMN1" s="57" t="s">
        <v>7111</v>
      </c>
      <c r="JMO1" s="57" t="s">
        <v>7112</v>
      </c>
      <c r="JMP1" s="57" t="s">
        <v>7113</v>
      </c>
      <c r="JMQ1" s="57" t="s">
        <v>7114</v>
      </c>
      <c r="JMR1" s="57" t="s">
        <v>7115</v>
      </c>
      <c r="JMS1" s="57" t="s">
        <v>7116</v>
      </c>
      <c r="JMT1" s="57" t="s">
        <v>7117</v>
      </c>
      <c r="JMU1" s="57" t="s">
        <v>7118</v>
      </c>
      <c r="JMV1" s="57" t="s">
        <v>7119</v>
      </c>
      <c r="JMW1" s="57" t="s">
        <v>7120</v>
      </c>
      <c r="JMX1" s="57" t="s">
        <v>7121</v>
      </c>
      <c r="JMY1" s="57" t="s">
        <v>7122</v>
      </c>
      <c r="JMZ1" s="57" t="s">
        <v>7123</v>
      </c>
      <c r="JNA1" s="57" t="s">
        <v>7124</v>
      </c>
      <c r="JNB1" s="57" t="s">
        <v>7125</v>
      </c>
      <c r="JNC1" s="57" t="s">
        <v>7126</v>
      </c>
      <c r="JND1" s="57" t="s">
        <v>7127</v>
      </c>
      <c r="JNE1" s="57" t="s">
        <v>7128</v>
      </c>
      <c r="JNF1" s="57" t="s">
        <v>7129</v>
      </c>
      <c r="JNG1" s="57" t="s">
        <v>7130</v>
      </c>
      <c r="JNH1" s="57" t="s">
        <v>7131</v>
      </c>
      <c r="JNI1" s="57" t="s">
        <v>7132</v>
      </c>
      <c r="JNJ1" s="57" t="s">
        <v>7133</v>
      </c>
      <c r="JNK1" s="57" t="s">
        <v>7134</v>
      </c>
      <c r="JNL1" s="57" t="s">
        <v>7135</v>
      </c>
      <c r="JNM1" s="57" t="s">
        <v>7136</v>
      </c>
      <c r="JNN1" s="57" t="s">
        <v>7137</v>
      </c>
      <c r="JNO1" s="57" t="s">
        <v>7138</v>
      </c>
      <c r="JNP1" s="57" t="s">
        <v>7139</v>
      </c>
      <c r="JNQ1" s="57" t="s">
        <v>7140</v>
      </c>
      <c r="JNR1" s="57" t="s">
        <v>7141</v>
      </c>
      <c r="JNS1" s="57" t="s">
        <v>7142</v>
      </c>
      <c r="JNT1" s="57" t="s">
        <v>7143</v>
      </c>
      <c r="JNU1" s="57" t="s">
        <v>7144</v>
      </c>
      <c r="JNV1" s="57" t="s">
        <v>7145</v>
      </c>
      <c r="JNW1" s="57" t="s">
        <v>7146</v>
      </c>
      <c r="JNX1" s="57" t="s">
        <v>7147</v>
      </c>
      <c r="JNY1" s="57" t="s">
        <v>7148</v>
      </c>
      <c r="JNZ1" s="57" t="s">
        <v>7149</v>
      </c>
      <c r="JOA1" s="57" t="s">
        <v>7150</v>
      </c>
      <c r="JOB1" s="57" t="s">
        <v>7151</v>
      </c>
      <c r="JOC1" s="57" t="s">
        <v>7152</v>
      </c>
      <c r="JOD1" s="57" t="s">
        <v>7153</v>
      </c>
      <c r="JOE1" s="57" t="s">
        <v>7154</v>
      </c>
      <c r="JOF1" s="57" t="s">
        <v>7155</v>
      </c>
      <c r="JOG1" s="57" t="s">
        <v>7156</v>
      </c>
      <c r="JOH1" s="57" t="s">
        <v>7157</v>
      </c>
      <c r="JOI1" s="57" t="s">
        <v>7158</v>
      </c>
      <c r="JOJ1" s="57" t="s">
        <v>7159</v>
      </c>
      <c r="JOK1" s="57" t="s">
        <v>7160</v>
      </c>
      <c r="JOL1" s="57" t="s">
        <v>7161</v>
      </c>
      <c r="JOM1" s="57" t="s">
        <v>7162</v>
      </c>
      <c r="JON1" s="57" t="s">
        <v>7163</v>
      </c>
      <c r="JOO1" s="57" t="s">
        <v>7164</v>
      </c>
      <c r="JOP1" s="57" t="s">
        <v>7165</v>
      </c>
      <c r="JOQ1" s="57" t="s">
        <v>7166</v>
      </c>
      <c r="JOR1" s="57" t="s">
        <v>7167</v>
      </c>
      <c r="JOS1" s="57" t="s">
        <v>7168</v>
      </c>
      <c r="JOT1" s="57" t="s">
        <v>7169</v>
      </c>
      <c r="JOU1" s="57" t="s">
        <v>7170</v>
      </c>
      <c r="JOV1" s="57" t="s">
        <v>7171</v>
      </c>
      <c r="JOW1" s="57" t="s">
        <v>7172</v>
      </c>
      <c r="JOX1" s="57" t="s">
        <v>7173</v>
      </c>
      <c r="JOY1" s="57" t="s">
        <v>7174</v>
      </c>
      <c r="JOZ1" s="57" t="s">
        <v>7175</v>
      </c>
      <c r="JPA1" s="57" t="s">
        <v>7176</v>
      </c>
      <c r="JPB1" s="57" t="s">
        <v>7177</v>
      </c>
      <c r="JPC1" s="57" t="s">
        <v>7178</v>
      </c>
      <c r="JPD1" s="57" t="s">
        <v>7179</v>
      </c>
      <c r="JPE1" s="57" t="s">
        <v>7180</v>
      </c>
      <c r="JPF1" s="57" t="s">
        <v>7181</v>
      </c>
      <c r="JPG1" s="57" t="s">
        <v>7182</v>
      </c>
      <c r="JPH1" s="57" t="s">
        <v>7183</v>
      </c>
      <c r="JPI1" s="57" t="s">
        <v>7184</v>
      </c>
      <c r="JPJ1" s="57" t="s">
        <v>7185</v>
      </c>
      <c r="JPK1" s="57" t="s">
        <v>7186</v>
      </c>
      <c r="JPL1" s="57" t="s">
        <v>7187</v>
      </c>
      <c r="JPM1" s="57" t="s">
        <v>7188</v>
      </c>
      <c r="JPN1" s="57" t="s">
        <v>7189</v>
      </c>
      <c r="JPO1" s="57" t="s">
        <v>7190</v>
      </c>
      <c r="JPP1" s="57" t="s">
        <v>7191</v>
      </c>
      <c r="JPQ1" s="57" t="s">
        <v>7192</v>
      </c>
      <c r="JPR1" s="57" t="s">
        <v>7193</v>
      </c>
      <c r="JPS1" s="57" t="s">
        <v>7194</v>
      </c>
      <c r="JPT1" s="57" t="s">
        <v>7195</v>
      </c>
      <c r="JPU1" s="57" t="s">
        <v>7196</v>
      </c>
      <c r="JPV1" s="57" t="s">
        <v>7197</v>
      </c>
      <c r="JPW1" s="57" t="s">
        <v>7198</v>
      </c>
      <c r="JPX1" s="57" t="s">
        <v>7199</v>
      </c>
      <c r="JPY1" s="57" t="s">
        <v>7200</v>
      </c>
      <c r="JPZ1" s="57" t="s">
        <v>7201</v>
      </c>
      <c r="JQA1" s="57" t="s">
        <v>7202</v>
      </c>
      <c r="JQB1" s="57" t="s">
        <v>7203</v>
      </c>
      <c r="JQC1" s="57" t="s">
        <v>7204</v>
      </c>
      <c r="JQD1" s="57" t="s">
        <v>7205</v>
      </c>
      <c r="JQE1" s="57" t="s">
        <v>7206</v>
      </c>
      <c r="JQF1" s="57" t="s">
        <v>7207</v>
      </c>
      <c r="JQG1" s="57" t="s">
        <v>7208</v>
      </c>
      <c r="JQH1" s="57" t="s">
        <v>7209</v>
      </c>
      <c r="JQI1" s="57" t="s">
        <v>7210</v>
      </c>
      <c r="JQJ1" s="57" t="s">
        <v>7211</v>
      </c>
      <c r="JQK1" s="57" t="s">
        <v>7212</v>
      </c>
      <c r="JQL1" s="57" t="s">
        <v>7213</v>
      </c>
      <c r="JQM1" s="57" t="s">
        <v>7214</v>
      </c>
      <c r="JQN1" s="57" t="s">
        <v>7215</v>
      </c>
      <c r="JQO1" s="57" t="s">
        <v>7216</v>
      </c>
      <c r="JQP1" s="57" t="s">
        <v>7217</v>
      </c>
      <c r="JQQ1" s="57" t="s">
        <v>7218</v>
      </c>
      <c r="JQR1" s="57" t="s">
        <v>7219</v>
      </c>
      <c r="JQS1" s="57" t="s">
        <v>7220</v>
      </c>
      <c r="JQT1" s="57" t="s">
        <v>7221</v>
      </c>
      <c r="JQU1" s="57" t="s">
        <v>7222</v>
      </c>
      <c r="JQV1" s="57" t="s">
        <v>7223</v>
      </c>
      <c r="JQW1" s="57" t="s">
        <v>7224</v>
      </c>
      <c r="JQX1" s="57" t="s">
        <v>7225</v>
      </c>
      <c r="JQY1" s="57" t="s">
        <v>7226</v>
      </c>
      <c r="JQZ1" s="57" t="s">
        <v>7227</v>
      </c>
      <c r="JRA1" s="57" t="s">
        <v>7228</v>
      </c>
      <c r="JRB1" s="57" t="s">
        <v>7229</v>
      </c>
      <c r="JRC1" s="57" t="s">
        <v>7230</v>
      </c>
      <c r="JRD1" s="57" t="s">
        <v>7231</v>
      </c>
      <c r="JRE1" s="57" t="s">
        <v>7232</v>
      </c>
      <c r="JRF1" s="57" t="s">
        <v>7233</v>
      </c>
      <c r="JRG1" s="57" t="s">
        <v>7234</v>
      </c>
      <c r="JRH1" s="57" t="s">
        <v>7235</v>
      </c>
      <c r="JRI1" s="57" t="s">
        <v>7236</v>
      </c>
      <c r="JRJ1" s="57" t="s">
        <v>7237</v>
      </c>
      <c r="JRK1" s="57" t="s">
        <v>7238</v>
      </c>
      <c r="JRL1" s="57" t="s">
        <v>7239</v>
      </c>
      <c r="JRM1" s="57" t="s">
        <v>7240</v>
      </c>
      <c r="JRN1" s="57" t="s">
        <v>7241</v>
      </c>
      <c r="JRO1" s="57" t="s">
        <v>7242</v>
      </c>
      <c r="JRP1" s="57" t="s">
        <v>7243</v>
      </c>
      <c r="JRQ1" s="57" t="s">
        <v>7244</v>
      </c>
      <c r="JRR1" s="57" t="s">
        <v>7245</v>
      </c>
      <c r="JRS1" s="57" t="s">
        <v>7246</v>
      </c>
      <c r="JRT1" s="57" t="s">
        <v>7247</v>
      </c>
      <c r="JRU1" s="57" t="s">
        <v>7248</v>
      </c>
      <c r="JRV1" s="57" t="s">
        <v>7249</v>
      </c>
      <c r="JRW1" s="57" t="s">
        <v>7250</v>
      </c>
      <c r="JRX1" s="57" t="s">
        <v>7251</v>
      </c>
      <c r="JRY1" s="57" t="s">
        <v>7252</v>
      </c>
      <c r="JRZ1" s="57" t="s">
        <v>7253</v>
      </c>
      <c r="JSA1" s="57" t="s">
        <v>7254</v>
      </c>
      <c r="JSB1" s="57" t="s">
        <v>7255</v>
      </c>
      <c r="JSC1" s="57" t="s">
        <v>7256</v>
      </c>
      <c r="JSD1" s="57" t="s">
        <v>7257</v>
      </c>
      <c r="JSE1" s="57" t="s">
        <v>7258</v>
      </c>
      <c r="JSF1" s="57" t="s">
        <v>7259</v>
      </c>
      <c r="JSG1" s="57" t="s">
        <v>7260</v>
      </c>
      <c r="JSH1" s="57" t="s">
        <v>7261</v>
      </c>
      <c r="JSI1" s="57" t="s">
        <v>7262</v>
      </c>
      <c r="JSJ1" s="57" t="s">
        <v>7263</v>
      </c>
      <c r="JSK1" s="57" t="s">
        <v>7264</v>
      </c>
      <c r="JSL1" s="57" t="s">
        <v>7265</v>
      </c>
      <c r="JSM1" s="57" t="s">
        <v>7266</v>
      </c>
      <c r="JSN1" s="57" t="s">
        <v>7267</v>
      </c>
      <c r="JSO1" s="57" t="s">
        <v>7268</v>
      </c>
      <c r="JSP1" s="57" t="s">
        <v>7269</v>
      </c>
      <c r="JSQ1" s="57" t="s">
        <v>7270</v>
      </c>
      <c r="JSR1" s="57" t="s">
        <v>7271</v>
      </c>
      <c r="JSS1" s="57" t="s">
        <v>7272</v>
      </c>
      <c r="JST1" s="57" t="s">
        <v>7273</v>
      </c>
      <c r="JSU1" s="57" t="s">
        <v>7274</v>
      </c>
      <c r="JSV1" s="57" t="s">
        <v>7275</v>
      </c>
      <c r="JSW1" s="57" t="s">
        <v>7276</v>
      </c>
      <c r="JSX1" s="57" t="s">
        <v>7277</v>
      </c>
      <c r="JSY1" s="57" t="s">
        <v>7278</v>
      </c>
      <c r="JSZ1" s="57" t="s">
        <v>7279</v>
      </c>
      <c r="JTA1" s="57" t="s">
        <v>7280</v>
      </c>
      <c r="JTB1" s="57" t="s">
        <v>7281</v>
      </c>
      <c r="JTC1" s="57" t="s">
        <v>7282</v>
      </c>
      <c r="JTD1" s="57" t="s">
        <v>7283</v>
      </c>
      <c r="JTE1" s="57" t="s">
        <v>7284</v>
      </c>
      <c r="JTF1" s="57" t="s">
        <v>7285</v>
      </c>
      <c r="JTG1" s="57" t="s">
        <v>7286</v>
      </c>
      <c r="JTH1" s="57" t="s">
        <v>7287</v>
      </c>
      <c r="JTI1" s="57" t="s">
        <v>7288</v>
      </c>
      <c r="JTJ1" s="57" t="s">
        <v>7289</v>
      </c>
      <c r="JTK1" s="57" t="s">
        <v>7290</v>
      </c>
      <c r="JTL1" s="57" t="s">
        <v>7291</v>
      </c>
      <c r="JTM1" s="57" t="s">
        <v>7292</v>
      </c>
      <c r="JTN1" s="57" t="s">
        <v>7293</v>
      </c>
      <c r="JTO1" s="57" t="s">
        <v>7294</v>
      </c>
      <c r="JTP1" s="57" t="s">
        <v>7295</v>
      </c>
      <c r="JTQ1" s="57" t="s">
        <v>7296</v>
      </c>
      <c r="JTR1" s="57" t="s">
        <v>7297</v>
      </c>
      <c r="JTS1" s="57" t="s">
        <v>7298</v>
      </c>
      <c r="JTT1" s="57" t="s">
        <v>7299</v>
      </c>
      <c r="JTU1" s="57" t="s">
        <v>7300</v>
      </c>
      <c r="JTV1" s="57" t="s">
        <v>7301</v>
      </c>
      <c r="JTW1" s="57" t="s">
        <v>7302</v>
      </c>
      <c r="JTX1" s="57" t="s">
        <v>7303</v>
      </c>
      <c r="JTY1" s="57" t="s">
        <v>7304</v>
      </c>
      <c r="JTZ1" s="57" t="s">
        <v>7305</v>
      </c>
      <c r="JUA1" s="57" t="s">
        <v>7306</v>
      </c>
      <c r="JUB1" s="57" t="s">
        <v>7307</v>
      </c>
      <c r="JUC1" s="57" t="s">
        <v>7308</v>
      </c>
      <c r="JUD1" s="57" t="s">
        <v>7309</v>
      </c>
      <c r="JUE1" s="57" t="s">
        <v>7310</v>
      </c>
      <c r="JUF1" s="57" t="s">
        <v>7311</v>
      </c>
      <c r="JUG1" s="57" t="s">
        <v>7312</v>
      </c>
      <c r="JUH1" s="57" t="s">
        <v>7313</v>
      </c>
      <c r="JUI1" s="57" t="s">
        <v>7314</v>
      </c>
      <c r="JUJ1" s="57" t="s">
        <v>7315</v>
      </c>
      <c r="JUK1" s="57" t="s">
        <v>7316</v>
      </c>
      <c r="JUL1" s="57" t="s">
        <v>7317</v>
      </c>
      <c r="JUM1" s="57" t="s">
        <v>7318</v>
      </c>
      <c r="JUN1" s="57" t="s">
        <v>7319</v>
      </c>
      <c r="JUO1" s="57" t="s">
        <v>7320</v>
      </c>
      <c r="JUP1" s="57" t="s">
        <v>7321</v>
      </c>
      <c r="JUQ1" s="57" t="s">
        <v>7322</v>
      </c>
      <c r="JUR1" s="57" t="s">
        <v>7323</v>
      </c>
      <c r="JUS1" s="57" t="s">
        <v>7324</v>
      </c>
      <c r="JUT1" s="57" t="s">
        <v>7325</v>
      </c>
      <c r="JUU1" s="57" t="s">
        <v>7326</v>
      </c>
      <c r="JUV1" s="57" t="s">
        <v>7327</v>
      </c>
      <c r="JUW1" s="57" t="s">
        <v>7328</v>
      </c>
      <c r="JUX1" s="57" t="s">
        <v>7329</v>
      </c>
      <c r="JUY1" s="57" t="s">
        <v>7330</v>
      </c>
      <c r="JUZ1" s="57" t="s">
        <v>7331</v>
      </c>
      <c r="JVA1" s="57" t="s">
        <v>7332</v>
      </c>
      <c r="JVB1" s="57" t="s">
        <v>7333</v>
      </c>
      <c r="JVC1" s="57" t="s">
        <v>7334</v>
      </c>
      <c r="JVD1" s="57" t="s">
        <v>7335</v>
      </c>
      <c r="JVE1" s="57" t="s">
        <v>7336</v>
      </c>
      <c r="JVF1" s="57" t="s">
        <v>7337</v>
      </c>
      <c r="JVG1" s="57" t="s">
        <v>7338</v>
      </c>
      <c r="JVH1" s="57" t="s">
        <v>7339</v>
      </c>
      <c r="JVI1" s="57" t="s">
        <v>7340</v>
      </c>
      <c r="JVJ1" s="57" t="s">
        <v>7341</v>
      </c>
      <c r="JVK1" s="57" t="s">
        <v>7342</v>
      </c>
      <c r="JVL1" s="57" t="s">
        <v>7343</v>
      </c>
      <c r="JVM1" s="57" t="s">
        <v>7344</v>
      </c>
      <c r="JVN1" s="57" t="s">
        <v>7345</v>
      </c>
      <c r="JVO1" s="57" t="s">
        <v>7346</v>
      </c>
      <c r="JVP1" s="57" t="s">
        <v>7347</v>
      </c>
      <c r="JVQ1" s="57" t="s">
        <v>7348</v>
      </c>
      <c r="JVR1" s="57" t="s">
        <v>7349</v>
      </c>
      <c r="JVS1" s="57" t="s">
        <v>7350</v>
      </c>
      <c r="JVT1" s="57" t="s">
        <v>7351</v>
      </c>
      <c r="JVU1" s="57" t="s">
        <v>7352</v>
      </c>
      <c r="JVV1" s="57" t="s">
        <v>7353</v>
      </c>
      <c r="JVW1" s="57" t="s">
        <v>7354</v>
      </c>
      <c r="JVX1" s="57" t="s">
        <v>7355</v>
      </c>
      <c r="JVY1" s="57" t="s">
        <v>7356</v>
      </c>
      <c r="JVZ1" s="57" t="s">
        <v>7357</v>
      </c>
      <c r="JWA1" s="57" t="s">
        <v>7358</v>
      </c>
      <c r="JWB1" s="57" t="s">
        <v>7359</v>
      </c>
      <c r="JWC1" s="57" t="s">
        <v>7360</v>
      </c>
      <c r="JWD1" s="57" t="s">
        <v>7361</v>
      </c>
      <c r="JWE1" s="57" t="s">
        <v>7362</v>
      </c>
      <c r="JWF1" s="57" t="s">
        <v>7363</v>
      </c>
      <c r="JWG1" s="57" t="s">
        <v>7364</v>
      </c>
      <c r="JWH1" s="57" t="s">
        <v>7365</v>
      </c>
      <c r="JWI1" s="57" t="s">
        <v>7366</v>
      </c>
      <c r="JWJ1" s="57" t="s">
        <v>7367</v>
      </c>
      <c r="JWK1" s="57" t="s">
        <v>7368</v>
      </c>
      <c r="JWL1" s="57" t="s">
        <v>7369</v>
      </c>
      <c r="JWM1" s="57" t="s">
        <v>7370</v>
      </c>
      <c r="JWN1" s="57" t="s">
        <v>7371</v>
      </c>
      <c r="JWO1" s="57" t="s">
        <v>7372</v>
      </c>
      <c r="JWP1" s="57" t="s">
        <v>7373</v>
      </c>
      <c r="JWQ1" s="57" t="s">
        <v>7374</v>
      </c>
      <c r="JWR1" s="57" t="s">
        <v>7375</v>
      </c>
      <c r="JWS1" s="57" t="s">
        <v>7376</v>
      </c>
      <c r="JWT1" s="57" t="s">
        <v>7377</v>
      </c>
      <c r="JWU1" s="57" t="s">
        <v>7378</v>
      </c>
      <c r="JWV1" s="57" t="s">
        <v>7379</v>
      </c>
      <c r="JWW1" s="57" t="s">
        <v>7380</v>
      </c>
      <c r="JWX1" s="57" t="s">
        <v>7381</v>
      </c>
      <c r="JWY1" s="57" t="s">
        <v>7382</v>
      </c>
      <c r="JWZ1" s="57" t="s">
        <v>7383</v>
      </c>
      <c r="JXA1" s="57" t="s">
        <v>7384</v>
      </c>
      <c r="JXB1" s="57" t="s">
        <v>7385</v>
      </c>
      <c r="JXC1" s="57" t="s">
        <v>7386</v>
      </c>
      <c r="JXD1" s="57" t="s">
        <v>7387</v>
      </c>
      <c r="JXE1" s="57" t="s">
        <v>7388</v>
      </c>
      <c r="JXF1" s="57" t="s">
        <v>7389</v>
      </c>
      <c r="JXG1" s="57" t="s">
        <v>7390</v>
      </c>
      <c r="JXH1" s="57" t="s">
        <v>7391</v>
      </c>
      <c r="JXI1" s="57" t="s">
        <v>7392</v>
      </c>
      <c r="JXJ1" s="57" t="s">
        <v>7393</v>
      </c>
      <c r="JXK1" s="57" t="s">
        <v>7394</v>
      </c>
      <c r="JXL1" s="57" t="s">
        <v>7395</v>
      </c>
      <c r="JXM1" s="57" t="s">
        <v>7396</v>
      </c>
      <c r="JXN1" s="57" t="s">
        <v>7397</v>
      </c>
      <c r="JXO1" s="57" t="s">
        <v>7398</v>
      </c>
      <c r="JXP1" s="57" t="s">
        <v>7399</v>
      </c>
      <c r="JXQ1" s="57" t="s">
        <v>7400</v>
      </c>
      <c r="JXR1" s="57" t="s">
        <v>7401</v>
      </c>
      <c r="JXS1" s="57" t="s">
        <v>7402</v>
      </c>
      <c r="JXT1" s="57" t="s">
        <v>7403</v>
      </c>
      <c r="JXU1" s="57" t="s">
        <v>7404</v>
      </c>
      <c r="JXV1" s="57" t="s">
        <v>7405</v>
      </c>
      <c r="JXW1" s="57" t="s">
        <v>7406</v>
      </c>
      <c r="JXX1" s="57" t="s">
        <v>7407</v>
      </c>
      <c r="JXY1" s="57" t="s">
        <v>7408</v>
      </c>
      <c r="JXZ1" s="57" t="s">
        <v>7409</v>
      </c>
      <c r="JYA1" s="57" t="s">
        <v>7410</v>
      </c>
      <c r="JYB1" s="57" t="s">
        <v>7411</v>
      </c>
      <c r="JYC1" s="57" t="s">
        <v>7412</v>
      </c>
      <c r="JYD1" s="57" t="s">
        <v>7413</v>
      </c>
      <c r="JYE1" s="57" t="s">
        <v>7414</v>
      </c>
      <c r="JYF1" s="57" t="s">
        <v>7415</v>
      </c>
      <c r="JYG1" s="57" t="s">
        <v>7416</v>
      </c>
      <c r="JYH1" s="57" t="s">
        <v>7417</v>
      </c>
      <c r="JYI1" s="57" t="s">
        <v>7418</v>
      </c>
      <c r="JYJ1" s="57" t="s">
        <v>7419</v>
      </c>
      <c r="JYK1" s="57" t="s">
        <v>7420</v>
      </c>
      <c r="JYL1" s="57" t="s">
        <v>7421</v>
      </c>
      <c r="JYM1" s="57" t="s">
        <v>7422</v>
      </c>
      <c r="JYN1" s="57" t="s">
        <v>7423</v>
      </c>
      <c r="JYO1" s="57" t="s">
        <v>7424</v>
      </c>
      <c r="JYP1" s="57" t="s">
        <v>7425</v>
      </c>
      <c r="JYQ1" s="57" t="s">
        <v>7426</v>
      </c>
      <c r="JYR1" s="57" t="s">
        <v>7427</v>
      </c>
      <c r="JYS1" s="57" t="s">
        <v>7428</v>
      </c>
      <c r="JYT1" s="57" t="s">
        <v>7429</v>
      </c>
      <c r="JYU1" s="57" t="s">
        <v>7430</v>
      </c>
      <c r="JYV1" s="57" t="s">
        <v>7431</v>
      </c>
      <c r="JYW1" s="57" t="s">
        <v>7432</v>
      </c>
      <c r="JYX1" s="57" t="s">
        <v>7433</v>
      </c>
      <c r="JYY1" s="57" t="s">
        <v>7434</v>
      </c>
      <c r="JYZ1" s="57" t="s">
        <v>7435</v>
      </c>
      <c r="JZA1" s="57" t="s">
        <v>7436</v>
      </c>
      <c r="JZB1" s="57" t="s">
        <v>7437</v>
      </c>
      <c r="JZC1" s="57" t="s">
        <v>7438</v>
      </c>
      <c r="JZD1" s="57" t="s">
        <v>7439</v>
      </c>
      <c r="JZE1" s="57" t="s">
        <v>7440</v>
      </c>
      <c r="JZF1" s="57" t="s">
        <v>7441</v>
      </c>
      <c r="JZG1" s="57" t="s">
        <v>7442</v>
      </c>
      <c r="JZH1" s="57" t="s">
        <v>7443</v>
      </c>
      <c r="JZI1" s="57" t="s">
        <v>7444</v>
      </c>
      <c r="JZJ1" s="57" t="s">
        <v>7445</v>
      </c>
      <c r="JZK1" s="57" t="s">
        <v>7446</v>
      </c>
      <c r="JZL1" s="57" t="s">
        <v>7447</v>
      </c>
      <c r="JZM1" s="57" t="s">
        <v>7448</v>
      </c>
      <c r="JZN1" s="57" t="s">
        <v>7449</v>
      </c>
      <c r="JZO1" s="57" t="s">
        <v>7450</v>
      </c>
      <c r="JZP1" s="57" t="s">
        <v>7451</v>
      </c>
      <c r="JZQ1" s="57" t="s">
        <v>7452</v>
      </c>
      <c r="JZR1" s="57" t="s">
        <v>7453</v>
      </c>
      <c r="JZS1" s="57" t="s">
        <v>7454</v>
      </c>
      <c r="JZT1" s="57" t="s">
        <v>7455</v>
      </c>
      <c r="JZU1" s="57" t="s">
        <v>7456</v>
      </c>
      <c r="JZV1" s="57" t="s">
        <v>7457</v>
      </c>
      <c r="JZW1" s="57" t="s">
        <v>7458</v>
      </c>
      <c r="JZX1" s="57" t="s">
        <v>7459</v>
      </c>
      <c r="JZY1" s="57" t="s">
        <v>7460</v>
      </c>
      <c r="JZZ1" s="57" t="s">
        <v>7461</v>
      </c>
      <c r="KAA1" s="57" t="s">
        <v>7462</v>
      </c>
      <c r="KAB1" s="57" t="s">
        <v>7463</v>
      </c>
      <c r="KAC1" s="57" t="s">
        <v>7464</v>
      </c>
      <c r="KAD1" s="57" t="s">
        <v>7465</v>
      </c>
      <c r="KAE1" s="57" t="s">
        <v>7466</v>
      </c>
      <c r="KAF1" s="57" t="s">
        <v>7467</v>
      </c>
      <c r="KAG1" s="57" t="s">
        <v>7468</v>
      </c>
      <c r="KAH1" s="57" t="s">
        <v>7469</v>
      </c>
      <c r="KAI1" s="57" t="s">
        <v>7470</v>
      </c>
      <c r="KAJ1" s="57" t="s">
        <v>7471</v>
      </c>
      <c r="KAK1" s="57" t="s">
        <v>7472</v>
      </c>
      <c r="KAL1" s="57" t="s">
        <v>7473</v>
      </c>
      <c r="KAM1" s="57" t="s">
        <v>7474</v>
      </c>
      <c r="KAN1" s="57" t="s">
        <v>7475</v>
      </c>
      <c r="KAO1" s="57" t="s">
        <v>7476</v>
      </c>
      <c r="KAP1" s="57" t="s">
        <v>7477</v>
      </c>
      <c r="KAQ1" s="57" t="s">
        <v>7478</v>
      </c>
      <c r="KAR1" s="57" t="s">
        <v>7479</v>
      </c>
      <c r="KAS1" s="57" t="s">
        <v>7480</v>
      </c>
      <c r="KAT1" s="57" t="s">
        <v>7481</v>
      </c>
      <c r="KAU1" s="57" t="s">
        <v>7482</v>
      </c>
      <c r="KAV1" s="57" t="s">
        <v>7483</v>
      </c>
      <c r="KAW1" s="57" t="s">
        <v>7484</v>
      </c>
      <c r="KAX1" s="57" t="s">
        <v>7485</v>
      </c>
      <c r="KAY1" s="57" t="s">
        <v>7486</v>
      </c>
      <c r="KAZ1" s="57" t="s">
        <v>7487</v>
      </c>
      <c r="KBA1" s="57" t="s">
        <v>7488</v>
      </c>
      <c r="KBB1" s="57" t="s">
        <v>7489</v>
      </c>
      <c r="KBC1" s="57" t="s">
        <v>7490</v>
      </c>
      <c r="KBD1" s="57" t="s">
        <v>7491</v>
      </c>
      <c r="KBE1" s="57" t="s">
        <v>7492</v>
      </c>
      <c r="KBF1" s="57" t="s">
        <v>7493</v>
      </c>
      <c r="KBG1" s="57" t="s">
        <v>7494</v>
      </c>
      <c r="KBH1" s="57" t="s">
        <v>7495</v>
      </c>
      <c r="KBI1" s="57" t="s">
        <v>7496</v>
      </c>
      <c r="KBJ1" s="57" t="s">
        <v>7497</v>
      </c>
      <c r="KBK1" s="57" t="s">
        <v>7498</v>
      </c>
      <c r="KBL1" s="57" t="s">
        <v>7499</v>
      </c>
      <c r="KBM1" s="57" t="s">
        <v>7500</v>
      </c>
      <c r="KBN1" s="57" t="s">
        <v>7501</v>
      </c>
      <c r="KBO1" s="57" t="s">
        <v>7502</v>
      </c>
      <c r="KBP1" s="57" t="s">
        <v>7503</v>
      </c>
      <c r="KBQ1" s="57" t="s">
        <v>7504</v>
      </c>
      <c r="KBR1" s="57" t="s">
        <v>7505</v>
      </c>
      <c r="KBS1" s="57" t="s">
        <v>7506</v>
      </c>
      <c r="KBT1" s="57" t="s">
        <v>7507</v>
      </c>
      <c r="KBU1" s="57" t="s">
        <v>7508</v>
      </c>
      <c r="KBV1" s="57" t="s">
        <v>7509</v>
      </c>
      <c r="KBW1" s="57" t="s">
        <v>7510</v>
      </c>
      <c r="KBX1" s="57" t="s">
        <v>7511</v>
      </c>
      <c r="KBY1" s="57" t="s">
        <v>7512</v>
      </c>
      <c r="KBZ1" s="57" t="s">
        <v>7513</v>
      </c>
      <c r="KCA1" s="57" t="s">
        <v>7514</v>
      </c>
      <c r="KCB1" s="57" t="s">
        <v>7515</v>
      </c>
      <c r="KCC1" s="57" t="s">
        <v>7516</v>
      </c>
      <c r="KCD1" s="57" t="s">
        <v>7517</v>
      </c>
      <c r="KCE1" s="57" t="s">
        <v>7518</v>
      </c>
      <c r="KCF1" s="57" t="s">
        <v>7519</v>
      </c>
      <c r="KCG1" s="57" t="s">
        <v>7520</v>
      </c>
      <c r="KCH1" s="57" t="s">
        <v>7521</v>
      </c>
      <c r="KCI1" s="57" t="s">
        <v>7522</v>
      </c>
      <c r="KCJ1" s="57" t="s">
        <v>7523</v>
      </c>
      <c r="KCK1" s="57" t="s">
        <v>7524</v>
      </c>
      <c r="KCL1" s="57" t="s">
        <v>7525</v>
      </c>
      <c r="KCM1" s="57" t="s">
        <v>7526</v>
      </c>
      <c r="KCN1" s="57" t="s">
        <v>7527</v>
      </c>
      <c r="KCO1" s="57" t="s">
        <v>7528</v>
      </c>
      <c r="KCP1" s="57" t="s">
        <v>7529</v>
      </c>
      <c r="KCQ1" s="57" t="s">
        <v>7530</v>
      </c>
      <c r="KCR1" s="57" t="s">
        <v>7531</v>
      </c>
      <c r="KCS1" s="57" t="s">
        <v>7532</v>
      </c>
      <c r="KCT1" s="57" t="s">
        <v>7533</v>
      </c>
      <c r="KCU1" s="57" t="s">
        <v>7534</v>
      </c>
      <c r="KCV1" s="57" t="s">
        <v>7535</v>
      </c>
      <c r="KCW1" s="57" t="s">
        <v>7536</v>
      </c>
      <c r="KCX1" s="57" t="s">
        <v>7537</v>
      </c>
      <c r="KCY1" s="57" t="s">
        <v>7538</v>
      </c>
      <c r="KCZ1" s="57" t="s">
        <v>7539</v>
      </c>
      <c r="KDA1" s="57" t="s">
        <v>7540</v>
      </c>
      <c r="KDB1" s="57" t="s">
        <v>7541</v>
      </c>
      <c r="KDC1" s="57" t="s">
        <v>7542</v>
      </c>
      <c r="KDD1" s="57" t="s">
        <v>7543</v>
      </c>
      <c r="KDE1" s="57" t="s">
        <v>7544</v>
      </c>
      <c r="KDF1" s="57" t="s">
        <v>7545</v>
      </c>
      <c r="KDG1" s="57" t="s">
        <v>7546</v>
      </c>
      <c r="KDH1" s="57" t="s">
        <v>7547</v>
      </c>
      <c r="KDI1" s="57" t="s">
        <v>7548</v>
      </c>
      <c r="KDJ1" s="57" t="s">
        <v>7549</v>
      </c>
      <c r="KDK1" s="57" t="s">
        <v>7550</v>
      </c>
      <c r="KDL1" s="57" t="s">
        <v>7551</v>
      </c>
      <c r="KDM1" s="57" t="s">
        <v>7552</v>
      </c>
      <c r="KDN1" s="57" t="s">
        <v>7553</v>
      </c>
      <c r="KDO1" s="57" t="s">
        <v>7554</v>
      </c>
      <c r="KDP1" s="57" t="s">
        <v>7555</v>
      </c>
      <c r="KDQ1" s="57" t="s">
        <v>7556</v>
      </c>
      <c r="KDR1" s="57" t="s">
        <v>7557</v>
      </c>
      <c r="KDS1" s="57" t="s">
        <v>7558</v>
      </c>
      <c r="KDT1" s="57" t="s">
        <v>7559</v>
      </c>
      <c r="KDU1" s="57" t="s">
        <v>7560</v>
      </c>
      <c r="KDV1" s="57" t="s">
        <v>7561</v>
      </c>
      <c r="KDW1" s="57" t="s">
        <v>7562</v>
      </c>
      <c r="KDX1" s="57" t="s">
        <v>7563</v>
      </c>
      <c r="KDY1" s="57" t="s">
        <v>7564</v>
      </c>
      <c r="KDZ1" s="57" t="s">
        <v>7565</v>
      </c>
      <c r="KEA1" s="57" t="s">
        <v>7566</v>
      </c>
      <c r="KEB1" s="57" t="s">
        <v>7567</v>
      </c>
      <c r="KEC1" s="57" t="s">
        <v>7568</v>
      </c>
      <c r="KED1" s="57" t="s">
        <v>7569</v>
      </c>
      <c r="KEE1" s="57" t="s">
        <v>7570</v>
      </c>
      <c r="KEF1" s="57" t="s">
        <v>7571</v>
      </c>
      <c r="KEG1" s="57" t="s">
        <v>7572</v>
      </c>
      <c r="KEH1" s="57" t="s">
        <v>7573</v>
      </c>
      <c r="KEI1" s="57" t="s">
        <v>7574</v>
      </c>
      <c r="KEJ1" s="57" t="s">
        <v>7575</v>
      </c>
      <c r="KEK1" s="57" t="s">
        <v>7576</v>
      </c>
      <c r="KEL1" s="57" t="s">
        <v>7577</v>
      </c>
      <c r="KEM1" s="57" t="s">
        <v>7578</v>
      </c>
      <c r="KEN1" s="57" t="s">
        <v>7579</v>
      </c>
      <c r="KEO1" s="57" t="s">
        <v>7580</v>
      </c>
      <c r="KEP1" s="57" t="s">
        <v>7581</v>
      </c>
      <c r="KEQ1" s="57" t="s">
        <v>7582</v>
      </c>
      <c r="KER1" s="57" t="s">
        <v>7583</v>
      </c>
      <c r="KES1" s="57" t="s">
        <v>7584</v>
      </c>
      <c r="KET1" s="57" t="s">
        <v>7585</v>
      </c>
      <c r="KEU1" s="57" t="s">
        <v>7586</v>
      </c>
      <c r="KEV1" s="57" t="s">
        <v>7587</v>
      </c>
      <c r="KEW1" s="57" t="s">
        <v>7588</v>
      </c>
      <c r="KEX1" s="57" t="s">
        <v>7589</v>
      </c>
      <c r="KEY1" s="57" t="s">
        <v>7590</v>
      </c>
      <c r="KEZ1" s="57" t="s">
        <v>7591</v>
      </c>
      <c r="KFA1" s="57" t="s">
        <v>7592</v>
      </c>
      <c r="KFB1" s="57" t="s">
        <v>7593</v>
      </c>
      <c r="KFC1" s="57" t="s">
        <v>7594</v>
      </c>
      <c r="KFD1" s="57" t="s">
        <v>7595</v>
      </c>
      <c r="KFE1" s="57" t="s">
        <v>7596</v>
      </c>
      <c r="KFF1" s="57" t="s">
        <v>7597</v>
      </c>
      <c r="KFG1" s="57" t="s">
        <v>7598</v>
      </c>
      <c r="KFH1" s="57" t="s">
        <v>7599</v>
      </c>
      <c r="KFI1" s="57" t="s">
        <v>7600</v>
      </c>
      <c r="KFJ1" s="57" t="s">
        <v>7601</v>
      </c>
      <c r="KFK1" s="57" t="s">
        <v>7602</v>
      </c>
      <c r="KFL1" s="57" t="s">
        <v>7603</v>
      </c>
      <c r="KFM1" s="57" t="s">
        <v>7604</v>
      </c>
      <c r="KFN1" s="57" t="s">
        <v>7605</v>
      </c>
      <c r="KFO1" s="57" t="s">
        <v>7606</v>
      </c>
      <c r="KFP1" s="57" t="s">
        <v>7607</v>
      </c>
      <c r="KFQ1" s="57" t="s">
        <v>7608</v>
      </c>
      <c r="KFR1" s="57" t="s">
        <v>7609</v>
      </c>
      <c r="KFS1" s="57" t="s">
        <v>7610</v>
      </c>
      <c r="KFT1" s="57" t="s">
        <v>7611</v>
      </c>
      <c r="KFU1" s="57" t="s">
        <v>7612</v>
      </c>
      <c r="KFV1" s="57" t="s">
        <v>7613</v>
      </c>
      <c r="KFW1" s="57" t="s">
        <v>7614</v>
      </c>
      <c r="KFX1" s="57" t="s">
        <v>7615</v>
      </c>
      <c r="KFY1" s="57" t="s">
        <v>7616</v>
      </c>
      <c r="KFZ1" s="57" t="s">
        <v>7617</v>
      </c>
      <c r="KGA1" s="57" t="s">
        <v>7618</v>
      </c>
      <c r="KGB1" s="57" t="s">
        <v>7619</v>
      </c>
      <c r="KGC1" s="57" t="s">
        <v>7620</v>
      </c>
      <c r="KGD1" s="57" t="s">
        <v>7621</v>
      </c>
      <c r="KGE1" s="57" t="s">
        <v>7622</v>
      </c>
      <c r="KGF1" s="57" t="s">
        <v>7623</v>
      </c>
      <c r="KGG1" s="57" t="s">
        <v>7624</v>
      </c>
      <c r="KGH1" s="57" t="s">
        <v>7625</v>
      </c>
      <c r="KGI1" s="57" t="s">
        <v>7626</v>
      </c>
      <c r="KGJ1" s="57" t="s">
        <v>7627</v>
      </c>
      <c r="KGK1" s="57" t="s">
        <v>7628</v>
      </c>
      <c r="KGL1" s="57" t="s">
        <v>7629</v>
      </c>
      <c r="KGM1" s="57" t="s">
        <v>7630</v>
      </c>
      <c r="KGN1" s="57" t="s">
        <v>7631</v>
      </c>
      <c r="KGO1" s="57" t="s">
        <v>7632</v>
      </c>
      <c r="KGP1" s="57" t="s">
        <v>7633</v>
      </c>
      <c r="KGQ1" s="57" t="s">
        <v>7634</v>
      </c>
      <c r="KGR1" s="57" t="s">
        <v>7635</v>
      </c>
      <c r="KGS1" s="57" t="s">
        <v>7636</v>
      </c>
      <c r="KGT1" s="57" t="s">
        <v>7637</v>
      </c>
      <c r="KGU1" s="57" t="s">
        <v>7638</v>
      </c>
      <c r="KGV1" s="57" t="s">
        <v>7639</v>
      </c>
      <c r="KGW1" s="57" t="s">
        <v>7640</v>
      </c>
      <c r="KGX1" s="57" t="s">
        <v>7641</v>
      </c>
      <c r="KGY1" s="57" t="s">
        <v>7642</v>
      </c>
      <c r="KGZ1" s="57" t="s">
        <v>7643</v>
      </c>
      <c r="KHA1" s="57" t="s">
        <v>7644</v>
      </c>
      <c r="KHB1" s="57" t="s">
        <v>7645</v>
      </c>
      <c r="KHC1" s="57" t="s">
        <v>7646</v>
      </c>
      <c r="KHD1" s="57" t="s">
        <v>7647</v>
      </c>
      <c r="KHE1" s="57" t="s">
        <v>7648</v>
      </c>
      <c r="KHF1" s="57" t="s">
        <v>7649</v>
      </c>
      <c r="KHG1" s="57" t="s">
        <v>7650</v>
      </c>
      <c r="KHH1" s="57" t="s">
        <v>7651</v>
      </c>
      <c r="KHI1" s="57" t="s">
        <v>7652</v>
      </c>
      <c r="KHJ1" s="57" t="s">
        <v>7653</v>
      </c>
      <c r="KHK1" s="57" t="s">
        <v>7654</v>
      </c>
      <c r="KHL1" s="57" t="s">
        <v>7655</v>
      </c>
      <c r="KHM1" s="57" t="s">
        <v>7656</v>
      </c>
      <c r="KHN1" s="57" t="s">
        <v>7657</v>
      </c>
      <c r="KHO1" s="57" t="s">
        <v>7658</v>
      </c>
      <c r="KHP1" s="57" t="s">
        <v>7659</v>
      </c>
      <c r="KHQ1" s="57" t="s">
        <v>7660</v>
      </c>
      <c r="KHR1" s="57" t="s">
        <v>7661</v>
      </c>
      <c r="KHS1" s="57" t="s">
        <v>7662</v>
      </c>
      <c r="KHT1" s="57" t="s">
        <v>7663</v>
      </c>
      <c r="KHU1" s="57" t="s">
        <v>7664</v>
      </c>
      <c r="KHV1" s="57" t="s">
        <v>7665</v>
      </c>
      <c r="KHW1" s="57" t="s">
        <v>7666</v>
      </c>
      <c r="KHX1" s="57" t="s">
        <v>7667</v>
      </c>
      <c r="KHY1" s="57" t="s">
        <v>7668</v>
      </c>
      <c r="KHZ1" s="57" t="s">
        <v>7669</v>
      </c>
      <c r="KIA1" s="57" t="s">
        <v>7670</v>
      </c>
      <c r="KIB1" s="57" t="s">
        <v>7671</v>
      </c>
      <c r="KIC1" s="57" t="s">
        <v>7672</v>
      </c>
      <c r="KID1" s="57" t="s">
        <v>7673</v>
      </c>
      <c r="KIE1" s="57" t="s">
        <v>7674</v>
      </c>
      <c r="KIF1" s="57" t="s">
        <v>7675</v>
      </c>
      <c r="KIG1" s="57" t="s">
        <v>7676</v>
      </c>
      <c r="KIH1" s="57" t="s">
        <v>7677</v>
      </c>
      <c r="KII1" s="57" t="s">
        <v>7678</v>
      </c>
      <c r="KIJ1" s="57" t="s">
        <v>7679</v>
      </c>
      <c r="KIK1" s="57" t="s">
        <v>7680</v>
      </c>
      <c r="KIL1" s="57" t="s">
        <v>7681</v>
      </c>
      <c r="KIM1" s="57" t="s">
        <v>7682</v>
      </c>
      <c r="KIN1" s="57" t="s">
        <v>7683</v>
      </c>
      <c r="KIO1" s="57" t="s">
        <v>7684</v>
      </c>
      <c r="KIP1" s="57" t="s">
        <v>7685</v>
      </c>
      <c r="KIQ1" s="57" t="s">
        <v>7686</v>
      </c>
      <c r="KIR1" s="57" t="s">
        <v>7687</v>
      </c>
      <c r="KIS1" s="57" t="s">
        <v>7688</v>
      </c>
      <c r="KIT1" s="57" t="s">
        <v>7689</v>
      </c>
      <c r="KIU1" s="57" t="s">
        <v>7690</v>
      </c>
      <c r="KIV1" s="57" t="s">
        <v>7691</v>
      </c>
      <c r="KIW1" s="57" t="s">
        <v>7692</v>
      </c>
      <c r="KIX1" s="57" t="s">
        <v>7693</v>
      </c>
      <c r="KIY1" s="57" t="s">
        <v>7694</v>
      </c>
      <c r="KIZ1" s="57" t="s">
        <v>7695</v>
      </c>
      <c r="KJA1" s="57" t="s">
        <v>7696</v>
      </c>
      <c r="KJB1" s="57" t="s">
        <v>7697</v>
      </c>
      <c r="KJC1" s="57" t="s">
        <v>7698</v>
      </c>
      <c r="KJD1" s="57" t="s">
        <v>7699</v>
      </c>
      <c r="KJE1" s="57" t="s">
        <v>7700</v>
      </c>
      <c r="KJF1" s="57" t="s">
        <v>7701</v>
      </c>
      <c r="KJG1" s="57" t="s">
        <v>7702</v>
      </c>
      <c r="KJH1" s="57" t="s">
        <v>7703</v>
      </c>
      <c r="KJI1" s="57" t="s">
        <v>7704</v>
      </c>
      <c r="KJJ1" s="57" t="s">
        <v>7705</v>
      </c>
      <c r="KJK1" s="57" t="s">
        <v>7706</v>
      </c>
      <c r="KJL1" s="57" t="s">
        <v>7707</v>
      </c>
      <c r="KJM1" s="57" t="s">
        <v>7708</v>
      </c>
      <c r="KJN1" s="57" t="s">
        <v>7709</v>
      </c>
      <c r="KJO1" s="57" t="s">
        <v>7710</v>
      </c>
      <c r="KJP1" s="57" t="s">
        <v>7711</v>
      </c>
      <c r="KJQ1" s="57" t="s">
        <v>7712</v>
      </c>
      <c r="KJR1" s="57" t="s">
        <v>7713</v>
      </c>
      <c r="KJS1" s="57" t="s">
        <v>7714</v>
      </c>
      <c r="KJT1" s="57" t="s">
        <v>7715</v>
      </c>
      <c r="KJU1" s="57" t="s">
        <v>7716</v>
      </c>
      <c r="KJV1" s="57" t="s">
        <v>7717</v>
      </c>
      <c r="KJW1" s="57" t="s">
        <v>7718</v>
      </c>
      <c r="KJX1" s="57" t="s">
        <v>7719</v>
      </c>
      <c r="KJY1" s="57" t="s">
        <v>7720</v>
      </c>
      <c r="KJZ1" s="57" t="s">
        <v>7721</v>
      </c>
      <c r="KKA1" s="57" t="s">
        <v>7722</v>
      </c>
      <c r="KKB1" s="57" t="s">
        <v>7723</v>
      </c>
      <c r="KKC1" s="57" t="s">
        <v>7724</v>
      </c>
      <c r="KKD1" s="57" t="s">
        <v>7725</v>
      </c>
      <c r="KKE1" s="57" t="s">
        <v>7726</v>
      </c>
      <c r="KKF1" s="57" t="s">
        <v>7727</v>
      </c>
      <c r="KKG1" s="57" t="s">
        <v>7728</v>
      </c>
      <c r="KKH1" s="57" t="s">
        <v>7729</v>
      </c>
      <c r="KKI1" s="57" t="s">
        <v>7730</v>
      </c>
      <c r="KKJ1" s="57" t="s">
        <v>7731</v>
      </c>
      <c r="KKK1" s="57" t="s">
        <v>7732</v>
      </c>
      <c r="KKL1" s="57" t="s">
        <v>7733</v>
      </c>
      <c r="KKM1" s="57" t="s">
        <v>7734</v>
      </c>
      <c r="KKN1" s="57" t="s">
        <v>7735</v>
      </c>
      <c r="KKO1" s="57" t="s">
        <v>7736</v>
      </c>
      <c r="KKP1" s="57" t="s">
        <v>7737</v>
      </c>
      <c r="KKQ1" s="57" t="s">
        <v>7738</v>
      </c>
      <c r="KKR1" s="57" t="s">
        <v>7739</v>
      </c>
      <c r="KKS1" s="57" t="s">
        <v>7740</v>
      </c>
      <c r="KKT1" s="57" t="s">
        <v>7741</v>
      </c>
      <c r="KKU1" s="57" t="s">
        <v>7742</v>
      </c>
      <c r="KKV1" s="57" t="s">
        <v>7743</v>
      </c>
      <c r="KKW1" s="57" t="s">
        <v>7744</v>
      </c>
      <c r="KKX1" s="57" t="s">
        <v>7745</v>
      </c>
      <c r="KKY1" s="57" t="s">
        <v>7746</v>
      </c>
      <c r="KKZ1" s="57" t="s">
        <v>7747</v>
      </c>
      <c r="KLA1" s="57" t="s">
        <v>7748</v>
      </c>
      <c r="KLB1" s="57" t="s">
        <v>7749</v>
      </c>
      <c r="KLC1" s="57" t="s">
        <v>7750</v>
      </c>
      <c r="KLD1" s="57" t="s">
        <v>7751</v>
      </c>
      <c r="KLE1" s="57" t="s">
        <v>7752</v>
      </c>
      <c r="KLF1" s="57" t="s">
        <v>7753</v>
      </c>
      <c r="KLG1" s="57" t="s">
        <v>7754</v>
      </c>
      <c r="KLH1" s="57" t="s">
        <v>7755</v>
      </c>
      <c r="KLI1" s="57" t="s">
        <v>7756</v>
      </c>
      <c r="KLJ1" s="57" t="s">
        <v>7757</v>
      </c>
      <c r="KLK1" s="57" t="s">
        <v>7758</v>
      </c>
      <c r="KLL1" s="57" t="s">
        <v>7759</v>
      </c>
      <c r="KLM1" s="57" t="s">
        <v>7760</v>
      </c>
      <c r="KLN1" s="57" t="s">
        <v>7761</v>
      </c>
      <c r="KLO1" s="57" t="s">
        <v>7762</v>
      </c>
      <c r="KLP1" s="57" t="s">
        <v>7763</v>
      </c>
      <c r="KLQ1" s="57" t="s">
        <v>7764</v>
      </c>
      <c r="KLR1" s="57" t="s">
        <v>7765</v>
      </c>
      <c r="KLS1" s="57" t="s">
        <v>7766</v>
      </c>
      <c r="KLT1" s="57" t="s">
        <v>7767</v>
      </c>
      <c r="KLU1" s="57" t="s">
        <v>7768</v>
      </c>
      <c r="KLV1" s="57" t="s">
        <v>7769</v>
      </c>
      <c r="KLW1" s="57" t="s">
        <v>7770</v>
      </c>
      <c r="KLX1" s="57" t="s">
        <v>7771</v>
      </c>
      <c r="KLY1" s="57" t="s">
        <v>7772</v>
      </c>
      <c r="KLZ1" s="57" t="s">
        <v>7773</v>
      </c>
      <c r="KMA1" s="57" t="s">
        <v>7774</v>
      </c>
      <c r="KMB1" s="57" t="s">
        <v>7775</v>
      </c>
      <c r="KMC1" s="57" t="s">
        <v>7776</v>
      </c>
      <c r="KMD1" s="57" t="s">
        <v>7777</v>
      </c>
      <c r="KME1" s="57" t="s">
        <v>7778</v>
      </c>
      <c r="KMF1" s="57" t="s">
        <v>7779</v>
      </c>
      <c r="KMG1" s="57" t="s">
        <v>7780</v>
      </c>
      <c r="KMH1" s="57" t="s">
        <v>7781</v>
      </c>
      <c r="KMI1" s="57" t="s">
        <v>7782</v>
      </c>
      <c r="KMJ1" s="57" t="s">
        <v>7783</v>
      </c>
      <c r="KMK1" s="57" t="s">
        <v>7784</v>
      </c>
      <c r="KML1" s="57" t="s">
        <v>7785</v>
      </c>
      <c r="KMM1" s="57" t="s">
        <v>7786</v>
      </c>
      <c r="KMN1" s="57" t="s">
        <v>7787</v>
      </c>
      <c r="KMO1" s="57" t="s">
        <v>7788</v>
      </c>
      <c r="KMP1" s="57" t="s">
        <v>7789</v>
      </c>
      <c r="KMQ1" s="57" t="s">
        <v>7790</v>
      </c>
      <c r="KMR1" s="57" t="s">
        <v>7791</v>
      </c>
      <c r="KMS1" s="57" t="s">
        <v>7792</v>
      </c>
      <c r="KMT1" s="57" t="s">
        <v>7793</v>
      </c>
      <c r="KMU1" s="57" t="s">
        <v>7794</v>
      </c>
      <c r="KMV1" s="57" t="s">
        <v>7795</v>
      </c>
      <c r="KMW1" s="57" t="s">
        <v>7796</v>
      </c>
      <c r="KMX1" s="57" t="s">
        <v>7797</v>
      </c>
      <c r="KMY1" s="57" t="s">
        <v>7798</v>
      </c>
      <c r="KMZ1" s="57" t="s">
        <v>7799</v>
      </c>
      <c r="KNA1" s="57" t="s">
        <v>7800</v>
      </c>
      <c r="KNB1" s="57" t="s">
        <v>7801</v>
      </c>
      <c r="KNC1" s="57" t="s">
        <v>7802</v>
      </c>
      <c r="KND1" s="57" t="s">
        <v>7803</v>
      </c>
      <c r="KNE1" s="57" t="s">
        <v>7804</v>
      </c>
      <c r="KNF1" s="57" t="s">
        <v>7805</v>
      </c>
      <c r="KNG1" s="57" t="s">
        <v>7806</v>
      </c>
      <c r="KNH1" s="57" t="s">
        <v>7807</v>
      </c>
      <c r="KNI1" s="57" t="s">
        <v>7808</v>
      </c>
      <c r="KNJ1" s="57" t="s">
        <v>7809</v>
      </c>
      <c r="KNK1" s="57" t="s">
        <v>7810</v>
      </c>
      <c r="KNL1" s="57" t="s">
        <v>7811</v>
      </c>
      <c r="KNM1" s="57" t="s">
        <v>7812</v>
      </c>
      <c r="KNN1" s="57" t="s">
        <v>7813</v>
      </c>
      <c r="KNO1" s="57" t="s">
        <v>7814</v>
      </c>
      <c r="KNP1" s="57" t="s">
        <v>7815</v>
      </c>
      <c r="KNQ1" s="57" t="s">
        <v>7816</v>
      </c>
      <c r="KNR1" s="57" t="s">
        <v>7817</v>
      </c>
      <c r="KNS1" s="57" t="s">
        <v>7818</v>
      </c>
      <c r="KNT1" s="57" t="s">
        <v>7819</v>
      </c>
      <c r="KNU1" s="57" t="s">
        <v>7820</v>
      </c>
      <c r="KNV1" s="57" t="s">
        <v>7821</v>
      </c>
      <c r="KNW1" s="57" t="s">
        <v>7822</v>
      </c>
      <c r="KNX1" s="57" t="s">
        <v>7823</v>
      </c>
      <c r="KNY1" s="57" t="s">
        <v>7824</v>
      </c>
      <c r="KNZ1" s="57" t="s">
        <v>7825</v>
      </c>
      <c r="KOA1" s="57" t="s">
        <v>7826</v>
      </c>
      <c r="KOB1" s="57" t="s">
        <v>7827</v>
      </c>
      <c r="KOC1" s="57" t="s">
        <v>7828</v>
      </c>
      <c r="KOD1" s="57" t="s">
        <v>7829</v>
      </c>
      <c r="KOE1" s="57" t="s">
        <v>7830</v>
      </c>
      <c r="KOF1" s="57" t="s">
        <v>7831</v>
      </c>
      <c r="KOG1" s="57" t="s">
        <v>7832</v>
      </c>
      <c r="KOH1" s="57" t="s">
        <v>7833</v>
      </c>
      <c r="KOI1" s="57" t="s">
        <v>7834</v>
      </c>
      <c r="KOJ1" s="57" t="s">
        <v>7835</v>
      </c>
      <c r="KOK1" s="57" t="s">
        <v>7836</v>
      </c>
      <c r="KOL1" s="57" t="s">
        <v>7837</v>
      </c>
      <c r="KOM1" s="57" t="s">
        <v>7838</v>
      </c>
      <c r="KON1" s="57" t="s">
        <v>7839</v>
      </c>
      <c r="KOO1" s="57" t="s">
        <v>7840</v>
      </c>
      <c r="KOP1" s="57" t="s">
        <v>7841</v>
      </c>
      <c r="KOQ1" s="57" t="s">
        <v>7842</v>
      </c>
      <c r="KOR1" s="57" t="s">
        <v>7843</v>
      </c>
      <c r="KOS1" s="57" t="s">
        <v>7844</v>
      </c>
      <c r="KOT1" s="57" t="s">
        <v>7845</v>
      </c>
      <c r="KOU1" s="57" t="s">
        <v>7846</v>
      </c>
      <c r="KOV1" s="57" t="s">
        <v>7847</v>
      </c>
      <c r="KOW1" s="57" t="s">
        <v>7848</v>
      </c>
      <c r="KOX1" s="57" t="s">
        <v>7849</v>
      </c>
      <c r="KOY1" s="57" t="s">
        <v>7850</v>
      </c>
      <c r="KOZ1" s="57" t="s">
        <v>7851</v>
      </c>
      <c r="KPA1" s="57" t="s">
        <v>7852</v>
      </c>
      <c r="KPB1" s="57" t="s">
        <v>7853</v>
      </c>
      <c r="KPC1" s="57" t="s">
        <v>7854</v>
      </c>
      <c r="KPD1" s="57" t="s">
        <v>7855</v>
      </c>
      <c r="KPE1" s="57" t="s">
        <v>7856</v>
      </c>
      <c r="KPF1" s="57" t="s">
        <v>7857</v>
      </c>
      <c r="KPG1" s="57" t="s">
        <v>7858</v>
      </c>
      <c r="KPH1" s="57" t="s">
        <v>7859</v>
      </c>
      <c r="KPI1" s="57" t="s">
        <v>7860</v>
      </c>
      <c r="KPJ1" s="57" t="s">
        <v>7861</v>
      </c>
      <c r="KPK1" s="57" t="s">
        <v>7862</v>
      </c>
      <c r="KPL1" s="57" t="s">
        <v>7863</v>
      </c>
      <c r="KPM1" s="57" t="s">
        <v>7864</v>
      </c>
      <c r="KPN1" s="57" t="s">
        <v>7865</v>
      </c>
      <c r="KPO1" s="57" t="s">
        <v>7866</v>
      </c>
      <c r="KPP1" s="57" t="s">
        <v>7867</v>
      </c>
      <c r="KPQ1" s="57" t="s">
        <v>7868</v>
      </c>
      <c r="KPR1" s="57" t="s">
        <v>7869</v>
      </c>
      <c r="KPS1" s="57" t="s">
        <v>7870</v>
      </c>
      <c r="KPT1" s="57" t="s">
        <v>7871</v>
      </c>
      <c r="KPU1" s="57" t="s">
        <v>7872</v>
      </c>
      <c r="KPV1" s="57" t="s">
        <v>7873</v>
      </c>
      <c r="KPW1" s="57" t="s">
        <v>7874</v>
      </c>
      <c r="KPX1" s="57" t="s">
        <v>7875</v>
      </c>
      <c r="KPY1" s="57" t="s">
        <v>7876</v>
      </c>
      <c r="KPZ1" s="57" t="s">
        <v>7877</v>
      </c>
      <c r="KQA1" s="57" t="s">
        <v>7878</v>
      </c>
      <c r="KQB1" s="57" t="s">
        <v>7879</v>
      </c>
      <c r="KQC1" s="57" t="s">
        <v>7880</v>
      </c>
      <c r="KQD1" s="57" t="s">
        <v>7881</v>
      </c>
      <c r="KQE1" s="57" t="s">
        <v>7882</v>
      </c>
      <c r="KQF1" s="57" t="s">
        <v>7883</v>
      </c>
      <c r="KQG1" s="57" t="s">
        <v>7884</v>
      </c>
      <c r="KQH1" s="57" t="s">
        <v>7885</v>
      </c>
      <c r="KQI1" s="57" t="s">
        <v>7886</v>
      </c>
      <c r="KQJ1" s="57" t="s">
        <v>7887</v>
      </c>
      <c r="KQK1" s="57" t="s">
        <v>7888</v>
      </c>
      <c r="KQL1" s="57" t="s">
        <v>7889</v>
      </c>
      <c r="KQM1" s="57" t="s">
        <v>7890</v>
      </c>
      <c r="KQN1" s="57" t="s">
        <v>7891</v>
      </c>
      <c r="KQO1" s="57" t="s">
        <v>7892</v>
      </c>
      <c r="KQP1" s="57" t="s">
        <v>7893</v>
      </c>
      <c r="KQQ1" s="57" t="s">
        <v>7894</v>
      </c>
      <c r="KQR1" s="57" t="s">
        <v>7895</v>
      </c>
      <c r="KQS1" s="57" t="s">
        <v>7896</v>
      </c>
      <c r="KQT1" s="57" t="s">
        <v>7897</v>
      </c>
      <c r="KQU1" s="57" t="s">
        <v>7898</v>
      </c>
      <c r="KQV1" s="57" t="s">
        <v>7899</v>
      </c>
      <c r="KQW1" s="57" t="s">
        <v>7900</v>
      </c>
      <c r="KQX1" s="57" t="s">
        <v>7901</v>
      </c>
      <c r="KQY1" s="57" t="s">
        <v>7902</v>
      </c>
      <c r="KQZ1" s="57" t="s">
        <v>7903</v>
      </c>
      <c r="KRA1" s="57" t="s">
        <v>7904</v>
      </c>
      <c r="KRB1" s="57" t="s">
        <v>7905</v>
      </c>
      <c r="KRC1" s="57" t="s">
        <v>7906</v>
      </c>
      <c r="KRD1" s="57" t="s">
        <v>7907</v>
      </c>
      <c r="KRE1" s="57" t="s">
        <v>7908</v>
      </c>
      <c r="KRF1" s="57" t="s">
        <v>7909</v>
      </c>
      <c r="KRG1" s="57" t="s">
        <v>7910</v>
      </c>
      <c r="KRH1" s="57" t="s">
        <v>7911</v>
      </c>
      <c r="KRI1" s="57" t="s">
        <v>7912</v>
      </c>
      <c r="KRJ1" s="57" t="s">
        <v>7913</v>
      </c>
      <c r="KRK1" s="57" t="s">
        <v>7914</v>
      </c>
      <c r="KRL1" s="57" t="s">
        <v>7915</v>
      </c>
      <c r="KRM1" s="57" t="s">
        <v>7916</v>
      </c>
      <c r="KRN1" s="57" t="s">
        <v>7917</v>
      </c>
      <c r="KRO1" s="57" t="s">
        <v>7918</v>
      </c>
      <c r="KRP1" s="57" t="s">
        <v>7919</v>
      </c>
      <c r="KRQ1" s="57" t="s">
        <v>7920</v>
      </c>
      <c r="KRR1" s="57" t="s">
        <v>7921</v>
      </c>
      <c r="KRS1" s="57" t="s">
        <v>7922</v>
      </c>
      <c r="KRT1" s="57" t="s">
        <v>7923</v>
      </c>
      <c r="KRU1" s="57" t="s">
        <v>7924</v>
      </c>
      <c r="KRV1" s="57" t="s">
        <v>7925</v>
      </c>
      <c r="KRW1" s="57" t="s">
        <v>7926</v>
      </c>
      <c r="KRX1" s="57" t="s">
        <v>7927</v>
      </c>
      <c r="KRY1" s="57" t="s">
        <v>7928</v>
      </c>
      <c r="KRZ1" s="57" t="s">
        <v>7929</v>
      </c>
      <c r="KSA1" s="57" t="s">
        <v>7930</v>
      </c>
      <c r="KSB1" s="57" t="s">
        <v>7931</v>
      </c>
      <c r="KSC1" s="57" t="s">
        <v>7932</v>
      </c>
      <c r="KSD1" s="57" t="s">
        <v>7933</v>
      </c>
      <c r="KSE1" s="57" t="s">
        <v>7934</v>
      </c>
      <c r="KSF1" s="57" t="s">
        <v>7935</v>
      </c>
      <c r="KSG1" s="57" t="s">
        <v>7936</v>
      </c>
      <c r="KSH1" s="57" t="s">
        <v>7937</v>
      </c>
      <c r="KSI1" s="57" t="s">
        <v>7938</v>
      </c>
      <c r="KSJ1" s="57" t="s">
        <v>7939</v>
      </c>
      <c r="KSK1" s="57" t="s">
        <v>7940</v>
      </c>
      <c r="KSL1" s="57" t="s">
        <v>7941</v>
      </c>
      <c r="KSM1" s="57" t="s">
        <v>7942</v>
      </c>
      <c r="KSN1" s="57" t="s">
        <v>7943</v>
      </c>
      <c r="KSO1" s="57" t="s">
        <v>7944</v>
      </c>
      <c r="KSP1" s="57" t="s">
        <v>7945</v>
      </c>
      <c r="KSQ1" s="57" t="s">
        <v>7946</v>
      </c>
      <c r="KSR1" s="57" t="s">
        <v>7947</v>
      </c>
      <c r="KSS1" s="57" t="s">
        <v>7948</v>
      </c>
      <c r="KST1" s="57" t="s">
        <v>7949</v>
      </c>
      <c r="KSU1" s="57" t="s">
        <v>7950</v>
      </c>
      <c r="KSV1" s="57" t="s">
        <v>7951</v>
      </c>
      <c r="KSW1" s="57" t="s">
        <v>7952</v>
      </c>
      <c r="KSX1" s="57" t="s">
        <v>7953</v>
      </c>
      <c r="KSY1" s="57" t="s">
        <v>7954</v>
      </c>
      <c r="KSZ1" s="57" t="s">
        <v>7955</v>
      </c>
      <c r="KTA1" s="57" t="s">
        <v>7956</v>
      </c>
      <c r="KTB1" s="57" t="s">
        <v>7957</v>
      </c>
      <c r="KTC1" s="57" t="s">
        <v>7958</v>
      </c>
      <c r="KTD1" s="57" t="s">
        <v>7959</v>
      </c>
      <c r="KTE1" s="57" t="s">
        <v>7960</v>
      </c>
      <c r="KTF1" s="57" t="s">
        <v>7961</v>
      </c>
      <c r="KTG1" s="57" t="s">
        <v>7962</v>
      </c>
      <c r="KTH1" s="57" t="s">
        <v>7963</v>
      </c>
      <c r="KTI1" s="57" t="s">
        <v>7964</v>
      </c>
      <c r="KTJ1" s="57" t="s">
        <v>7965</v>
      </c>
      <c r="KTK1" s="57" t="s">
        <v>7966</v>
      </c>
      <c r="KTL1" s="57" t="s">
        <v>7967</v>
      </c>
      <c r="KTM1" s="57" t="s">
        <v>7968</v>
      </c>
      <c r="KTN1" s="57" t="s">
        <v>7969</v>
      </c>
      <c r="KTO1" s="57" t="s">
        <v>7970</v>
      </c>
      <c r="KTP1" s="57" t="s">
        <v>7971</v>
      </c>
      <c r="KTQ1" s="57" t="s">
        <v>7972</v>
      </c>
      <c r="KTR1" s="57" t="s">
        <v>7973</v>
      </c>
      <c r="KTS1" s="57" t="s">
        <v>7974</v>
      </c>
      <c r="KTT1" s="57" t="s">
        <v>7975</v>
      </c>
      <c r="KTU1" s="57" t="s">
        <v>7976</v>
      </c>
      <c r="KTV1" s="57" t="s">
        <v>7977</v>
      </c>
      <c r="KTW1" s="57" t="s">
        <v>7978</v>
      </c>
      <c r="KTX1" s="57" t="s">
        <v>7979</v>
      </c>
      <c r="KTY1" s="57" t="s">
        <v>7980</v>
      </c>
      <c r="KTZ1" s="57" t="s">
        <v>7981</v>
      </c>
      <c r="KUA1" s="57" t="s">
        <v>7982</v>
      </c>
      <c r="KUB1" s="57" t="s">
        <v>7983</v>
      </c>
      <c r="KUC1" s="57" t="s">
        <v>7984</v>
      </c>
      <c r="KUD1" s="57" t="s">
        <v>7985</v>
      </c>
      <c r="KUE1" s="57" t="s">
        <v>7986</v>
      </c>
      <c r="KUF1" s="57" t="s">
        <v>7987</v>
      </c>
      <c r="KUG1" s="57" t="s">
        <v>7988</v>
      </c>
      <c r="KUH1" s="57" t="s">
        <v>7989</v>
      </c>
      <c r="KUI1" s="57" t="s">
        <v>7990</v>
      </c>
      <c r="KUJ1" s="57" t="s">
        <v>7991</v>
      </c>
      <c r="KUK1" s="57" t="s">
        <v>7992</v>
      </c>
      <c r="KUL1" s="57" t="s">
        <v>7993</v>
      </c>
      <c r="KUM1" s="57" t="s">
        <v>7994</v>
      </c>
      <c r="KUN1" s="57" t="s">
        <v>7995</v>
      </c>
      <c r="KUO1" s="57" t="s">
        <v>7996</v>
      </c>
      <c r="KUP1" s="57" t="s">
        <v>7997</v>
      </c>
      <c r="KUQ1" s="57" t="s">
        <v>7998</v>
      </c>
      <c r="KUR1" s="57" t="s">
        <v>7999</v>
      </c>
      <c r="KUS1" s="57" t="s">
        <v>8000</v>
      </c>
      <c r="KUT1" s="57" t="s">
        <v>8001</v>
      </c>
      <c r="KUU1" s="57" t="s">
        <v>8002</v>
      </c>
      <c r="KUV1" s="57" t="s">
        <v>8003</v>
      </c>
      <c r="KUW1" s="57" t="s">
        <v>8004</v>
      </c>
      <c r="KUX1" s="57" t="s">
        <v>8005</v>
      </c>
      <c r="KUY1" s="57" t="s">
        <v>8006</v>
      </c>
      <c r="KUZ1" s="57" t="s">
        <v>8007</v>
      </c>
      <c r="KVA1" s="57" t="s">
        <v>8008</v>
      </c>
      <c r="KVB1" s="57" t="s">
        <v>8009</v>
      </c>
      <c r="KVC1" s="57" t="s">
        <v>8010</v>
      </c>
      <c r="KVD1" s="57" t="s">
        <v>8011</v>
      </c>
      <c r="KVE1" s="57" t="s">
        <v>8012</v>
      </c>
      <c r="KVF1" s="57" t="s">
        <v>8013</v>
      </c>
      <c r="KVG1" s="57" t="s">
        <v>8014</v>
      </c>
      <c r="KVH1" s="57" t="s">
        <v>8015</v>
      </c>
      <c r="KVI1" s="57" t="s">
        <v>8016</v>
      </c>
      <c r="KVJ1" s="57" t="s">
        <v>8017</v>
      </c>
      <c r="KVK1" s="57" t="s">
        <v>8018</v>
      </c>
      <c r="KVL1" s="57" t="s">
        <v>8019</v>
      </c>
      <c r="KVM1" s="57" t="s">
        <v>8020</v>
      </c>
      <c r="KVN1" s="57" t="s">
        <v>8021</v>
      </c>
      <c r="KVO1" s="57" t="s">
        <v>8022</v>
      </c>
      <c r="KVP1" s="57" t="s">
        <v>8023</v>
      </c>
      <c r="KVQ1" s="57" t="s">
        <v>8024</v>
      </c>
      <c r="KVR1" s="57" t="s">
        <v>8025</v>
      </c>
      <c r="KVS1" s="57" t="s">
        <v>8026</v>
      </c>
      <c r="KVT1" s="57" t="s">
        <v>8027</v>
      </c>
      <c r="KVU1" s="57" t="s">
        <v>8028</v>
      </c>
      <c r="KVV1" s="57" t="s">
        <v>8029</v>
      </c>
      <c r="KVW1" s="57" t="s">
        <v>8030</v>
      </c>
      <c r="KVX1" s="57" t="s">
        <v>8031</v>
      </c>
      <c r="KVY1" s="57" t="s">
        <v>8032</v>
      </c>
      <c r="KVZ1" s="57" t="s">
        <v>8033</v>
      </c>
      <c r="KWA1" s="57" t="s">
        <v>8034</v>
      </c>
      <c r="KWB1" s="57" t="s">
        <v>8035</v>
      </c>
      <c r="KWC1" s="57" t="s">
        <v>8036</v>
      </c>
      <c r="KWD1" s="57" t="s">
        <v>8037</v>
      </c>
      <c r="KWE1" s="57" t="s">
        <v>8038</v>
      </c>
      <c r="KWF1" s="57" t="s">
        <v>8039</v>
      </c>
      <c r="KWG1" s="57" t="s">
        <v>8040</v>
      </c>
      <c r="KWH1" s="57" t="s">
        <v>8041</v>
      </c>
      <c r="KWI1" s="57" t="s">
        <v>8042</v>
      </c>
      <c r="KWJ1" s="57" t="s">
        <v>8043</v>
      </c>
      <c r="KWK1" s="57" t="s">
        <v>8044</v>
      </c>
      <c r="KWL1" s="57" t="s">
        <v>8045</v>
      </c>
      <c r="KWM1" s="57" t="s">
        <v>8046</v>
      </c>
      <c r="KWN1" s="57" t="s">
        <v>8047</v>
      </c>
      <c r="KWO1" s="57" t="s">
        <v>8048</v>
      </c>
      <c r="KWP1" s="57" t="s">
        <v>8049</v>
      </c>
      <c r="KWQ1" s="57" t="s">
        <v>8050</v>
      </c>
      <c r="KWR1" s="57" t="s">
        <v>8051</v>
      </c>
      <c r="KWS1" s="57" t="s">
        <v>8052</v>
      </c>
      <c r="KWT1" s="57" t="s">
        <v>8053</v>
      </c>
      <c r="KWU1" s="57" t="s">
        <v>8054</v>
      </c>
      <c r="KWV1" s="57" t="s">
        <v>8055</v>
      </c>
      <c r="KWW1" s="57" t="s">
        <v>8056</v>
      </c>
      <c r="KWX1" s="57" t="s">
        <v>8057</v>
      </c>
      <c r="KWY1" s="57" t="s">
        <v>8058</v>
      </c>
      <c r="KWZ1" s="57" t="s">
        <v>8059</v>
      </c>
      <c r="KXA1" s="57" t="s">
        <v>8060</v>
      </c>
      <c r="KXB1" s="57" t="s">
        <v>8061</v>
      </c>
      <c r="KXC1" s="57" t="s">
        <v>8062</v>
      </c>
      <c r="KXD1" s="57" t="s">
        <v>8063</v>
      </c>
      <c r="KXE1" s="57" t="s">
        <v>8064</v>
      </c>
      <c r="KXF1" s="57" t="s">
        <v>8065</v>
      </c>
      <c r="KXG1" s="57" t="s">
        <v>8066</v>
      </c>
      <c r="KXH1" s="57" t="s">
        <v>8067</v>
      </c>
      <c r="KXI1" s="57" t="s">
        <v>8068</v>
      </c>
      <c r="KXJ1" s="57" t="s">
        <v>8069</v>
      </c>
      <c r="KXK1" s="57" t="s">
        <v>8070</v>
      </c>
      <c r="KXL1" s="57" t="s">
        <v>8071</v>
      </c>
      <c r="KXM1" s="57" t="s">
        <v>8072</v>
      </c>
      <c r="KXN1" s="57" t="s">
        <v>8073</v>
      </c>
      <c r="KXO1" s="57" t="s">
        <v>8074</v>
      </c>
      <c r="KXP1" s="57" t="s">
        <v>8075</v>
      </c>
      <c r="KXQ1" s="57" t="s">
        <v>8076</v>
      </c>
      <c r="KXR1" s="57" t="s">
        <v>8077</v>
      </c>
      <c r="KXS1" s="57" t="s">
        <v>8078</v>
      </c>
      <c r="KXT1" s="57" t="s">
        <v>8079</v>
      </c>
      <c r="KXU1" s="57" t="s">
        <v>8080</v>
      </c>
      <c r="KXV1" s="57" t="s">
        <v>8081</v>
      </c>
      <c r="KXW1" s="57" t="s">
        <v>8082</v>
      </c>
      <c r="KXX1" s="57" t="s">
        <v>8083</v>
      </c>
      <c r="KXY1" s="57" t="s">
        <v>8084</v>
      </c>
      <c r="KXZ1" s="57" t="s">
        <v>8085</v>
      </c>
      <c r="KYA1" s="57" t="s">
        <v>8086</v>
      </c>
      <c r="KYB1" s="57" t="s">
        <v>8087</v>
      </c>
      <c r="KYC1" s="57" t="s">
        <v>8088</v>
      </c>
      <c r="KYD1" s="57" t="s">
        <v>8089</v>
      </c>
      <c r="KYE1" s="57" t="s">
        <v>8090</v>
      </c>
      <c r="KYF1" s="57" t="s">
        <v>8091</v>
      </c>
      <c r="KYG1" s="57" t="s">
        <v>8092</v>
      </c>
      <c r="KYH1" s="57" t="s">
        <v>8093</v>
      </c>
      <c r="KYI1" s="57" t="s">
        <v>8094</v>
      </c>
      <c r="KYJ1" s="57" t="s">
        <v>8095</v>
      </c>
      <c r="KYK1" s="57" t="s">
        <v>8096</v>
      </c>
      <c r="KYL1" s="57" t="s">
        <v>8097</v>
      </c>
      <c r="KYM1" s="57" t="s">
        <v>8098</v>
      </c>
      <c r="KYN1" s="57" t="s">
        <v>8099</v>
      </c>
      <c r="KYO1" s="57" t="s">
        <v>8100</v>
      </c>
      <c r="KYP1" s="57" t="s">
        <v>8101</v>
      </c>
      <c r="KYQ1" s="57" t="s">
        <v>8102</v>
      </c>
      <c r="KYR1" s="57" t="s">
        <v>8103</v>
      </c>
      <c r="KYS1" s="57" t="s">
        <v>8104</v>
      </c>
      <c r="KYT1" s="57" t="s">
        <v>8105</v>
      </c>
      <c r="KYU1" s="57" t="s">
        <v>8106</v>
      </c>
      <c r="KYV1" s="57" t="s">
        <v>8107</v>
      </c>
      <c r="KYW1" s="57" t="s">
        <v>8108</v>
      </c>
      <c r="KYX1" s="57" t="s">
        <v>8109</v>
      </c>
      <c r="KYY1" s="57" t="s">
        <v>8110</v>
      </c>
      <c r="KYZ1" s="57" t="s">
        <v>8111</v>
      </c>
      <c r="KZA1" s="57" t="s">
        <v>8112</v>
      </c>
      <c r="KZB1" s="57" t="s">
        <v>8113</v>
      </c>
      <c r="KZC1" s="57" t="s">
        <v>8114</v>
      </c>
      <c r="KZD1" s="57" t="s">
        <v>8115</v>
      </c>
      <c r="KZE1" s="57" t="s">
        <v>8116</v>
      </c>
      <c r="KZF1" s="57" t="s">
        <v>8117</v>
      </c>
      <c r="KZG1" s="57" t="s">
        <v>8118</v>
      </c>
      <c r="KZH1" s="57" t="s">
        <v>8119</v>
      </c>
      <c r="KZI1" s="57" t="s">
        <v>8120</v>
      </c>
      <c r="KZJ1" s="57" t="s">
        <v>8121</v>
      </c>
      <c r="KZK1" s="57" t="s">
        <v>8122</v>
      </c>
      <c r="KZL1" s="57" t="s">
        <v>8123</v>
      </c>
      <c r="KZM1" s="57" t="s">
        <v>8124</v>
      </c>
      <c r="KZN1" s="57" t="s">
        <v>8125</v>
      </c>
      <c r="KZO1" s="57" t="s">
        <v>8126</v>
      </c>
      <c r="KZP1" s="57" t="s">
        <v>8127</v>
      </c>
      <c r="KZQ1" s="57" t="s">
        <v>8128</v>
      </c>
      <c r="KZR1" s="57" t="s">
        <v>8129</v>
      </c>
      <c r="KZS1" s="57" t="s">
        <v>8130</v>
      </c>
      <c r="KZT1" s="57" t="s">
        <v>8131</v>
      </c>
      <c r="KZU1" s="57" t="s">
        <v>8132</v>
      </c>
      <c r="KZV1" s="57" t="s">
        <v>8133</v>
      </c>
      <c r="KZW1" s="57" t="s">
        <v>8134</v>
      </c>
      <c r="KZX1" s="57" t="s">
        <v>8135</v>
      </c>
      <c r="KZY1" s="57" t="s">
        <v>8136</v>
      </c>
      <c r="KZZ1" s="57" t="s">
        <v>8137</v>
      </c>
      <c r="LAA1" s="57" t="s">
        <v>8138</v>
      </c>
      <c r="LAB1" s="57" t="s">
        <v>8139</v>
      </c>
      <c r="LAC1" s="57" t="s">
        <v>8140</v>
      </c>
      <c r="LAD1" s="57" t="s">
        <v>8141</v>
      </c>
      <c r="LAE1" s="57" t="s">
        <v>8142</v>
      </c>
      <c r="LAF1" s="57" t="s">
        <v>8143</v>
      </c>
      <c r="LAG1" s="57" t="s">
        <v>8144</v>
      </c>
      <c r="LAH1" s="57" t="s">
        <v>8145</v>
      </c>
      <c r="LAI1" s="57" t="s">
        <v>8146</v>
      </c>
      <c r="LAJ1" s="57" t="s">
        <v>8147</v>
      </c>
      <c r="LAK1" s="57" t="s">
        <v>8148</v>
      </c>
      <c r="LAL1" s="57" t="s">
        <v>8149</v>
      </c>
      <c r="LAM1" s="57" t="s">
        <v>8150</v>
      </c>
      <c r="LAN1" s="57" t="s">
        <v>8151</v>
      </c>
      <c r="LAO1" s="57" t="s">
        <v>8152</v>
      </c>
      <c r="LAP1" s="57" t="s">
        <v>8153</v>
      </c>
      <c r="LAQ1" s="57" t="s">
        <v>8154</v>
      </c>
      <c r="LAR1" s="57" t="s">
        <v>8155</v>
      </c>
      <c r="LAS1" s="57" t="s">
        <v>8156</v>
      </c>
      <c r="LAT1" s="57" t="s">
        <v>8157</v>
      </c>
      <c r="LAU1" s="57" t="s">
        <v>8158</v>
      </c>
      <c r="LAV1" s="57" t="s">
        <v>8159</v>
      </c>
      <c r="LAW1" s="57" t="s">
        <v>8160</v>
      </c>
      <c r="LAX1" s="57" t="s">
        <v>8161</v>
      </c>
      <c r="LAY1" s="57" t="s">
        <v>8162</v>
      </c>
      <c r="LAZ1" s="57" t="s">
        <v>8163</v>
      </c>
      <c r="LBA1" s="57" t="s">
        <v>8164</v>
      </c>
      <c r="LBB1" s="57" t="s">
        <v>8165</v>
      </c>
      <c r="LBC1" s="57" t="s">
        <v>8166</v>
      </c>
      <c r="LBD1" s="57" t="s">
        <v>8167</v>
      </c>
      <c r="LBE1" s="57" t="s">
        <v>8168</v>
      </c>
      <c r="LBF1" s="57" t="s">
        <v>8169</v>
      </c>
      <c r="LBG1" s="57" t="s">
        <v>8170</v>
      </c>
      <c r="LBH1" s="57" t="s">
        <v>8171</v>
      </c>
      <c r="LBI1" s="57" t="s">
        <v>8172</v>
      </c>
      <c r="LBJ1" s="57" t="s">
        <v>8173</v>
      </c>
      <c r="LBK1" s="57" t="s">
        <v>8174</v>
      </c>
      <c r="LBL1" s="57" t="s">
        <v>8175</v>
      </c>
      <c r="LBM1" s="57" t="s">
        <v>8176</v>
      </c>
      <c r="LBN1" s="57" t="s">
        <v>8177</v>
      </c>
      <c r="LBO1" s="57" t="s">
        <v>8178</v>
      </c>
      <c r="LBP1" s="57" t="s">
        <v>8179</v>
      </c>
      <c r="LBQ1" s="57" t="s">
        <v>8180</v>
      </c>
      <c r="LBR1" s="57" t="s">
        <v>8181</v>
      </c>
      <c r="LBS1" s="57" t="s">
        <v>8182</v>
      </c>
      <c r="LBT1" s="57" t="s">
        <v>8183</v>
      </c>
      <c r="LBU1" s="57" t="s">
        <v>8184</v>
      </c>
      <c r="LBV1" s="57" t="s">
        <v>8185</v>
      </c>
      <c r="LBW1" s="57" t="s">
        <v>8186</v>
      </c>
      <c r="LBX1" s="57" t="s">
        <v>8187</v>
      </c>
      <c r="LBY1" s="57" t="s">
        <v>8188</v>
      </c>
      <c r="LBZ1" s="57" t="s">
        <v>8189</v>
      </c>
      <c r="LCA1" s="57" t="s">
        <v>8190</v>
      </c>
      <c r="LCB1" s="57" t="s">
        <v>8191</v>
      </c>
      <c r="LCC1" s="57" t="s">
        <v>8192</v>
      </c>
      <c r="LCD1" s="57" t="s">
        <v>8193</v>
      </c>
      <c r="LCE1" s="57" t="s">
        <v>8194</v>
      </c>
      <c r="LCF1" s="57" t="s">
        <v>8195</v>
      </c>
      <c r="LCG1" s="57" t="s">
        <v>8196</v>
      </c>
      <c r="LCH1" s="57" t="s">
        <v>8197</v>
      </c>
      <c r="LCI1" s="57" t="s">
        <v>8198</v>
      </c>
      <c r="LCJ1" s="57" t="s">
        <v>8199</v>
      </c>
      <c r="LCK1" s="57" t="s">
        <v>8200</v>
      </c>
      <c r="LCL1" s="57" t="s">
        <v>8201</v>
      </c>
      <c r="LCM1" s="57" t="s">
        <v>8202</v>
      </c>
      <c r="LCN1" s="57" t="s">
        <v>8203</v>
      </c>
      <c r="LCO1" s="57" t="s">
        <v>8204</v>
      </c>
      <c r="LCP1" s="57" t="s">
        <v>8205</v>
      </c>
      <c r="LCQ1" s="57" t="s">
        <v>8206</v>
      </c>
      <c r="LCR1" s="57" t="s">
        <v>8207</v>
      </c>
      <c r="LCS1" s="57" t="s">
        <v>8208</v>
      </c>
      <c r="LCT1" s="57" t="s">
        <v>8209</v>
      </c>
      <c r="LCU1" s="57" t="s">
        <v>8210</v>
      </c>
      <c r="LCV1" s="57" t="s">
        <v>8211</v>
      </c>
      <c r="LCW1" s="57" t="s">
        <v>8212</v>
      </c>
      <c r="LCX1" s="57" t="s">
        <v>8213</v>
      </c>
      <c r="LCY1" s="57" t="s">
        <v>8214</v>
      </c>
      <c r="LCZ1" s="57" t="s">
        <v>8215</v>
      </c>
      <c r="LDA1" s="57" t="s">
        <v>8216</v>
      </c>
      <c r="LDB1" s="57" t="s">
        <v>8217</v>
      </c>
      <c r="LDC1" s="57" t="s">
        <v>8218</v>
      </c>
      <c r="LDD1" s="57" t="s">
        <v>8219</v>
      </c>
      <c r="LDE1" s="57" t="s">
        <v>8220</v>
      </c>
      <c r="LDF1" s="57" t="s">
        <v>8221</v>
      </c>
      <c r="LDG1" s="57" t="s">
        <v>8222</v>
      </c>
      <c r="LDH1" s="57" t="s">
        <v>8223</v>
      </c>
      <c r="LDI1" s="57" t="s">
        <v>8224</v>
      </c>
      <c r="LDJ1" s="57" t="s">
        <v>8225</v>
      </c>
      <c r="LDK1" s="57" t="s">
        <v>8226</v>
      </c>
      <c r="LDL1" s="57" t="s">
        <v>8227</v>
      </c>
      <c r="LDM1" s="57" t="s">
        <v>8228</v>
      </c>
      <c r="LDN1" s="57" t="s">
        <v>8229</v>
      </c>
      <c r="LDO1" s="57" t="s">
        <v>8230</v>
      </c>
      <c r="LDP1" s="57" t="s">
        <v>8231</v>
      </c>
      <c r="LDQ1" s="57" t="s">
        <v>8232</v>
      </c>
      <c r="LDR1" s="57" t="s">
        <v>8233</v>
      </c>
      <c r="LDS1" s="57" t="s">
        <v>8234</v>
      </c>
      <c r="LDT1" s="57" t="s">
        <v>8235</v>
      </c>
      <c r="LDU1" s="57" t="s">
        <v>8236</v>
      </c>
      <c r="LDV1" s="57" t="s">
        <v>8237</v>
      </c>
      <c r="LDW1" s="57" t="s">
        <v>8238</v>
      </c>
      <c r="LDX1" s="57" t="s">
        <v>8239</v>
      </c>
      <c r="LDY1" s="57" t="s">
        <v>8240</v>
      </c>
      <c r="LDZ1" s="57" t="s">
        <v>8241</v>
      </c>
      <c r="LEA1" s="57" t="s">
        <v>8242</v>
      </c>
      <c r="LEB1" s="57" t="s">
        <v>8243</v>
      </c>
      <c r="LEC1" s="57" t="s">
        <v>8244</v>
      </c>
      <c r="LED1" s="57" t="s">
        <v>8245</v>
      </c>
      <c r="LEE1" s="57" t="s">
        <v>8246</v>
      </c>
      <c r="LEF1" s="57" t="s">
        <v>8247</v>
      </c>
      <c r="LEG1" s="57" t="s">
        <v>8248</v>
      </c>
      <c r="LEH1" s="57" t="s">
        <v>8249</v>
      </c>
      <c r="LEI1" s="57" t="s">
        <v>8250</v>
      </c>
      <c r="LEJ1" s="57" t="s">
        <v>8251</v>
      </c>
      <c r="LEK1" s="57" t="s">
        <v>8252</v>
      </c>
      <c r="LEL1" s="57" t="s">
        <v>8253</v>
      </c>
      <c r="LEM1" s="57" t="s">
        <v>8254</v>
      </c>
      <c r="LEN1" s="57" t="s">
        <v>8255</v>
      </c>
      <c r="LEO1" s="57" t="s">
        <v>8256</v>
      </c>
      <c r="LEP1" s="57" t="s">
        <v>8257</v>
      </c>
      <c r="LEQ1" s="57" t="s">
        <v>8258</v>
      </c>
      <c r="LER1" s="57" t="s">
        <v>8259</v>
      </c>
      <c r="LES1" s="57" t="s">
        <v>8260</v>
      </c>
      <c r="LET1" s="57" t="s">
        <v>8261</v>
      </c>
      <c r="LEU1" s="57" t="s">
        <v>8262</v>
      </c>
      <c r="LEV1" s="57" t="s">
        <v>8263</v>
      </c>
      <c r="LEW1" s="57" t="s">
        <v>8264</v>
      </c>
      <c r="LEX1" s="57" t="s">
        <v>8265</v>
      </c>
      <c r="LEY1" s="57" t="s">
        <v>8266</v>
      </c>
      <c r="LEZ1" s="57" t="s">
        <v>8267</v>
      </c>
      <c r="LFA1" s="57" t="s">
        <v>8268</v>
      </c>
      <c r="LFB1" s="57" t="s">
        <v>8269</v>
      </c>
      <c r="LFC1" s="57" t="s">
        <v>8270</v>
      </c>
      <c r="LFD1" s="57" t="s">
        <v>8271</v>
      </c>
      <c r="LFE1" s="57" t="s">
        <v>8272</v>
      </c>
      <c r="LFF1" s="57" t="s">
        <v>8273</v>
      </c>
      <c r="LFG1" s="57" t="s">
        <v>8274</v>
      </c>
      <c r="LFH1" s="57" t="s">
        <v>8275</v>
      </c>
      <c r="LFI1" s="57" t="s">
        <v>8276</v>
      </c>
      <c r="LFJ1" s="57" t="s">
        <v>8277</v>
      </c>
      <c r="LFK1" s="57" t="s">
        <v>8278</v>
      </c>
      <c r="LFL1" s="57" t="s">
        <v>8279</v>
      </c>
      <c r="LFM1" s="57" t="s">
        <v>8280</v>
      </c>
      <c r="LFN1" s="57" t="s">
        <v>8281</v>
      </c>
      <c r="LFO1" s="57" t="s">
        <v>8282</v>
      </c>
      <c r="LFP1" s="57" t="s">
        <v>8283</v>
      </c>
      <c r="LFQ1" s="57" t="s">
        <v>8284</v>
      </c>
      <c r="LFR1" s="57" t="s">
        <v>8285</v>
      </c>
      <c r="LFS1" s="57" t="s">
        <v>8286</v>
      </c>
      <c r="LFT1" s="57" t="s">
        <v>8287</v>
      </c>
      <c r="LFU1" s="57" t="s">
        <v>8288</v>
      </c>
      <c r="LFV1" s="57" t="s">
        <v>8289</v>
      </c>
      <c r="LFW1" s="57" t="s">
        <v>8290</v>
      </c>
      <c r="LFX1" s="57" t="s">
        <v>8291</v>
      </c>
      <c r="LFY1" s="57" t="s">
        <v>8292</v>
      </c>
      <c r="LFZ1" s="57" t="s">
        <v>8293</v>
      </c>
      <c r="LGA1" s="57" t="s">
        <v>8294</v>
      </c>
      <c r="LGB1" s="57" t="s">
        <v>8295</v>
      </c>
      <c r="LGC1" s="57" t="s">
        <v>8296</v>
      </c>
      <c r="LGD1" s="57" t="s">
        <v>8297</v>
      </c>
      <c r="LGE1" s="57" t="s">
        <v>8298</v>
      </c>
      <c r="LGF1" s="57" t="s">
        <v>8299</v>
      </c>
      <c r="LGG1" s="57" t="s">
        <v>8300</v>
      </c>
      <c r="LGH1" s="57" t="s">
        <v>8301</v>
      </c>
      <c r="LGI1" s="57" t="s">
        <v>8302</v>
      </c>
      <c r="LGJ1" s="57" t="s">
        <v>8303</v>
      </c>
      <c r="LGK1" s="57" t="s">
        <v>8304</v>
      </c>
      <c r="LGL1" s="57" t="s">
        <v>8305</v>
      </c>
      <c r="LGM1" s="57" t="s">
        <v>8306</v>
      </c>
      <c r="LGN1" s="57" t="s">
        <v>8307</v>
      </c>
      <c r="LGO1" s="57" t="s">
        <v>8308</v>
      </c>
      <c r="LGP1" s="57" t="s">
        <v>8309</v>
      </c>
      <c r="LGQ1" s="57" t="s">
        <v>8310</v>
      </c>
      <c r="LGR1" s="57" t="s">
        <v>8311</v>
      </c>
      <c r="LGS1" s="57" t="s">
        <v>8312</v>
      </c>
      <c r="LGT1" s="57" t="s">
        <v>8313</v>
      </c>
      <c r="LGU1" s="57" t="s">
        <v>8314</v>
      </c>
      <c r="LGV1" s="57" t="s">
        <v>8315</v>
      </c>
      <c r="LGW1" s="57" t="s">
        <v>8316</v>
      </c>
      <c r="LGX1" s="57" t="s">
        <v>8317</v>
      </c>
      <c r="LGY1" s="57" t="s">
        <v>8318</v>
      </c>
      <c r="LGZ1" s="57" t="s">
        <v>8319</v>
      </c>
      <c r="LHA1" s="57" t="s">
        <v>8320</v>
      </c>
      <c r="LHB1" s="57" t="s">
        <v>8321</v>
      </c>
      <c r="LHC1" s="57" t="s">
        <v>8322</v>
      </c>
      <c r="LHD1" s="57" t="s">
        <v>8323</v>
      </c>
      <c r="LHE1" s="57" t="s">
        <v>8324</v>
      </c>
      <c r="LHF1" s="57" t="s">
        <v>8325</v>
      </c>
      <c r="LHG1" s="57" t="s">
        <v>8326</v>
      </c>
      <c r="LHH1" s="57" t="s">
        <v>8327</v>
      </c>
      <c r="LHI1" s="57" t="s">
        <v>8328</v>
      </c>
      <c r="LHJ1" s="57" t="s">
        <v>8329</v>
      </c>
      <c r="LHK1" s="57" t="s">
        <v>8330</v>
      </c>
      <c r="LHL1" s="57" t="s">
        <v>8331</v>
      </c>
      <c r="LHM1" s="57" t="s">
        <v>8332</v>
      </c>
      <c r="LHN1" s="57" t="s">
        <v>8333</v>
      </c>
      <c r="LHO1" s="57" t="s">
        <v>8334</v>
      </c>
      <c r="LHP1" s="57" t="s">
        <v>8335</v>
      </c>
      <c r="LHQ1" s="57" t="s">
        <v>8336</v>
      </c>
      <c r="LHR1" s="57" t="s">
        <v>8337</v>
      </c>
      <c r="LHS1" s="57" t="s">
        <v>8338</v>
      </c>
      <c r="LHT1" s="57" t="s">
        <v>8339</v>
      </c>
      <c r="LHU1" s="57" t="s">
        <v>8340</v>
      </c>
      <c r="LHV1" s="57" t="s">
        <v>8341</v>
      </c>
      <c r="LHW1" s="57" t="s">
        <v>8342</v>
      </c>
      <c r="LHX1" s="57" t="s">
        <v>8343</v>
      </c>
      <c r="LHY1" s="57" t="s">
        <v>8344</v>
      </c>
      <c r="LHZ1" s="57" t="s">
        <v>8345</v>
      </c>
      <c r="LIA1" s="57" t="s">
        <v>8346</v>
      </c>
      <c r="LIB1" s="57" t="s">
        <v>8347</v>
      </c>
      <c r="LIC1" s="57" t="s">
        <v>8348</v>
      </c>
      <c r="LID1" s="57" t="s">
        <v>8349</v>
      </c>
      <c r="LIE1" s="57" t="s">
        <v>8350</v>
      </c>
      <c r="LIF1" s="57" t="s">
        <v>8351</v>
      </c>
      <c r="LIG1" s="57" t="s">
        <v>8352</v>
      </c>
      <c r="LIH1" s="57" t="s">
        <v>8353</v>
      </c>
      <c r="LII1" s="57" t="s">
        <v>8354</v>
      </c>
      <c r="LIJ1" s="57" t="s">
        <v>8355</v>
      </c>
      <c r="LIK1" s="57" t="s">
        <v>8356</v>
      </c>
      <c r="LIL1" s="57" t="s">
        <v>8357</v>
      </c>
      <c r="LIM1" s="57" t="s">
        <v>8358</v>
      </c>
      <c r="LIN1" s="57" t="s">
        <v>8359</v>
      </c>
      <c r="LIO1" s="57" t="s">
        <v>8360</v>
      </c>
      <c r="LIP1" s="57" t="s">
        <v>8361</v>
      </c>
      <c r="LIQ1" s="57" t="s">
        <v>8362</v>
      </c>
      <c r="LIR1" s="57" t="s">
        <v>8363</v>
      </c>
      <c r="LIS1" s="57" t="s">
        <v>8364</v>
      </c>
      <c r="LIT1" s="57" t="s">
        <v>8365</v>
      </c>
      <c r="LIU1" s="57" t="s">
        <v>8366</v>
      </c>
      <c r="LIV1" s="57" t="s">
        <v>8367</v>
      </c>
      <c r="LIW1" s="57" t="s">
        <v>8368</v>
      </c>
      <c r="LIX1" s="57" t="s">
        <v>8369</v>
      </c>
      <c r="LIY1" s="57" t="s">
        <v>8370</v>
      </c>
      <c r="LIZ1" s="57" t="s">
        <v>8371</v>
      </c>
      <c r="LJA1" s="57" t="s">
        <v>8372</v>
      </c>
      <c r="LJB1" s="57" t="s">
        <v>8373</v>
      </c>
      <c r="LJC1" s="57" t="s">
        <v>8374</v>
      </c>
      <c r="LJD1" s="57" t="s">
        <v>8375</v>
      </c>
      <c r="LJE1" s="57" t="s">
        <v>8376</v>
      </c>
      <c r="LJF1" s="57" t="s">
        <v>8377</v>
      </c>
      <c r="LJG1" s="57" t="s">
        <v>8378</v>
      </c>
      <c r="LJH1" s="57" t="s">
        <v>8379</v>
      </c>
      <c r="LJI1" s="57" t="s">
        <v>8380</v>
      </c>
      <c r="LJJ1" s="57" t="s">
        <v>8381</v>
      </c>
      <c r="LJK1" s="57" t="s">
        <v>8382</v>
      </c>
      <c r="LJL1" s="57" t="s">
        <v>8383</v>
      </c>
      <c r="LJM1" s="57" t="s">
        <v>8384</v>
      </c>
      <c r="LJN1" s="57" t="s">
        <v>8385</v>
      </c>
      <c r="LJO1" s="57" t="s">
        <v>8386</v>
      </c>
      <c r="LJP1" s="57" t="s">
        <v>8387</v>
      </c>
      <c r="LJQ1" s="57" t="s">
        <v>8388</v>
      </c>
      <c r="LJR1" s="57" t="s">
        <v>8389</v>
      </c>
      <c r="LJS1" s="57" t="s">
        <v>8390</v>
      </c>
      <c r="LJT1" s="57" t="s">
        <v>8391</v>
      </c>
      <c r="LJU1" s="57" t="s">
        <v>8392</v>
      </c>
      <c r="LJV1" s="57" t="s">
        <v>8393</v>
      </c>
      <c r="LJW1" s="57" t="s">
        <v>8394</v>
      </c>
      <c r="LJX1" s="57" t="s">
        <v>8395</v>
      </c>
      <c r="LJY1" s="57" t="s">
        <v>8396</v>
      </c>
      <c r="LJZ1" s="57" t="s">
        <v>8397</v>
      </c>
      <c r="LKA1" s="57" t="s">
        <v>8398</v>
      </c>
      <c r="LKB1" s="57" t="s">
        <v>8399</v>
      </c>
      <c r="LKC1" s="57" t="s">
        <v>8400</v>
      </c>
      <c r="LKD1" s="57" t="s">
        <v>8401</v>
      </c>
      <c r="LKE1" s="57" t="s">
        <v>8402</v>
      </c>
      <c r="LKF1" s="57" t="s">
        <v>8403</v>
      </c>
      <c r="LKG1" s="57" t="s">
        <v>8404</v>
      </c>
      <c r="LKH1" s="57" t="s">
        <v>8405</v>
      </c>
      <c r="LKI1" s="57" t="s">
        <v>8406</v>
      </c>
      <c r="LKJ1" s="57" t="s">
        <v>8407</v>
      </c>
      <c r="LKK1" s="57" t="s">
        <v>8408</v>
      </c>
      <c r="LKL1" s="57" t="s">
        <v>8409</v>
      </c>
      <c r="LKM1" s="57" t="s">
        <v>8410</v>
      </c>
      <c r="LKN1" s="57" t="s">
        <v>8411</v>
      </c>
      <c r="LKO1" s="57" t="s">
        <v>8412</v>
      </c>
      <c r="LKP1" s="57" t="s">
        <v>8413</v>
      </c>
      <c r="LKQ1" s="57" t="s">
        <v>8414</v>
      </c>
      <c r="LKR1" s="57" t="s">
        <v>8415</v>
      </c>
      <c r="LKS1" s="57" t="s">
        <v>8416</v>
      </c>
      <c r="LKT1" s="57" t="s">
        <v>8417</v>
      </c>
      <c r="LKU1" s="57" t="s">
        <v>8418</v>
      </c>
      <c r="LKV1" s="57" t="s">
        <v>8419</v>
      </c>
      <c r="LKW1" s="57" t="s">
        <v>8420</v>
      </c>
      <c r="LKX1" s="57" t="s">
        <v>8421</v>
      </c>
      <c r="LKY1" s="57" t="s">
        <v>8422</v>
      </c>
      <c r="LKZ1" s="57" t="s">
        <v>8423</v>
      </c>
      <c r="LLA1" s="57" t="s">
        <v>8424</v>
      </c>
      <c r="LLB1" s="57" t="s">
        <v>8425</v>
      </c>
      <c r="LLC1" s="57" t="s">
        <v>8426</v>
      </c>
      <c r="LLD1" s="57" t="s">
        <v>8427</v>
      </c>
      <c r="LLE1" s="57" t="s">
        <v>8428</v>
      </c>
      <c r="LLF1" s="57" t="s">
        <v>8429</v>
      </c>
      <c r="LLG1" s="57" t="s">
        <v>8430</v>
      </c>
      <c r="LLH1" s="57" t="s">
        <v>8431</v>
      </c>
      <c r="LLI1" s="57" t="s">
        <v>8432</v>
      </c>
      <c r="LLJ1" s="57" t="s">
        <v>8433</v>
      </c>
      <c r="LLK1" s="57" t="s">
        <v>8434</v>
      </c>
      <c r="LLL1" s="57" t="s">
        <v>8435</v>
      </c>
      <c r="LLM1" s="57" t="s">
        <v>8436</v>
      </c>
      <c r="LLN1" s="57" t="s">
        <v>8437</v>
      </c>
      <c r="LLO1" s="57" t="s">
        <v>8438</v>
      </c>
      <c r="LLP1" s="57" t="s">
        <v>8439</v>
      </c>
      <c r="LLQ1" s="57" t="s">
        <v>8440</v>
      </c>
      <c r="LLR1" s="57" t="s">
        <v>8441</v>
      </c>
      <c r="LLS1" s="57" t="s">
        <v>8442</v>
      </c>
      <c r="LLT1" s="57" t="s">
        <v>8443</v>
      </c>
      <c r="LLU1" s="57" t="s">
        <v>8444</v>
      </c>
      <c r="LLV1" s="57" t="s">
        <v>8445</v>
      </c>
      <c r="LLW1" s="57" t="s">
        <v>8446</v>
      </c>
      <c r="LLX1" s="57" t="s">
        <v>8447</v>
      </c>
      <c r="LLY1" s="57" t="s">
        <v>8448</v>
      </c>
      <c r="LLZ1" s="57" t="s">
        <v>8449</v>
      </c>
      <c r="LMA1" s="57" t="s">
        <v>8450</v>
      </c>
      <c r="LMB1" s="57" t="s">
        <v>8451</v>
      </c>
      <c r="LMC1" s="57" t="s">
        <v>8452</v>
      </c>
      <c r="LMD1" s="57" t="s">
        <v>8453</v>
      </c>
      <c r="LME1" s="57" t="s">
        <v>8454</v>
      </c>
      <c r="LMF1" s="57" t="s">
        <v>8455</v>
      </c>
      <c r="LMG1" s="57" t="s">
        <v>8456</v>
      </c>
      <c r="LMH1" s="57" t="s">
        <v>8457</v>
      </c>
      <c r="LMI1" s="57" t="s">
        <v>8458</v>
      </c>
      <c r="LMJ1" s="57" t="s">
        <v>8459</v>
      </c>
      <c r="LMK1" s="57" t="s">
        <v>8460</v>
      </c>
      <c r="LML1" s="57" t="s">
        <v>8461</v>
      </c>
      <c r="LMM1" s="57" t="s">
        <v>8462</v>
      </c>
      <c r="LMN1" s="57" t="s">
        <v>8463</v>
      </c>
      <c r="LMO1" s="57" t="s">
        <v>8464</v>
      </c>
      <c r="LMP1" s="57" t="s">
        <v>8465</v>
      </c>
      <c r="LMQ1" s="57" t="s">
        <v>8466</v>
      </c>
      <c r="LMR1" s="57" t="s">
        <v>8467</v>
      </c>
      <c r="LMS1" s="57" t="s">
        <v>8468</v>
      </c>
      <c r="LMT1" s="57" t="s">
        <v>8469</v>
      </c>
      <c r="LMU1" s="57" t="s">
        <v>8470</v>
      </c>
      <c r="LMV1" s="57" t="s">
        <v>8471</v>
      </c>
      <c r="LMW1" s="57" t="s">
        <v>8472</v>
      </c>
      <c r="LMX1" s="57" t="s">
        <v>8473</v>
      </c>
      <c r="LMY1" s="57" t="s">
        <v>8474</v>
      </c>
      <c r="LMZ1" s="57" t="s">
        <v>8475</v>
      </c>
      <c r="LNA1" s="57" t="s">
        <v>8476</v>
      </c>
      <c r="LNB1" s="57" t="s">
        <v>8477</v>
      </c>
      <c r="LNC1" s="57" t="s">
        <v>8478</v>
      </c>
      <c r="LND1" s="57" t="s">
        <v>8479</v>
      </c>
      <c r="LNE1" s="57" t="s">
        <v>8480</v>
      </c>
      <c r="LNF1" s="57" t="s">
        <v>8481</v>
      </c>
      <c r="LNG1" s="57" t="s">
        <v>8482</v>
      </c>
      <c r="LNH1" s="57" t="s">
        <v>8483</v>
      </c>
      <c r="LNI1" s="57" t="s">
        <v>8484</v>
      </c>
      <c r="LNJ1" s="57" t="s">
        <v>8485</v>
      </c>
      <c r="LNK1" s="57" t="s">
        <v>8486</v>
      </c>
      <c r="LNL1" s="57" t="s">
        <v>8487</v>
      </c>
      <c r="LNM1" s="57" t="s">
        <v>8488</v>
      </c>
      <c r="LNN1" s="57" t="s">
        <v>8489</v>
      </c>
      <c r="LNO1" s="57" t="s">
        <v>8490</v>
      </c>
      <c r="LNP1" s="57" t="s">
        <v>8491</v>
      </c>
      <c r="LNQ1" s="57" t="s">
        <v>8492</v>
      </c>
      <c r="LNR1" s="57" t="s">
        <v>8493</v>
      </c>
      <c r="LNS1" s="57" t="s">
        <v>8494</v>
      </c>
      <c r="LNT1" s="57" t="s">
        <v>8495</v>
      </c>
      <c r="LNU1" s="57" t="s">
        <v>8496</v>
      </c>
      <c r="LNV1" s="57" t="s">
        <v>8497</v>
      </c>
      <c r="LNW1" s="57" t="s">
        <v>8498</v>
      </c>
      <c r="LNX1" s="57" t="s">
        <v>8499</v>
      </c>
      <c r="LNY1" s="57" t="s">
        <v>8500</v>
      </c>
      <c r="LNZ1" s="57" t="s">
        <v>8501</v>
      </c>
      <c r="LOA1" s="57" t="s">
        <v>8502</v>
      </c>
      <c r="LOB1" s="57" t="s">
        <v>8503</v>
      </c>
      <c r="LOC1" s="57" t="s">
        <v>8504</v>
      </c>
      <c r="LOD1" s="57" t="s">
        <v>8505</v>
      </c>
      <c r="LOE1" s="57" t="s">
        <v>8506</v>
      </c>
      <c r="LOF1" s="57" t="s">
        <v>8507</v>
      </c>
      <c r="LOG1" s="57" t="s">
        <v>8508</v>
      </c>
      <c r="LOH1" s="57" t="s">
        <v>8509</v>
      </c>
      <c r="LOI1" s="57" t="s">
        <v>8510</v>
      </c>
      <c r="LOJ1" s="57" t="s">
        <v>8511</v>
      </c>
      <c r="LOK1" s="57" t="s">
        <v>8512</v>
      </c>
      <c r="LOL1" s="57" t="s">
        <v>8513</v>
      </c>
      <c r="LOM1" s="57" t="s">
        <v>8514</v>
      </c>
      <c r="LON1" s="57" t="s">
        <v>8515</v>
      </c>
      <c r="LOO1" s="57" t="s">
        <v>8516</v>
      </c>
      <c r="LOP1" s="57" t="s">
        <v>8517</v>
      </c>
      <c r="LOQ1" s="57" t="s">
        <v>8518</v>
      </c>
      <c r="LOR1" s="57" t="s">
        <v>8519</v>
      </c>
      <c r="LOS1" s="57" t="s">
        <v>8520</v>
      </c>
      <c r="LOT1" s="57" t="s">
        <v>8521</v>
      </c>
      <c r="LOU1" s="57" t="s">
        <v>8522</v>
      </c>
      <c r="LOV1" s="57" t="s">
        <v>8523</v>
      </c>
      <c r="LOW1" s="57" t="s">
        <v>8524</v>
      </c>
      <c r="LOX1" s="57" t="s">
        <v>8525</v>
      </c>
      <c r="LOY1" s="57" t="s">
        <v>8526</v>
      </c>
      <c r="LOZ1" s="57" t="s">
        <v>8527</v>
      </c>
      <c r="LPA1" s="57" t="s">
        <v>8528</v>
      </c>
      <c r="LPB1" s="57" t="s">
        <v>8529</v>
      </c>
      <c r="LPC1" s="57" t="s">
        <v>8530</v>
      </c>
      <c r="LPD1" s="57" t="s">
        <v>8531</v>
      </c>
      <c r="LPE1" s="57" t="s">
        <v>8532</v>
      </c>
      <c r="LPF1" s="57" t="s">
        <v>8533</v>
      </c>
      <c r="LPG1" s="57" t="s">
        <v>8534</v>
      </c>
      <c r="LPH1" s="57" t="s">
        <v>8535</v>
      </c>
      <c r="LPI1" s="57" t="s">
        <v>8536</v>
      </c>
      <c r="LPJ1" s="57" t="s">
        <v>8537</v>
      </c>
      <c r="LPK1" s="57" t="s">
        <v>8538</v>
      </c>
      <c r="LPL1" s="57" t="s">
        <v>8539</v>
      </c>
      <c r="LPM1" s="57" t="s">
        <v>8540</v>
      </c>
      <c r="LPN1" s="57" t="s">
        <v>8541</v>
      </c>
      <c r="LPO1" s="57" t="s">
        <v>8542</v>
      </c>
      <c r="LPP1" s="57" t="s">
        <v>8543</v>
      </c>
      <c r="LPQ1" s="57" t="s">
        <v>8544</v>
      </c>
      <c r="LPR1" s="57" t="s">
        <v>8545</v>
      </c>
      <c r="LPS1" s="57" t="s">
        <v>8546</v>
      </c>
      <c r="LPT1" s="57" t="s">
        <v>8547</v>
      </c>
      <c r="LPU1" s="57" t="s">
        <v>8548</v>
      </c>
      <c r="LPV1" s="57" t="s">
        <v>8549</v>
      </c>
      <c r="LPW1" s="57" t="s">
        <v>8550</v>
      </c>
      <c r="LPX1" s="57" t="s">
        <v>8551</v>
      </c>
      <c r="LPY1" s="57" t="s">
        <v>8552</v>
      </c>
      <c r="LPZ1" s="57" t="s">
        <v>8553</v>
      </c>
      <c r="LQA1" s="57" t="s">
        <v>8554</v>
      </c>
      <c r="LQB1" s="57" t="s">
        <v>8555</v>
      </c>
      <c r="LQC1" s="57" t="s">
        <v>8556</v>
      </c>
      <c r="LQD1" s="57" t="s">
        <v>8557</v>
      </c>
      <c r="LQE1" s="57" t="s">
        <v>8558</v>
      </c>
      <c r="LQF1" s="57" t="s">
        <v>8559</v>
      </c>
      <c r="LQG1" s="57" t="s">
        <v>8560</v>
      </c>
      <c r="LQH1" s="57" t="s">
        <v>8561</v>
      </c>
      <c r="LQI1" s="57" t="s">
        <v>8562</v>
      </c>
      <c r="LQJ1" s="57" t="s">
        <v>8563</v>
      </c>
      <c r="LQK1" s="57" t="s">
        <v>8564</v>
      </c>
      <c r="LQL1" s="57" t="s">
        <v>8565</v>
      </c>
      <c r="LQM1" s="57" t="s">
        <v>8566</v>
      </c>
      <c r="LQN1" s="57" t="s">
        <v>8567</v>
      </c>
      <c r="LQO1" s="57" t="s">
        <v>8568</v>
      </c>
      <c r="LQP1" s="57" t="s">
        <v>8569</v>
      </c>
      <c r="LQQ1" s="57" t="s">
        <v>8570</v>
      </c>
      <c r="LQR1" s="57" t="s">
        <v>8571</v>
      </c>
      <c r="LQS1" s="57" t="s">
        <v>8572</v>
      </c>
      <c r="LQT1" s="57" t="s">
        <v>8573</v>
      </c>
      <c r="LQU1" s="57" t="s">
        <v>8574</v>
      </c>
      <c r="LQV1" s="57" t="s">
        <v>8575</v>
      </c>
      <c r="LQW1" s="57" t="s">
        <v>8576</v>
      </c>
      <c r="LQX1" s="57" t="s">
        <v>8577</v>
      </c>
      <c r="LQY1" s="57" t="s">
        <v>8578</v>
      </c>
      <c r="LQZ1" s="57" t="s">
        <v>8579</v>
      </c>
      <c r="LRA1" s="57" t="s">
        <v>8580</v>
      </c>
      <c r="LRB1" s="57" t="s">
        <v>8581</v>
      </c>
      <c r="LRC1" s="57" t="s">
        <v>8582</v>
      </c>
      <c r="LRD1" s="57" t="s">
        <v>8583</v>
      </c>
      <c r="LRE1" s="57" t="s">
        <v>8584</v>
      </c>
      <c r="LRF1" s="57" t="s">
        <v>8585</v>
      </c>
      <c r="LRG1" s="57" t="s">
        <v>8586</v>
      </c>
      <c r="LRH1" s="57" t="s">
        <v>8587</v>
      </c>
      <c r="LRI1" s="57" t="s">
        <v>8588</v>
      </c>
      <c r="LRJ1" s="57" t="s">
        <v>8589</v>
      </c>
      <c r="LRK1" s="57" t="s">
        <v>8590</v>
      </c>
      <c r="LRL1" s="57" t="s">
        <v>8591</v>
      </c>
      <c r="LRM1" s="57" t="s">
        <v>8592</v>
      </c>
      <c r="LRN1" s="57" t="s">
        <v>8593</v>
      </c>
      <c r="LRO1" s="57" t="s">
        <v>8594</v>
      </c>
      <c r="LRP1" s="57" t="s">
        <v>8595</v>
      </c>
      <c r="LRQ1" s="57" t="s">
        <v>8596</v>
      </c>
      <c r="LRR1" s="57" t="s">
        <v>8597</v>
      </c>
      <c r="LRS1" s="57" t="s">
        <v>8598</v>
      </c>
      <c r="LRT1" s="57" t="s">
        <v>8599</v>
      </c>
      <c r="LRU1" s="57" t="s">
        <v>8600</v>
      </c>
      <c r="LRV1" s="57" t="s">
        <v>8601</v>
      </c>
      <c r="LRW1" s="57" t="s">
        <v>8602</v>
      </c>
      <c r="LRX1" s="57" t="s">
        <v>8603</v>
      </c>
      <c r="LRY1" s="57" t="s">
        <v>8604</v>
      </c>
      <c r="LRZ1" s="57" t="s">
        <v>8605</v>
      </c>
      <c r="LSA1" s="57" t="s">
        <v>8606</v>
      </c>
      <c r="LSB1" s="57" t="s">
        <v>8607</v>
      </c>
      <c r="LSC1" s="57" t="s">
        <v>8608</v>
      </c>
      <c r="LSD1" s="57" t="s">
        <v>8609</v>
      </c>
      <c r="LSE1" s="57" t="s">
        <v>8610</v>
      </c>
      <c r="LSF1" s="57" t="s">
        <v>8611</v>
      </c>
      <c r="LSG1" s="57" t="s">
        <v>8612</v>
      </c>
      <c r="LSH1" s="57" t="s">
        <v>8613</v>
      </c>
      <c r="LSI1" s="57" t="s">
        <v>8614</v>
      </c>
      <c r="LSJ1" s="57" t="s">
        <v>8615</v>
      </c>
      <c r="LSK1" s="57" t="s">
        <v>8616</v>
      </c>
      <c r="LSL1" s="57" t="s">
        <v>8617</v>
      </c>
      <c r="LSM1" s="57" t="s">
        <v>8618</v>
      </c>
      <c r="LSN1" s="57" t="s">
        <v>8619</v>
      </c>
      <c r="LSO1" s="57" t="s">
        <v>8620</v>
      </c>
      <c r="LSP1" s="57" t="s">
        <v>8621</v>
      </c>
      <c r="LSQ1" s="57" t="s">
        <v>8622</v>
      </c>
      <c r="LSR1" s="57" t="s">
        <v>8623</v>
      </c>
      <c r="LSS1" s="57" t="s">
        <v>8624</v>
      </c>
      <c r="LST1" s="57" t="s">
        <v>8625</v>
      </c>
      <c r="LSU1" s="57" t="s">
        <v>8626</v>
      </c>
      <c r="LSV1" s="57" t="s">
        <v>8627</v>
      </c>
      <c r="LSW1" s="57" t="s">
        <v>8628</v>
      </c>
      <c r="LSX1" s="57" t="s">
        <v>8629</v>
      </c>
      <c r="LSY1" s="57" t="s">
        <v>8630</v>
      </c>
      <c r="LSZ1" s="57" t="s">
        <v>8631</v>
      </c>
      <c r="LTA1" s="57" t="s">
        <v>8632</v>
      </c>
      <c r="LTB1" s="57" t="s">
        <v>8633</v>
      </c>
      <c r="LTC1" s="57" t="s">
        <v>8634</v>
      </c>
      <c r="LTD1" s="57" t="s">
        <v>8635</v>
      </c>
      <c r="LTE1" s="57" t="s">
        <v>8636</v>
      </c>
      <c r="LTF1" s="57" t="s">
        <v>8637</v>
      </c>
      <c r="LTG1" s="57" t="s">
        <v>8638</v>
      </c>
      <c r="LTH1" s="57" t="s">
        <v>8639</v>
      </c>
      <c r="LTI1" s="57" t="s">
        <v>8640</v>
      </c>
      <c r="LTJ1" s="57" t="s">
        <v>8641</v>
      </c>
      <c r="LTK1" s="57" t="s">
        <v>8642</v>
      </c>
      <c r="LTL1" s="57" t="s">
        <v>8643</v>
      </c>
      <c r="LTM1" s="57" t="s">
        <v>8644</v>
      </c>
      <c r="LTN1" s="57" t="s">
        <v>8645</v>
      </c>
      <c r="LTO1" s="57" t="s">
        <v>8646</v>
      </c>
      <c r="LTP1" s="57" t="s">
        <v>8647</v>
      </c>
      <c r="LTQ1" s="57" t="s">
        <v>8648</v>
      </c>
      <c r="LTR1" s="57" t="s">
        <v>8649</v>
      </c>
      <c r="LTS1" s="57" t="s">
        <v>8650</v>
      </c>
      <c r="LTT1" s="57" t="s">
        <v>8651</v>
      </c>
      <c r="LTU1" s="57" t="s">
        <v>8652</v>
      </c>
      <c r="LTV1" s="57" t="s">
        <v>8653</v>
      </c>
      <c r="LTW1" s="57" t="s">
        <v>8654</v>
      </c>
      <c r="LTX1" s="57" t="s">
        <v>8655</v>
      </c>
      <c r="LTY1" s="57" t="s">
        <v>8656</v>
      </c>
      <c r="LTZ1" s="57" t="s">
        <v>8657</v>
      </c>
      <c r="LUA1" s="57" t="s">
        <v>8658</v>
      </c>
      <c r="LUB1" s="57" t="s">
        <v>8659</v>
      </c>
      <c r="LUC1" s="57" t="s">
        <v>8660</v>
      </c>
      <c r="LUD1" s="57" t="s">
        <v>8661</v>
      </c>
      <c r="LUE1" s="57" t="s">
        <v>8662</v>
      </c>
      <c r="LUF1" s="57" t="s">
        <v>8663</v>
      </c>
      <c r="LUG1" s="57" t="s">
        <v>8664</v>
      </c>
      <c r="LUH1" s="57" t="s">
        <v>8665</v>
      </c>
      <c r="LUI1" s="57" t="s">
        <v>8666</v>
      </c>
      <c r="LUJ1" s="57" t="s">
        <v>8667</v>
      </c>
      <c r="LUK1" s="57" t="s">
        <v>8668</v>
      </c>
      <c r="LUL1" s="57" t="s">
        <v>8669</v>
      </c>
      <c r="LUM1" s="57" t="s">
        <v>8670</v>
      </c>
      <c r="LUN1" s="57" t="s">
        <v>8671</v>
      </c>
      <c r="LUO1" s="57" t="s">
        <v>8672</v>
      </c>
      <c r="LUP1" s="57" t="s">
        <v>8673</v>
      </c>
      <c r="LUQ1" s="57" t="s">
        <v>8674</v>
      </c>
      <c r="LUR1" s="57" t="s">
        <v>8675</v>
      </c>
      <c r="LUS1" s="57" t="s">
        <v>8676</v>
      </c>
      <c r="LUT1" s="57" t="s">
        <v>8677</v>
      </c>
      <c r="LUU1" s="57" t="s">
        <v>8678</v>
      </c>
      <c r="LUV1" s="57" t="s">
        <v>8679</v>
      </c>
      <c r="LUW1" s="57" t="s">
        <v>8680</v>
      </c>
      <c r="LUX1" s="57" t="s">
        <v>8681</v>
      </c>
      <c r="LUY1" s="57" t="s">
        <v>8682</v>
      </c>
      <c r="LUZ1" s="57" t="s">
        <v>8683</v>
      </c>
      <c r="LVA1" s="57" t="s">
        <v>8684</v>
      </c>
      <c r="LVB1" s="57" t="s">
        <v>8685</v>
      </c>
      <c r="LVC1" s="57" t="s">
        <v>8686</v>
      </c>
      <c r="LVD1" s="57" t="s">
        <v>8687</v>
      </c>
      <c r="LVE1" s="57" t="s">
        <v>8688</v>
      </c>
      <c r="LVF1" s="57" t="s">
        <v>8689</v>
      </c>
      <c r="LVG1" s="57" t="s">
        <v>8690</v>
      </c>
      <c r="LVH1" s="57" t="s">
        <v>8691</v>
      </c>
      <c r="LVI1" s="57" t="s">
        <v>8692</v>
      </c>
      <c r="LVJ1" s="57" t="s">
        <v>8693</v>
      </c>
      <c r="LVK1" s="57" t="s">
        <v>8694</v>
      </c>
      <c r="LVL1" s="57" t="s">
        <v>8695</v>
      </c>
      <c r="LVM1" s="57" t="s">
        <v>8696</v>
      </c>
      <c r="LVN1" s="57" t="s">
        <v>8697</v>
      </c>
      <c r="LVO1" s="57" t="s">
        <v>8698</v>
      </c>
      <c r="LVP1" s="57" t="s">
        <v>8699</v>
      </c>
      <c r="LVQ1" s="57" t="s">
        <v>8700</v>
      </c>
      <c r="LVR1" s="57" t="s">
        <v>8701</v>
      </c>
      <c r="LVS1" s="57" t="s">
        <v>8702</v>
      </c>
      <c r="LVT1" s="57" t="s">
        <v>8703</v>
      </c>
      <c r="LVU1" s="57" t="s">
        <v>8704</v>
      </c>
      <c r="LVV1" s="57" t="s">
        <v>8705</v>
      </c>
      <c r="LVW1" s="57" t="s">
        <v>8706</v>
      </c>
      <c r="LVX1" s="57" t="s">
        <v>8707</v>
      </c>
      <c r="LVY1" s="57" t="s">
        <v>8708</v>
      </c>
      <c r="LVZ1" s="57" t="s">
        <v>8709</v>
      </c>
      <c r="LWA1" s="57" t="s">
        <v>8710</v>
      </c>
      <c r="LWB1" s="57" t="s">
        <v>8711</v>
      </c>
      <c r="LWC1" s="57" t="s">
        <v>8712</v>
      </c>
      <c r="LWD1" s="57" t="s">
        <v>8713</v>
      </c>
      <c r="LWE1" s="57" t="s">
        <v>8714</v>
      </c>
      <c r="LWF1" s="57" t="s">
        <v>8715</v>
      </c>
      <c r="LWG1" s="57" t="s">
        <v>8716</v>
      </c>
      <c r="LWH1" s="57" t="s">
        <v>8717</v>
      </c>
      <c r="LWI1" s="57" t="s">
        <v>8718</v>
      </c>
      <c r="LWJ1" s="57" t="s">
        <v>8719</v>
      </c>
      <c r="LWK1" s="57" t="s">
        <v>8720</v>
      </c>
      <c r="LWL1" s="57" t="s">
        <v>8721</v>
      </c>
      <c r="LWM1" s="57" t="s">
        <v>8722</v>
      </c>
      <c r="LWN1" s="57" t="s">
        <v>8723</v>
      </c>
      <c r="LWO1" s="57" t="s">
        <v>8724</v>
      </c>
      <c r="LWP1" s="57" t="s">
        <v>8725</v>
      </c>
      <c r="LWQ1" s="57" t="s">
        <v>8726</v>
      </c>
      <c r="LWR1" s="57" t="s">
        <v>8727</v>
      </c>
      <c r="LWS1" s="57" t="s">
        <v>8728</v>
      </c>
      <c r="LWT1" s="57" t="s">
        <v>8729</v>
      </c>
      <c r="LWU1" s="57" t="s">
        <v>8730</v>
      </c>
      <c r="LWV1" s="57" t="s">
        <v>8731</v>
      </c>
      <c r="LWW1" s="57" t="s">
        <v>8732</v>
      </c>
      <c r="LWX1" s="57" t="s">
        <v>8733</v>
      </c>
      <c r="LWY1" s="57" t="s">
        <v>8734</v>
      </c>
      <c r="LWZ1" s="57" t="s">
        <v>8735</v>
      </c>
      <c r="LXA1" s="57" t="s">
        <v>8736</v>
      </c>
      <c r="LXB1" s="57" t="s">
        <v>8737</v>
      </c>
      <c r="LXC1" s="57" t="s">
        <v>8738</v>
      </c>
      <c r="LXD1" s="57" t="s">
        <v>8739</v>
      </c>
      <c r="LXE1" s="57" t="s">
        <v>8740</v>
      </c>
      <c r="LXF1" s="57" t="s">
        <v>8741</v>
      </c>
      <c r="LXG1" s="57" t="s">
        <v>8742</v>
      </c>
      <c r="LXH1" s="57" t="s">
        <v>8743</v>
      </c>
      <c r="LXI1" s="57" t="s">
        <v>8744</v>
      </c>
      <c r="LXJ1" s="57" t="s">
        <v>8745</v>
      </c>
      <c r="LXK1" s="57" t="s">
        <v>8746</v>
      </c>
      <c r="LXL1" s="57" t="s">
        <v>8747</v>
      </c>
      <c r="LXM1" s="57" t="s">
        <v>8748</v>
      </c>
      <c r="LXN1" s="57" t="s">
        <v>8749</v>
      </c>
      <c r="LXO1" s="57" t="s">
        <v>8750</v>
      </c>
      <c r="LXP1" s="57" t="s">
        <v>8751</v>
      </c>
      <c r="LXQ1" s="57" t="s">
        <v>8752</v>
      </c>
      <c r="LXR1" s="57" t="s">
        <v>8753</v>
      </c>
      <c r="LXS1" s="57" t="s">
        <v>8754</v>
      </c>
      <c r="LXT1" s="57" t="s">
        <v>8755</v>
      </c>
      <c r="LXU1" s="57" t="s">
        <v>8756</v>
      </c>
      <c r="LXV1" s="57" t="s">
        <v>8757</v>
      </c>
      <c r="LXW1" s="57" t="s">
        <v>8758</v>
      </c>
      <c r="LXX1" s="57" t="s">
        <v>8759</v>
      </c>
      <c r="LXY1" s="57" t="s">
        <v>8760</v>
      </c>
      <c r="LXZ1" s="57" t="s">
        <v>8761</v>
      </c>
      <c r="LYA1" s="57" t="s">
        <v>8762</v>
      </c>
      <c r="LYB1" s="57" t="s">
        <v>8763</v>
      </c>
      <c r="LYC1" s="57" t="s">
        <v>8764</v>
      </c>
      <c r="LYD1" s="57" t="s">
        <v>8765</v>
      </c>
      <c r="LYE1" s="57" t="s">
        <v>8766</v>
      </c>
      <c r="LYF1" s="57" t="s">
        <v>8767</v>
      </c>
      <c r="LYG1" s="57" t="s">
        <v>8768</v>
      </c>
      <c r="LYH1" s="57" t="s">
        <v>8769</v>
      </c>
      <c r="LYI1" s="57" t="s">
        <v>8770</v>
      </c>
      <c r="LYJ1" s="57" t="s">
        <v>8771</v>
      </c>
      <c r="LYK1" s="57" t="s">
        <v>8772</v>
      </c>
      <c r="LYL1" s="57" t="s">
        <v>8773</v>
      </c>
      <c r="LYM1" s="57" t="s">
        <v>8774</v>
      </c>
      <c r="LYN1" s="57" t="s">
        <v>8775</v>
      </c>
      <c r="LYO1" s="57" t="s">
        <v>8776</v>
      </c>
      <c r="LYP1" s="57" t="s">
        <v>8777</v>
      </c>
      <c r="LYQ1" s="57" t="s">
        <v>8778</v>
      </c>
      <c r="LYR1" s="57" t="s">
        <v>8779</v>
      </c>
      <c r="LYS1" s="57" t="s">
        <v>8780</v>
      </c>
      <c r="LYT1" s="57" t="s">
        <v>8781</v>
      </c>
      <c r="LYU1" s="57" t="s">
        <v>8782</v>
      </c>
      <c r="LYV1" s="57" t="s">
        <v>8783</v>
      </c>
      <c r="LYW1" s="57" t="s">
        <v>8784</v>
      </c>
      <c r="LYX1" s="57" t="s">
        <v>8785</v>
      </c>
      <c r="LYY1" s="57" t="s">
        <v>8786</v>
      </c>
      <c r="LYZ1" s="57" t="s">
        <v>8787</v>
      </c>
      <c r="LZA1" s="57" t="s">
        <v>8788</v>
      </c>
      <c r="LZB1" s="57" t="s">
        <v>8789</v>
      </c>
      <c r="LZC1" s="57" t="s">
        <v>8790</v>
      </c>
      <c r="LZD1" s="57" t="s">
        <v>8791</v>
      </c>
      <c r="LZE1" s="57" t="s">
        <v>8792</v>
      </c>
      <c r="LZF1" s="57" t="s">
        <v>8793</v>
      </c>
      <c r="LZG1" s="57" t="s">
        <v>8794</v>
      </c>
      <c r="LZH1" s="57" t="s">
        <v>8795</v>
      </c>
      <c r="LZI1" s="57" t="s">
        <v>8796</v>
      </c>
      <c r="LZJ1" s="57" t="s">
        <v>8797</v>
      </c>
      <c r="LZK1" s="57" t="s">
        <v>8798</v>
      </c>
      <c r="LZL1" s="57" t="s">
        <v>8799</v>
      </c>
      <c r="LZM1" s="57" t="s">
        <v>8800</v>
      </c>
      <c r="LZN1" s="57" t="s">
        <v>8801</v>
      </c>
      <c r="LZO1" s="57" t="s">
        <v>8802</v>
      </c>
      <c r="LZP1" s="57" t="s">
        <v>8803</v>
      </c>
      <c r="LZQ1" s="57" t="s">
        <v>8804</v>
      </c>
      <c r="LZR1" s="57" t="s">
        <v>8805</v>
      </c>
      <c r="LZS1" s="57" t="s">
        <v>8806</v>
      </c>
      <c r="LZT1" s="57" t="s">
        <v>8807</v>
      </c>
      <c r="LZU1" s="57" t="s">
        <v>8808</v>
      </c>
      <c r="LZV1" s="57" t="s">
        <v>8809</v>
      </c>
      <c r="LZW1" s="57" t="s">
        <v>8810</v>
      </c>
      <c r="LZX1" s="57" t="s">
        <v>8811</v>
      </c>
      <c r="LZY1" s="57" t="s">
        <v>8812</v>
      </c>
      <c r="LZZ1" s="57" t="s">
        <v>8813</v>
      </c>
      <c r="MAA1" s="57" t="s">
        <v>8814</v>
      </c>
      <c r="MAB1" s="57" t="s">
        <v>8815</v>
      </c>
      <c r="MAC1" s="57" t="s">
        <v>8816</v>
      </c>
      <c r="MAD1" s="57" t="s">
        <v>8817</v>
      </c>
      <c r="MAE1" s="57" t="s">
        <v>8818</v>
      </c>
      <c r="MAF1" s="57" t="s">
        <v>8819</v>
      </c>
      <c r="MAG1" s="57" t="s">
        <v>8820</v>
      </c>
      <c r="MAH1" s="57" t="s">
        <v>8821</v>
      </c>
      <c r="MAI1" s="57" t="s">
        <v>8822</v>
      </c>
      <c r="MAJ1" s="57" t="s">
        <v>8823</v>
      </c>
      <c r="MAK1" s="57" t="s">
        <v>8824</v>
      </c>
      <c r="MAL1" s="57" t="s">
        <v>8825</v>
      </c>
      <c r="MAM1" s="57" t="s">
        <v>8826</v>
      </c>
      <c r="MAN1" s="57" t="s">
        <v>8827</v>
      </c>
      <c r="MAO1" s="57" t="s">
        <v>8828</v>
      </c>
      <c r="MAP1" s="57" t="s">
        <v>8829</v>
      </c>
      <c r="MAQ1" s="57" t="s">
        <v>8830</v>
      </c>
      <c r="MAR1" s="57" t="s">
        <v>8831</v>
      </c>
      <c r="MAS1" s="57" t="s">
        <v>8832</v>
      </c>
      <c r="MAT1" s="57" t="s">
        <v>8833</v>
      </c>
      <c r="MAU1" s="57" t="s">
        <v>8834</v>
      </c>
      <c r="MAV1" s="57" t="s">
        <v>8835</v>
      </c>
      <c r="MAW1" s="57" t="s">
        <v>8836</v>
      </c>
      <c r="MAX1" s="57" t="s">
        <v>8837</v>
      </c>
      <c r="MAY1" s="57" t="s">
        <v>8838</v>
      </c>
      <c r="MAZ1" s="57" t="s">
        <v>8839</v>
      </c>
      <c r="MBA1" s="57" t="s">
        <v>8840</v>
      </c>
      <c r="MBB1" s="57" t="s">
        <v>8841</v>
      </c>
      <c r="MBC1" s="57" t="s">
        <v>8842</v>
      </c>
      <c r="MBD1" s="57" t="s">
        <v>8843</v>
      </c>
      <c r="MBE1" s="57" t="s">
        <v>8844</v>
      </c>
      <c r="MBF1" s="57" t="s">
        <v>8845</v>
      </c>
      <c r="MBG1" s="57" t="s">
        <v>8846</v>
      </c>
      <c r="MBH1" s="57" t="s">
        <v>8847</v>
      </c>
      <c r="MBI1" s="57" t="s">
        <v>8848</v>
      </c>
      <c r="MBJ1" s="57" t="s">
        <v>8849</v>
      </c>
      <c r="MBK1" s="57" t="s">
        <v>8850</v>
      </c>
      <c r="MBL1" s="57" t="s">
        <v>8851</v>
      </c>
      <c r="MBM1" s="57" t="s">
        <v>8852</v>
      </c>
      <c r="MBN1" s="57" t="s">
        <v>8853</v>
      </c>
      <c r="MBO1" s="57" t="s">
        <v>8854</v>
      </c>
      <c r="MBP1" s="57" t="s">
        <v>8855</v>
      </c>
      <c r="MBQ1" s="57" t="s">
        <v>8856</v>
      </c>
      <c r="MBR1" s="57" t="s">
        <v>8857</v>
      </c>
      <c r="MBS1" s="57" t="s">
        <v>8858</v>
      </c>
      <c r="MBT1" s="57" t="s">
        <v>8859</v>
      </c>
      <c r="MBU1" s="57" t="s">
        <v>8860</v>
      </c>
      <c r="MBV1" s="57" t="s">
        <v>8861</v>
      </c>
      <c r="MBW1" s="57" t="s">
        <v>8862</v>
      </c>
      <c r="MBX1" s="57" t="s">
        <v>8863</v>
      </c>
      <c r="MBY1" s="57" t="s">
        <v>8864</v>
      </c>
      <c r="MBZ1" s="57" t="s">
        <v>8865</v>
      </c>
      <c r="MCA1" s="57" t="s">
        <v>8866</v>
      </c>
      <c r="MCB1" s="57" t="s">
        <v>8867</v>
      </c>
      <c r="MCC1" s="57" t="s">
        <v>8868</v>
      </c>
      <c r="MCD1" s="57" t="s">
        <v>8869</v>
      </c>
      <c r="MCE1" s="57" t="s">
        <v>8870</v>
      </c>
      <c r="MCF1" s="57" t="s">
        <v>8871</v>
      </c>
      <c r="MCG1" s="57" t="s">
        <v>8872</v>
      </c>
      <c r="MCH1" s="57" t="s">
        <v>8873</v>
      </c>
      <c r="MCI1" s="57" t="s">
        <v>8874</v>
      </c>
      <c r="MCJ1" s="57" t="s">
        <v>8875</v>
      </c>
      <c r="MCK1" s="57" t="s">
        <v>8876</v>
      </c>
      <c r="MCL1" s="57" t="s">
        <v>8877</v>
      </c>
      <c r="MCM1" s="57" t="s">
        <v>8878</v>
      </c>
      <c r="MCN1" s="57" t="s">
        <v>8879</v>
      </c>
      <c r="MCO1" s="57" t="s">
        <v>8880</v>
      </c>
      <c r="MCP1" s="57" t="s">
        <v>8881</v>
      </c>
      <c r="MCQ1" s="57" t="s">
        <v>8882</v>
      </c>
      <c r="MCR1" s="57" t="s">
        <v>8883</v>
      </c>
      <c r="MCS1" s="57" t="s">
        <v>8884</v>
      </c>
      <c r="MCT1" s="57" t="s">
        <v>8885</v>
      </c>
      <c r="MCU1" s="57" t="s">
        <v>8886</v>
      </c>
      <c r="MCV1" s="57" t="s">
        <v>8887</v>
      </c>
      <c r="MCW1" s="57" t="s">
        <v>8888</v>
      </c>
      <c r="MCX1" s="57" t="s">
        <v>8889</v>
      </c>
      <c r="MCY1" s="57" t="s">
        <v>8890</v>
      </c>
      <c r="MCZ1" s="57" t="s">
        <v>8891</v>
      </c>
      <c r="MDA1" s="57" t="s">
        <v>8892</v>
      </c>
      <c r="MDB1" s="57" t="s">
        <v>8893</v>
      </c>
      <c r="MDC1" s="57" t="s">
        <v>8894</v>
      </c>
      <c r="MDD1" s="57" t="s">
        <v>8895</v>
      </c>
      <c r="MDE1" s="57" t="s">
        <v>8896</v>
      </c>
      <c r="MDF1" s="57" t="s">
        <v>8897</v>
      </c>
      <c r="MDG1" s="57" t="s">
        <v>8898</v>
      </c>
      <c r="MDH1" s="57" t="s">
        <v>8899</v>
      </c>
      <c r="MDI1" s="57" t="s">
        <v>8900</v>
      </c>
      <c r="MDJ1" s="57" t="s">
        <v>8901</v>
      </c>
      <c r="MDK1" s="57" t="s">
        <v>8902</v>
      </c>
      <c r="MDL1" s="57" t="s">
        <v>8903</v>
      </c>
      <c r="MDM1" s="57" t="s">
        <v>8904</v>
      </c>
      <c r="MDN1" s="57" t="s">
        <v>8905</v>
      </c>
      <c r="MDO1" s="57" t="s">
        <v>8906</v>
      </c>
      <c r="MDP1" s="57" t="s">
        <v>8907</v>
      </c>
      <c r="MDQ1" s="57" t="s">
        <v>8908</v>
      </c>
      <c r="MDR1" s="57" t="s">
        <v>8909</v>
      </c>
      <c r="MDS1" s="57" t="s">
        <v>8910</v>
      </c>
      <c r="MDT1" s="57" t="s">
        <v>8911</v>
      </c>
      <c r="MDU1" s="57" t="s">
        <v>8912</v>
      </c>
      <c r="MDV1" s="57" t="s">
        <v>8913</v>
      </c>
      <c r="MDW1" s="57" t="s">
        <v>8914</v>
      </c>
      <c r="MDX1" s="57" t="s">
        <v>8915</v>
      </c>
      <c r="MDY1" s="57" t="s">
        <v>8916</v>
      </c>
      <c r="MDZ1" s="57" t="s">
        <v>8917</v>
      </c>
      <c r="MEA1" s="57" t="s">
        <v>8918</v>
      </c>
      <c r="MEB1" s="57" t="s">
        <v>8919</v>
      </c>
      <c r="MEC1" s="57" t="s">
        <v>8920</v>
      </c>
      <c r="MED1" s="57" t="s">
        <v>8921</v>
      </c>
      <c r="MEE1" s="57" t="s">
        <v>8922</v>
      </c>
      <c r="MEF1" s="57" t="s">
        <v>8923</v>
      </c>
      <c r="MEG1" s="57" t="s">
        <v>8924</v>
      </c>
      <c r="MEH1" s="57" t="s">
        <v>8925</v>
      </c>
      <c r="MEI1" s="57" t="s">
        <v>8926</v>
      </c>
      <c r="MEJ1" s="57" t="s">
        <v>8927</v>
      </c>
      <c r="MEK1" s="57" t="s">
        <v>8928</v>
      </c>
      <c r="MEL1" s="57" t="s">
        <v>8929</v>
      </c>
      <c r="MEM1" s="57" t="s">
        <v>8930</v>
      </c>
      <c r="MEN1" s="57" t="s">
        <v>8931</v>
      </c>
      <c r="MEO1" s="57" t="s">
        <v>8932</v>
      </c>
      <c r="MEP1" s="57" t="s">
        <v>8933</v>
      </c>
      <c r="MEQ1" s="57" t="s">
        <v>8934</v>
      </c>
      <c r="MER1" s="57" t="s">
        <v>8935</v>
      </c>
      <c r="MES1" s="57" t="s">
        <v>8936</v>
      </c>
      <c r="MET1" s="57" t="s">
        <v>8937</v>
      </c>
      <c r="MEU1" s="57" t="s">
        <v>8938</v>
      </c>
      <c r="MEV1" s="57" t="s">
        <v>8939</v>
      </c>
      <c r="MEW1" s="57" t="s">
        <v>8940</v>
      </c>
      <c r="MEX1" s="57" t="s">
        <v>8941</v>
      </c>
      <c r="MEY1" s="57" t="s">
        <v>8942</v>
      </c>
      <c r="MEZ1" s="57" t="s">
        <v>8943</v>
      </c>
      <c r="MFA1" s="57" t="s">
        <v>8944</v>
      </c>
      <c r="MFB1" s="57" t="s">
        <v>8945</v>
      </c>
      <c r="MFC1" s="57" t="s">
        <v>8946</v>
      </c>
      <c r="MFD1" s="57" t="s">
        <v>8947</v>
      </c>
      <c r="MFE1" s="57" t="s">
        <v>8948</v>
      </c>
      <c r="MFF1" s="57" t="s">
        <v>8949</v>
      </c>
      <c r="MFG1" s="57" t="s">
        <v>8950</v>
      </c>
      <c r="MFH1" s="57" t="s">
        <v>8951</v>
      </c>
      <c r="MFI1" s="57" t="s">
        <v>8952</v>
      </c>
      <c r="MFJ1" s="57" t="s">
        <v>8953</v>
      </c>
      <c r="MFK1" s="57" t="s">
        <v>8954</v>
      </c>
      <c r="MFL1" s="57" t="s">
        <v>8955</v>
      </c>
      <c r="MFM1" s="57" t="s">
        <v>8956</v>
      </c>
      <c r="MFN1" s="57" t="s">
        <v>8957</v>
      </c>
      <c r="MFO1" s="57" t="s">
        <v>8958</v>
      </c>
      <c r="MFP1" s="57" t="s">
        <v>8959</v>
      </c>
      <c r="MFQ1" s="57" t="s">
        <v>8960</v>
      </c>
      <c r="MFR1" s="57" t="s">
        <v>8961</v>
      </c>
      <c r="MFS1" s="57" t="s">
        <v>8962</v>
      </c>
      <c r="MFT1" s="57" t="s">
        <v>8963</v>
      </c>
      <c r="MFU1" s="57" t="s">
        <v>8964</v>
      </c>
      <c r="MFV1" s="57" t="s">
        <v>8965</v>
      </c>
      <c r="MFW1" s="57" t="s">
        <v>8966</v>
      </c>
      <c r="MFX1" s="57" t="s">
        <v>8967</v>
      </c>
      <c r="MFY1" s="57" t="s">
        <v>8968</v>
      </c>
      <c r="MFZ1" s="57" t="s">
        <v>8969</v>
      </c>
      <c r="MGA1" s="57" t="s">
        <v>8970</v>
      </c>
      <c r="MGB1" s="57" t="s">
        <v>8971</v>
      </c>
      <c r="MGC1" s="57" t="s">
        <v>8972</v>
      </c>
      <c r="MGD1" s="57" t="s">
        <v>8973</v>
      </c>
      <c r="MGE1" s="57" t="s">
        <v>8974</v>
      </c>
      <c r="MGF1" s="57" t="s">
        <v>8975</v>
      </c>
      <c r="MGG1" s="57" t="s">
        <v>8976</v>
      </c>
      <c r="MGH1" s="57" t="s">
        <v>8977</v>
      </c>
      <c r="MGI1" s="57" t="s">
        <v>8978</v>
      </c>
      <c r="MGJ1" s="57" t="s">
        <v>8979</v>
      </c>
      <c r="MGK1" s="57" t="s">
        <v>8980</v>
      </c>
      <c r="MGL1" s="57" t="s">
        <v>8981</v>
      </c>
      <c r="MGM1" s="57" t="s">
        <v>8982</v>
      </c>
      <c r="MGN1" s="57" t="s">
        <v>8983</v>
      </c>
      <c r="MGO1" s="57" t="s">
        <v>8984</v>
      </c>
      <c r="MGP1" s="57" t="s">
        <v>8985</v>
      </c>
      <c r="MGQ1" s="57" t="s">
        <v>8986</v>
      </c>
      <c r="MGR1" s="57" t="s">
        <v>8987</v>
      </c>
      <c r="MGS1" s="57" t="s">
        <v>8988</v>
      </c>
      <c r="MGT1" s="57" t="s">
        <v>8989</v>
      </c>
      <c r="MGU1" s="57" t="s">
        <v>8990</v>
      </c>
      <c r="MGV1" s="57" t="s">
        <v>8991</v>
      </c>
      <c r="MGW1" s="57" t="s">
        <v>8992</v>
      </c>
      <c r="MGX1" s="57" t="s">
        <v>8993</v>
      </c>
      <c r="MGY1" s="57" t="s">
        <v>8994</v>
      </c>
      <c r="MGZ1" s="57" t="s">
        <v>8995</v>
      </c>
      <c r="MHA1" s="57" t="s">
        <v>8996</v>
      </c>
      <c r="MHB1" s="57" t="s">
        <v>8997</v>
      </c>
      <c r="MHC1" s="57" t="s">
        <v>8998</v>
      </c>
      <c r="MHD1" s="57" t="s">
        <v>8999</v>
      </c>
      <c r="MHE1" s="57" t="s">
        <v>9000</v>
      </c>
      <c r="MHF1" s="57" t="s">
        <v>9001</v>
      </c>
      <c r="MHG1" s="57" t="s">
        <v>9002</v>
      </c>
      <c r="MHH1" s="57" t="s">
        <v>9003</v>
      </c>
      <c r="MHI1" s="57" t="s">
        <v>9004</v>
      </c>
      <c r="MHJ1" s="57" t="s">
        <v>9005</v>
      </c>
      <c r="MHK1" s="57" t="s">
        <v>9006</v>
      </c>
      <c r="MHL1" s="57" t="s">
        <v>9007</v>
      </c>
      <c r="MHM1" s="57" t="s">
        <v>9008</v>
      </c>
      <c r="MHN1" s="57" t="s">
        <v>9009</v>
      </c>
      <c r="MHO1" s="57" t="s">
        <v>9010</v>
      </c>
      <c r="MHP1" s="57" t="s">
        <v>9011</v>
      </c>
      <c r="MHQ1" s="57" t="s">
        <v>9012</v>
      </c>
      <c r="MHR1" s="57" t="s">
        <v>9013</v>
      </c>
      <c r="MHS1" s="57" t="s">
        <v>9014</v>
      </c>
      <c r="MHT1" s="57" t="s">
        <v>9015</v>
      </c>
      <c r="MHU1" s="57" t="s">
        <v>9016</v>
      </c>
      <c r="MHV1" s="57" t="s">
        <v>9017</v>
      </c>
      <c r="MHW1" s="57" t="s">
        <v>9018</v>
      </c>
      <c r="MHX1" s="57" t="s">
        <v>9019</v>
      </c>
      <c r="MHY1" s="57" t="s">
        <v>9020</v>
      </c>
      <c r="MHZ1" s="57" t="s">
        <v>9021</v>
      </c>
      <c r="MIA1" s="57" t="s">
        <v>9022</v>
      </c>
      <c r="MIB1" s="57" t="s">
        <v>9023</v>
      </c>
      <c r="MIC1" s="57" t="s">
        <v>9024</v>
      </c>
      <c r="MID1" s="57" t="s">
        <v>9025</v>
      </c>
      <c r="MIE1" s="57" t="s">
        <v>9026</v>
      </c>
      <c r="MIF1" s="57" t="s">
        <v>9027</v>
      </c>
      <c r="MIG1" s="57" t="s">
        <v>9028</v>
      </c>
      <c r="MIH1" s="57" t="s">
        <v>9029</v>
      </c>
      <c r="MII1" s="57" t="s">
        <v>9030</v>
      </c>
      <c r="MIJ1" s="57" t="s">
        <v>9031</v>
      </c>
      <c r="MIK1" s="57" t="s">
        <v>9032</v>
      </c>
      <c r="MIL1" s="57" t="s">
        <v>9033</v>
      </c>
      <c r="MIM1" s="57" t="s">
        <v>9034</v>
      </c>
      <c r="MIN1" s="57" t="s">
        <v>9035</v>
      </c>
      <c r="MIO1" s="57" t="s">
        <v>9036</v>
      </c>
      <c r="MIP1" s="57" t="s">
        <v>9037</v>
      </c>
      <c r="MIQ1" s="57" t="s">
        <v>9038</v>
      </c>
      <c r="MIR1" s="57" t="s">
        <v>9039</v>
      </c>
      <c r="MIS1" s="57" t="s">
        <v>9040</v>
      </c>
      <c r="MIT1" s="57" t="s">
        <v>9041</v>
      </c>
      <c r="MIU1" s="57" t="s">
        <v>9042</v>
      </c>
      <c r="MIV1" s="57" t="s">
        <v>9043</v>
      </c>
      <c r="MIW1" s="57" t="s">
        <v>9044</v>
      </c>
      <c r="MIX1" s="57" t="s">
        <v>9045</v>
      </c>
      <c r="MIY1" s="57" t="s">
        <v>9046</v>
      </c>
      <c r="MIZ1" s="57" t="s">
        <v>9047</v>
      </c>
      <c r="MJA1" s="57" t="s">
        <v>9048</v>
      </c>
      <c r="MJB1" s="57" t="s">
        <v>9049</v>
      </c>
      <c r="MJC1" s="57" t="s">
        <v>9050</v>
      </c>
      <c r="MJD1" s="57" t="s">
        <v>9051</v>
      </c>
      <c r="MJE1" s="57" t="s">
        <v>9052</v>
      </c>
      <c r="MJF1" s="57" t="s">
        <v>9053</v>
      </c>
      <c r="MJG1" s="57" t="s">
        <v>9054</v>
      </c>
      <c r="MJH1" s="57" t="s">
        <v>9055</v>
      </c>
      <c r="MJI1" s="57" t="s">
        <v>9056</v>
      </c>
      <c r="MJJ1" s="57" t="s">
        <v>9057</v>
      </c>
      <c r="MJK1" s="57" t="s">
        <v>9058</v>
      </c>
      <c r="MJL1" s="57" t="s">
        <v>9059</v>
      </c>
      <c r="MJM1" s="57" t="s">
        <v>9060</v>
      </c>
      <c r="MJN1" s="57" t="s">
        <v>9061</v>
      </c>
      <c r="MJO1" s="57" t="s">
        <v>9062</v>
      </c>
      <c r="MJP1" s="57" t="s">
        <v>9063</v>
      </c>
      <c r="MJQ1" s="57" t="s">
        <v>9064</v>
      </c>
      <c r="MJR1" s="57" t="s">
        <v>9065</v>
      </c>
      <c r="MJS1" s="57" t="s">
        <v>9066</v>
      </c>
      <c r="MJT1" s="57" t="s">
        <v>9067</v>
      </c>
      <c r="MJU1" s="57" t="s">
        <v>9068</v>
      </c>
      <c r="MJV1" s="57" t="s">
        <v>9069</v>
      </c>
      <c r="MJW1" s="57" t="s">
        <v>9070</v>
      </c>
      <c r="MJX1" s="57" t="s">
        <v>9071</v>
      </c>
      <c r="MJY1" s="57" t="s">
        <v>9072</v>
      </c>
      <c r="MJZ1" s="57" t="s">
        <v>9073</v>
      </c>
      <c r="MKA1" s="57" t="s">
        <v>9074</v>
      </c>
      <c r="MKB1" s="57" t="s">
        <v>9075</v>
      </c>
      <c r="MKC1" s="57" t="s">
        <v>9076</v>
      </c>
      <c r="MKD1" s="57" t="s">
        <v>9077</v>
      </c>
      <c r="MKE1" s="57" t="s">
        <v>9078</v>
      </c>
      <c r="MKF1" s="57" t="s">
        <v>9079</v>
      </c>
      <c r="MKG1" s="57" t="s">
        <v>9080</v>
      </c>
      <c r="MKH1" s="57" t="s">
        <v>9081</v>
      </c>
      <c r="MKI1" s="57" t="s">
        <v>9082</v>
      </c>
      <c r="MKJ1" s="57" t="s">
        <v>9083</v>
      </c>
      <c r="MKK1" s="57" t="s">
        <v>9084</v>
      </c>
      <c r="MKL1" s="57" t="s">
        <v>9085</v>
      </c>
      <c r="MKM1" s="57" t="s">
        <v>9086</v>
      </c>
      <c r="MKN1" s="57" t="s">
        <v>9087</v>
      </c>
      <c r="MKO1" s="57" t="s">
        <v>9088</v>
      </c>
      <c r="MKP1" s="57" t="s">
        <v>9089</v>
      </c>
      <c r="MKQ1" s="57" t="s">
        <v>9090</v>
      </c>
      <c r="MKR1" s="57" t="s">
        <v>9091</v>
      </c>
      <c r="MKS1" s="57" t="s">
        <v>9092</v>
      </c>
      <c r="MKT1" s="57" t="s">
        <v>9093</v>
      </c>
      <c r="MKU1" s="57" t="s">
        <v>9094</v>
      </c>
      <c r="MKV1" s="57" t="s">
        <v>9095</v>
      </c>
      <c r="MKW1" s="57" t="s">
        <v>9096</v>
      </c>
      <c r="MKX1" s="57" t="s">
        <v>9097</v>
      </c>
      <c r="MKY1" s="57" t="s">
        <v>9098</v>
      </c>
      <c r="MKZ1" s="57" t="s">
        <v>9099</v>
      </c>
      <c r="MLA1" s="57" t="s">
        <v>9100</v>
      </c>
      <c r="MLB1" s="57" t="s">
        <v>9101</v>
      </c>
      <c r="MLC1" s="57" t="s">
        <v>9102</v>
      </c>
      <c r="MLD1" s="57" t="s">
        <v>9103</v>
      </c>
      <c r="MLE1" s="57" t="s">
        <v>9104</v>
      </c>
      <c r="MLF1" s="57" t="s">
        <v>9105</v>
      </c>
      <c r="MLG1" s="57" t="s">
        <v>9106</v>
      </c>
      <c r="MLH1" s="57" t="s">
        <v>9107</v>
      </c>
      <c r="MLI1" s="57" t="s">
        <v>9108</v>
      </c>
      <c r="MLJ1" s="57" t="s">
        <v>9109</v>
      </c>
      <c r="MLK1" s="57" t="s">
        <v>9110</v>
      </c>
      <c r="MLL1" s="57" t="s">
        <v>9111</v>
      </c>
      <c r="MLM1" s="57" t="s">
        <v>9112</v>
      </c>
      <c r="MLN1" s="57" t="s">
        <v>9113</v>
      </c>
      <c r="MLO1" s="57" t="s">
        <v>9114</v>
      </c>
      <c r="MLP1" s="57" t="s">
        <v>9115</v>
      </c>
      <c r="MLQ1" s="57" t="s">
        <v>9116</v>
      </c>
      <c r="MLR1" s="57" t="s">
        <v>9117</v>
      </c>
      <c r="MLS1" s="57" t="s">
        <v>9118</v>
      </c>
      <c r="MLT1" s="57" t="s">
        <v>9119</v>
      </c>
      <c r="MLU1" s="57" t="s">
        <v>9120</v>
      </c>
      <c r="MLV1" s="57" t="s">
        <v>9121</v>
      </c>
      <c r="MLW1" s="57" t="s">
        <v>9122</v>
      </c>
      <c r="MLX1" s="57" t="s">
        <v>9123</v>
      </c>
      <c r="MLY1" s="57" t="s">
        <v>9124</v>
      </c>
      <c r="MLZ1" s="57" t="s">
        <v>9125</v>
      </c>
      <c r="MMA1" s="57" t="s">
        <v>9126</v>
      </c>
      <c r="MMB1" s="57" t="s">
        <v>9127</v>
      </c>
      <c r="MMC1" s="57" t="s">
        <v>9128</v>
      </c>
      <c r="MMD1" s="57" t="s">
        <v>9129</v>
      </c>
      <c r="MME1" s="57" t="s">
        <v>9130</v>
      </c>
      <c r="MMF1" s="57" t="s">
        <v>9131</v>
      </c>
      <c r="MMG1" s="57" t="s">
        <v>9132</v>
      </c>
      <c r="MMH1" s="57" t="s">
        <v>9133</v>
      </c>
      <c r="MMI1" s="57" t="s">
        <v>9134</v>
      </c>
      <c r="MMJ1" s="57" t="s">
        <v>9135</v>
      </c>
      <c r="MMK1" s="57" t="s">
        <v>9136</v>
      </c>
      <c r="MML1" s="57" t="s">
        <v>9137</v>
      </c>
      <c r="MMM1" s="57" t="s">
        <v>9138</v>
      </c>
      <c r="MMN1" s="57" t="s">
        <v>9139</v>
      </c>
      <c r="MMO1" s="57" t="s">
        <v>9140</v>
      </c>
      <c r="MMP1" s="57" t="s">
        <v>9141</v>
      </c>
      <c r="MMQ1" s="57" t="s">
        <v>9142</v>
      </c>
      <c r="MMR1" s="57" t="s">
        <v>9143</v>
      </c>
      <c r="MMS1" s="57" t="s">
        <v>9144</v>
      </c>
      <c r="MMT1" s="57" t="s">
        <v>9145</v>
      </c>
      <c r="MMU1" s="57" t="s">
        <v>9146</v>
      </c>
      <c r="MMV1" s="57" t="s">
        <v>9147</v>
      </c>
      <c r="MMW1" s="57" t="s">
        <v>9148</v>
      </c>
      <c r="MMX1" s="57" t="s">
        <v>9149</v>
      </c>
      <c r="MMY1" s="57" t="s">
        <v>9150</v>
      </c>
      <c r="MMZ1" s="57" t="s">
        <v>9151</v>
      </c>
      <c r="MNA1" s="57" t="s">
        <v>9152</v>
      </c>
      <c r="MNB1" s="57" t="s">
        <v>9153</v>
      </c>
      <c r="MNC1" s="57" t="s">
        <v>9154</v>
      </c>
      <c r="MND1" s="57" t="s">
        <v>9155</v>
      </c>
      <c r="MNE1" s="57" t="s">
        <v>9156</v>
      </c>
      <c r="MNF1" s="57" t="s">
        <v>9157</v>
      </c>
      <c r="MNG1" s="57" t="s">
        <v>9158</v>
      </c>
      <c r="MNH1" s="57" t="s">
        <v>9159</v>
      </c>
      <c r="MNI1" s="57" t="s">
        <v>9160</v>
      </c>
      <c r="MNJ1" s="57" t="s">
        <v>9161</v>
      </c>
      <c r="MNK1" s="57" t="s">
        <v>9162</v>
      </c>
      <c r="MNL1" s="57" t="s">
        <v>9163</v>
      </c>
      <c r="MNM1" s="57" t="s">
        <v>9164</v>
      </c>
      <c r="MNN1" s="57" t="s">
        <v>9165</v>
      </c>
      <c r="MNO1" s="57" t="s">
        <v>9166</v>
      </c>
      <c r="MNP1" s="57" t="s">
        <v>9167</v>
      </c>
      <c r="MNQ1" s="57" t="s">
        <v>9168</v>
      </c>
      <c r="MNR1" s="57" t="s">
        <v>9169</v>
      </c>
      <c r="MNS1" s="57" t="s">
        <v>9170</v>
      </c>
      <c r="MNT1" s="57" t="s">
        <v>9171</v>
      </c>
      <c r="MNU1" s="57" t="s">
        <v>9172</v>
      </c>
      <c r="MNV1" s="57" t="s">
        <v>9173</v>
      </c>
      <c r="MNW1" s="57" t="s">
        <v>9174</v>
      </c>
      <c r="MNX1" s="57" t="s">
        <v>9175</v>
      </c>
      <c r="MNY1" s="57" t="s">
        <v>9176</v>
      </c>
      <c r="MNZ1" s="57" t="s">
        <v>9177</v>
      </c>
      <c r="MOA1" s="57" t="s">
        <v>9178</v>
      </c>
      <c r="MOB1" s="57" t="s">
        <v>9179</v>
      </c>
      <c r="MOC1" s="57" t="s">
        <v>9180</v>
      </c>
      <c r="MOD1" s="57" t="s">
        <v>9181</v>
      </c>
      <c r="MOE1" s="57" t="s">
        <v>9182</v>
      </c>
      <c r="MOF1" s="57" t="s">
        <v>9183</v>
      </c>
      <c r="MOG1" s="57" t="s">
        <v>9184</v>
      </c>
      <c r="MOH1" s="57" t="s">
        <v>9185</v>
      </c>
      <c r="MOI1" s="57" t="s">
        <v>9186</v>
      </c>
      <c r="MOJ1" s="57" t="s">
        <v>9187</v>
      </c>
      <c r="MOK1" s="57" t="s">
        <v>9188</v>
      </c>
      <c r="MOL1" s="57" t="s">
        <v>9189</v>
      </c>
      <c r="MOM1" s="57" t="s">
        <v>9190</v>
      </c>
      <c r="MON1" s="57" t="s">
        <v>9191</v>
      </c>
      <c r="MOO1" s="57" t="s">
        <v>9192</v>
      </c>
      <c r="MOP1" s="57" t="s">
        <v>9193</v>
      </c>
      <c r="MOQ1" s="57" t="s">
        <v>9194</v>
      </c>
      <c r="MOR1" s="57" t="s">
        <v>9195</v>
      </c>
      <c r="MOS1" s="57" t="s">
        <v>9196</v>
      </c>
      <c r="MOT1" s="57" t="s">
        <v>9197</v>
      </c>
      <c r="MOU1" s="57" t="s">
        <v>9198</v>
      </c>
      <c r="MOV1" s="57" t="s">
        <v>9199</v>
      </c>
      <c r="MOW1" s="57" t="s">
        <v>9200</v>
      </c>
      <c r="MOX1" s="57" t="s">
        <v>9201</v>
      </c>
      <c r="MOY1" s="57" t="s">
        <v>9202</v>
      </c>
      <c r="MOZ1" s="57" t="s">
        <v>9203</v>
      </c>
      <c r="MPA1" s="57" t="s">
        <v>9204</v>
      </c>
      <c r="MPB1" s="57" t="s">
        <v>9205</v>
      </c>
      <c r="MPC1" s="57" t="s">
        <v>9206</v>
      </c>
      <c r="MPD1" s="57" t="s">
        <v>9207</v>
      </c>
      <c r="MPE1" s="57" t="s">
        <v>9208</v>
      </c>
      <c r="MPF1" s="57" t="s">
        <v>9209</v>
      </c>
      <c r="MPG1" s="57" t="s">
        <v>9210</v>
      </c>
      <c r="MPH1" s="57" t="s">
        <v>9211</v>
      </c>
      <c r="MPI1" s="57" t="s">
        <v>9212</v>
      </c>
      <c r="MPJ1" s="57" t="s">
        <v>9213</v>
      </c>
      <c r="MPK1" s="57" t="s">
        <v>9214</v>
      </c>
      <c r="MPL1" s="57" t="s">
        <v>9215</v>
      </c>
      <c r="MPM1" s="57" t="s">
        <v>9216</v>
      </c>
      <c r="MPN1" s="57" t="s">
        <v>9217</v>
      </c>
      <c r="MPO1" s="57" t="s">
        <v>9218</v>
      </c>
      <c r="MPP1" s="57" t="s">
        <v>9219</v>
      </c>
      <c r="MPQ1" s="57" t="s">
        <v>9220</v>
      </c>
      <c r="MPR1" s="57" t="s">
        <v>9221</v>
      </c>
      <c r="MPS1" s="57" t="s">
        <v>9222</v>
      </c>
      <c r="MPT1" s="57" t="s">
        <v>9223</v>
      </c>
      <c r="MPU1" s="57" t="s">
        <v>9224</v>
      </c>
      <c r="MPV1" s="57" t="s">
        <v>9225</v>
      </c>
      <c r="MPW1" s="57" t="s">
        <v>9226</v>
      </c>
      <c r="MPX1" s="57" t="s">
        <v>9227</v>
      </c>
      <c r="MPY1" s="57" t="s">
        <v>9228</v>
      </c>
      <c r="MPZ1" s="57" t="s">
        <v>9229</v>
      </c>
      <c r="MQA1" s="57" t="s">
        <v>9230</v>
      </c>
      <c r="MQB1" s="57" t="s">
        <v>9231</v>
      </c>
      <c r="MQC1" s="57" t="s">
        <v>9232</v>
      </c>
      <c r="MQD1" s="57" t="s">
        <v>9233</v>
      </c>
      <c r="MQE1" s="57" t="s">
        <v>9234</v>
      </c>
      <c r="MQF1" s="57" t="s">
        <v>9235</v>
      </c>
      <c r="MQG1" s="57" t="s">
        <v>9236</v>
      </c>
      <c r="MQH1" s="57" t="s">
        <v>9237</v>
      </c>
      <c r="MQI1" s="57" t="s">
        <v>9238</v>
      </c>
      <c r="MQJ1" s="57" t="s">
        <v>9239</v>
      </c>
      <c r="MQK1" s="57" t="s">
        <v>9240</v>
      </c>
      <c r="MQL1" s="57" t="s">
        <v>9241</v>
      </c>
      <c r="MQM1" s="57" t="s">
        <v>9242</v>
      </c>
      <c r="MQN1" s="57" t="s">
        <v>9243</v>
      </c>
      <c r="MQO1" s="57" t="s">
        <v>9244</v>
      </c>
      <c r="MQP1" s="57" t="s">
        <v>9245</v>
      </c>
      <c r="MQQ1" s="57" t="s">
        <v>9246</v>
      </c>
      <c r="MQR1" s="57" t="s">
        <v>9247</v>
      </c>
      <c r="MQS1" s="57" t="s">
        <v>9248</v>
      </c>
      <c r="MQT1" s="57" t="s">
        <v>9249</v>
      </c>
      <c r="MQU1" s="57" t="s">
        <v>9250</v>
      </c>
      <c r="MQV1" s="57" t="s">
        <v>9251</v>
      </c>
      <c r="MQW1" s="57" t="s">
        <v>9252</v>
      </c>
      <c r="MQX1" s="57" t="s">
        <v>9253</v>
      </c>
      <c r="MQY1" s="57" t="s">
        <v>9254</v>
      </c>
      <c r="MQZ1" s="57" t="s">
        <v>9255</v>
      </c>
      <c r="MRA1" s="57" t="s">
        <v>9256</v>
      </c>
      <c r="MRB1" s="57" t="s">
        <v>9257</v>
      </c>
      <c r="MRC1" s="57" t="s">
        <v>9258</v>
      </c>
      <c r="MRD1" s="57" t="s">
        <v>9259</v>
      </c>
      <c r="MRE1" s="57" t="s">
        <v>9260</v>
      </c>
      <c r="MRF1" s="57" t="s">
        <v>9261</v>
      </c>
      <c r="MRG1" s="57" t="s">
        <v>9262</v>
      </c>
      <c r="MRH1" s="57" t="s">
        <v>9263</v>
      </c>
      <c r="MRI1" s="57" t="s">
        <v>9264</v>
      </c>
      <c r="MRJ1" s="57" t="s">
        <v>9265</v>
      </c>
      <c r="MRK1" s="57" t="s">
        <v>9266</v>
      </c>
      <c r="MRL1" s="57" t="s">
        <v>9267</v>
      </c>
      <c r="MRM1" s="57" t="s">
        <v>9268</v>
      </c>
      <c r="MRN1" s="57" t="s">
        <v>9269</v>
      </c>
      <c r="MRO1" s="57" t="s">
        <v>9270</v>
      </c>
      <c r="MRP1" s="57" t="s">
        <v>9271</v>
      </c>
      <c r="MRQ1" s="57" t="s">
        <v>9272</v>
      </c>
      <c r="MRR1" s="57" t="s">
        <v>9273</v>
      </c>
      <c r="MRS1" s="57" t="s">
        <v>9274</v>
      </c>
      <c r="MRT1" s="57" t="s">
        <v>9275</v>
      </c>
      <c r="MRU1" s="57" t="s">
        <v>9276</v>
      </c>
      <c r="MRV1" s="57" t="s">
        <v>9277</v>
      </c>
      <c r="MRW1" s="57" t="s">
        <v>9278</v>
      </c>
      <c r="MRX1" s="57" t="s">
        <v>9279</v>
      </c>
      <c r="MRY1" s="57" t="s">
        <v>9280</v>
      </c>
      <c r="MRZ1" s="57" t="s">
        <v>9281</v>
      </c>
      <c r="MSA1" s="57" t="s">
        <v>9282</v>
      </c>
      <c r="MSB1" s="57" t="s">
        <v>9283</v>
      </c>
      <c r="MSC1" s="57" t="s">
        <v>9284</v>
      </c>
      <c r="MSD1" s="57" t="s">
        <v>9285</v>
      </c>
      <c r="MSE1" s="57" t="s">
        <v>9286</v>
      </c>
      <c r="MSF1" s="57" t="s">
        <v>9287</v>
      </c>
      <c r="MSG1" s="57" t="s">
        <v>9288</v>
      </c>
      <c r="MSH1" s="57" t="s">
        <v>9289</v>
      </c>
      <c r="MSI1" s="57" t="s">
        <v>9290</v>
      </c>
      <c r="MSJ1" s="57" t="s">
        <v>9291</v>
      </c>
      <c r="MSK1" s="57" t="s">
        <v>9292</v>
      </c>
      <c r="MSL1" s="57" t="s">
        <v>9293</v>
      </c>
      <c r="MSM1" s="57" t="s">
        <v>9294</v>
      </c>
      <c r="MSN1" s="57" t="s">
        <v>9295</v>
      </c>
      <c r="MSO1" s="57" t="s">
        <v>9296</v>
      </c>
      <c r="MSP1" s="57" t="s">
        <v>9297</v>
      </c>
      <c r="MSQ1" s="57" t="s">
        <v>9298</v>
      </c>
      <c r="MSR1" s="57" t="s">
        <v>9299</v>
      </c>
      <c r="MSS1" s="57" t="s">
        <v>9300</v>
      </c>
      <c r="MST1" s="57" t="s">
        <v>9301</v>
      </c>
      <c r="MSU1" s="57" t="s">
        <v>9302</v>
      </c>
      <c r="MSV1" s="57" t="s">
        <v>9303</v>
      </c>
      <c r="MSW1" s="57" t="s">
        <v>9304</v>
      </c>
      <c r="MSX1" s="57" t="s">
        <v>9305</v>
      </c>
      <c r="MSY1" s="57" t="s">
        <v>9306</v>
      </c>
      <c r="MSZ1" s="57" t="s">
        <v>9307</v>
      </c>
      <c r="MTA1" s="57" t="s">
        <v>9308</v>
      </c>
      <c r="MTB1" s="57" t="s">
        <v>9309</v>
      </c>
      <c r="MTC1" s="57" t="s">
        <v>9310</v>
      </c>
      <c r="MTD1" s="57" t="s">
        <v>9311</v>
      </c>
      <c r="MTE1" s="57" t="s">
        <v>9312</v>
      </c>
      <c r="MTF1" s="57" t="s">
        <v>9313</v>
      </c>
      <c r="MTG1" s="57" t="s">
        <v>9314</v>
      </c>
      <c r="MTH1" s="57" t="s">
        <v>9315</v>
      </c>
      <c r="MTI1" s="57" t="s">
        <v>9316</v>
      </c>
      <c r="MTJ1" s="57" t="s">
        <v>9317</v>
      </c>
      <c r="MTK1" s="57" t="s">
        <v>9318</v>
      </c>
      <c r="MTL1" s="57" t="s">
        <v>9319</v>
      </c>
      <c r="MTM1" s="57" t="s">
        <v>9320</v>
      </c>
      <c r="MTN1" s="57" t="s">
        <v>9321</v>
      </c>
      <c r="MTO1" s="57" t="s">
        <v>9322</v>
      </c>
      <c r="MTP1" s="57" t="s">
        <v>9323</v>
      </c>
      <c r="MTQ1" s="57" t="s">
        <v>9324</v>
      </c>
      <c r="MTR1" s="57" t="s">
        <v>9325</v>
      </c>
      <c r="MTS1" s="57" t="s">
        <v>9326</v>
      </c>
      <c r="MTT1" s="57" t="s">
        <v>9327</v>
      </c>
      <c r="MTU1" s="57" t="s">
        <v>9328</v>
      </c>
      <c r="MTV1" s="57" t="s">
        <v>9329</v>
      </c>
      <c r="MTW1" s="57" t="s">
        <v>9330</v>
      </c>
      <c r="MTX1" s="57" t="s">
        <v>9331</v>
      </c>
      <c r="MTY1" s="57" t="s">
        <v>9332</v>
      </c>
      <c r="MTZ1" s="57" t="s">
        <v>9333</v>
      </c>
      <c r="MUA1" s="57" t="s">
        <v>9334</v>
      </c>
      <c r="MUB1" s="57" t="s">
        <v>9335</v>
      </c>
      <c r="MUC1" s="57" t="s">
        <v>9336</v>
      </c>
      <c r="MUD1" s="57" t="s">
        <v>9337</v>
      </c>
      <c r="MUE1" s="57" t="s">
        <v>9338</v>
      </c>
      <c r="MUF1" s="57" t="s">
        <v>9339</v>
      </c>
      <c r="MUG1" s="57" t="s">
        <v>9340</v>
      </c>
      <c r="MUH1" s="57" t="s">
        <v>9341</v>
      </c>
      <c r="MUI1" s="57" t="s">
        <v>9342</v>
      </c>
      <c r="MUJ1" s="57" t="s">
        <v>9343</v>
      </c>
      <c r="MUK1" s="57" t="s">
        <v>9344</v>
      </c>
      <c r="MUL1" s="57" t="s">
        <v>9345</v>
      </c>
      <c r="MUM1" s="57" t="s">
        <v>9346</v>
      </c>
      <c r="MUN1" s="57" t="s">
        <v>9347</v>
      </c>
      <c r="MUO1" s="57" t="s">
        <v>9348</v>
      </c>
      <c r="MUP1" s="57" t="s">
        <v>9349</v>
      </c>
      <c r="MUQ1" s="57" t="s">
        <v>9350</v>
      </c>
      <c r="MUR1" s="57" t="s">
        <v>9351</v>
      </c>
      <c r="MUS1" s="57" t="s">
        <v>9352</v>
      </c>
      <c r="MUT1" s="57" t="s">
        <v>9353</v>
      </c>
      <c r="MUU1" s="57" t="s">
        <v>9354</v>
      </c>
      <c r="MUV1" s="57" t="s">
        <v>9355</v>
      </c>
      <c r="MUW1" s="57" t="s">
        <v>9356</v>
      </c>
      <c r="MUX1" s="57" t="s">
        <v>9357</v>
      </c>
      <c r="MUY1" s="57" t="s">
        <v>9358</v>
      </c>
      <c r="MUZ1" s="57" t="s">
        <v>9359</v>
      </c>
      <c r="MVA1" s="57" t="s">
        <v>9360</v>
      </c>
      <c r="MVB1" s="57" t="s">
        <v>9361</v>
      </c>
      <c r="MVC1" s="57" t="s">
        <v>9362</v>
      </c>
      <c r="MVD1" s="57" t="s">
        <v>9363</v>
      </c>
      <c r="MVE1" s="57" t="s">
        <v>9364</v>
      </c>
      <c r="MVF1" s="57" t="s">
        <v>9365</v>
      </c>
      <c r="MVG1" s="57" t="s">
        <v>9366</v>
      </c>
      <c r="MVH1" s="57" t="s">
        <v>9367</v>
      </c>
      <c r="MVI1" s="57" t="s">
        <v>9368</v>
      </c>
      <c r="MVJ1" s="57" t="s">
        <v>9369</v>
      </c>
      <c r="MVK1" s="57" t="s">
        <v>9370</v>
      </c>
      <c r="MVL1" s="57" t="s">
        <v>9371</v>
      </c>
      <c r="MVM1" s="57" t="s">
        <v>9372</v>
      </c>
      <c r="MVN1" s="57" t="s">
        <v>9373</v>
      </c>
      <c r="MVO1" s="57" t="s">
        <v>9374</v>
      </c>
      <c r="MVP1" s="57" t="s">
        <v>9375</v>
      </c>
      <c r="MVQ1" s="57" t="s">
        <v>9376</v>
      </c>
      <c r="MVR1" s="57" t="s">
        <v>9377</v>
      </c>
      <c r="MVS1" s="57" t="s">
        <v>9378</v>
      </c>
      <c r="MVT1" s="57" t="s">
        <v>9379</v>
      </c>
      <c r="MVU1" s="57" t="s">
        <v>9380</v>
      </c>
      <c r="MVV1" s="57" t="s">
        <v>9381</v>
      </c>
      <c r="MVW1" s="57" t="s">
        <v>9382</v>
      </c>
      <c r="MVX1" s="57" t="s">
        <v>9383</v>
      </c>
      <c r="MVY1" s="57" t="s">
        <v>9384</v>
      </c>
      <c r="MVZ1" s="57" t="s">
        <v>9385</v>
      </c>
      <c r="MWA1" s="57" t="s">
        <v>9386</v>
      </c>
      <c r="MWB1" s="57" t="s">
        <v>9387</v>
      </c>
      <c r="MWC1" s="57" t="s">
        <v>9388</v>
      </c>
      <c r="MWD1" s="57" t="s">
        <v>9389</v>
      </c>
      <c r="MWE1" s="57" t="s">
        <v>9390</v>
      </c>
      <c r="MWF1" s="57" t="s">
        <v>9391</v>
      </c>
      <c r="MWG1" s="57" t="s">
        <v>9392</v>
      </c>
      <c r="MWH1" s="57" t="s">
        <v>9393</v>
      </c>
      <c r="MWI1" s="57" t="s">
        <v>9394</v>
      </c>
      <c r="MWJ1" s="57" t="s">
        <v>9395</v>
      </c>
      <c r="MWK1" s="57" t="s">
        <v>9396</v>
      </c>
      <c r="MWL1" s="57" t="s">
        <v>9397</v>
      </c>
      <c r="MWM1" s="57" t="s">
        <v>9398</v>
      </c>
      <c r="MWN1" s="57" t="s">
        <v>9399</v>
      </c>
      <c r="MWO1" s="57" t="s">
        <v>9400</v>
      </c>
      <c r="MWP1" s="57" t="s">
        <v>9401</v>
      </c>
      <c r="MWQ1" s="57" t="s">
        <v>9402</v>
      </c>
      <c r="MWR1" s="57" t="s">
        <v>9403</v>
      </c>
      <c r="MWS1" s="57" t="s">
        <v>9404</v>
      </c>
      <c r="MWT1" s="57" t="s">
        <v>9405</v>
      </c>
      <c r="MWU1" s="57" t="s">
        <v>9406</v>
      </c>
      <c r="MWV1" s="57" t="s">
        <v>9407</v>
      </c>
      <c r="MWW1" s="57" t="s">
        <v>9408</v>
      </c>
      <c r="MWX1" s="57" t="s">
        <v>9409</v>
      </c>
      <c r="MWY1" s="57" t="s">
        <v>9410</v>
      </c>
      <c r="MWZ1" s="57" t="s">
        <v>9411</v>
      </c>
      <c r="MXA1" s="57" t="s">
        <v>9412</v>
      </c>
      <c r="MXB1" s="57" t="s">
        <v>9413</v>
      </c>
      <c r="MXC1" s="57" t="s">
        <v>9414</v>
      </c>
      <c r="MXD1" s="57" t="s">
        <v>9415</v>
      </c>
      <c r="MXE1" s="57" t="s">
        <v>9416</v>
      </c>
      <c r="MXF1" s="57" t="s">
        <v>9417</v>
      </c>
      <c r="MXG1" s="57" t="s">
        <v>9418</v>
      </c>
      <c r="MXH1" s="57" t="s">
        <v>9419</v>
      </c>
      <c r="MXI1" s="57" t="s">
        <v>9420</v>
      </c>
      <c r="MXJ1" s="57" t="s">
        <v>9421</v>
      </c>
      <c r="MXK1" s="57" t="s">
        <v>9422</v>
      </c>
      <c r="MXL1" s="57" t="s">
        <v>9423</v>
      </c>
      <c r="MXM1" s="57" t="s">
        <v>9424</v>
      </c>
      <c r="MXN1" s="57" t="s">
        <v>9425</v>
      </c>
      <c r="MXO1" s="57" t="s">
        <v>9426</v>
      </c>
      <c r="MXP1" s="57" t="s">
        <v>9427</v>
      </c>
      <c r="MXQ1" s="57" t="s">
        <v>9428</v>
      </c>
      <c r="MXR1" s="57" t="s">
        <v>9429</v>
      </c>
      <c r="MXS1" s="57" t="s">
        <v>9430</v>
      </c>
      <c r="MXT1" s="57" t="s">
        <v>9431</v>
      </c>
      <c r="MXU1" s="57" t="s">
        <v>9432</v>
      </c>
      <c r="MXV1" s="57" t="s">
        <v>9433</v>
      </c>
      <c r="MXW1" s="57" t="s">
        <v>9434</v>
      </c>
      <c r="MXX1" s="57" t="s">
        <v>9435</v>
      </c>
      <c r="MXY1" s="57" t="s">
        <v>9436</v>
      </c>
      <c r="MXZ1" s="57" t="s">
        <v>9437</v>
      </c>
      <c r="MYA1" s="57" t="s">
        <v>9438</v>
      </c>
      <c r="MYB1" s="57" t="s">
        <v>9439</v>
      </c>
      <c r="MYC1" s="57" t="s">
        <v>9440</v>
      </c>
      <c r="MYD1" s="57" t="s">
        <v>9441</v>
      </c>
      <c r="MYE1" s="57" t="s">
        <v>9442</v>
      </c>
      <c r="MYF1" s="57" t="s">
        <v>9443</v>
      </c>
      <c r="MYG1" s="57" t="s">
        <v>9444</v>
      </c>
      <c r="MYH1" s="57" t="s">
        <v>9445</v>
      </c>
      <c r="MYI1" s="57" t="s">
        <v>9446</v>
      </c>
      <c r="MYJ1" s="57" t="s">
        <v>9447</v>
      </c>
      <c r="MYK1" s="57" t="s">
        <v>9448</v>
      </c>
      <c r="MYL1" s="57" t="s">
        <v>9449</v>
      </c>
      <c r="MYM1" s="57" t="s">
        <v>9450</v>
      </c>
      <c r="MYN1" s="57" t="s">
        <v>9451</v>
      </c>
      <c r="MYO1" s="57" t="s">
        <v>9452</v>
      </c>
      <c r="MYP1" s="57" t="s">
        <v>9453</v>
      </c>
      <c r="MYQ1" s="57" t="s">
        <v>9454</v>
      </c>
      <c r="MYR1" s="57" t="s">
        <v>9455</v>
      </c>
      <c r="MYS1" s="57" t="s">
        <v>9456</v>
      </c>
      <c r="MYT1" s="57" t="s">
        <v>9457</v>
      </c>
      <c r="MYU1" s="57" t="s">
        <v>9458</v>
      </c>
      <c r="MYV1" s="57" t="s">
        <v>9459</v>
      </c>
      <c r="MYW1" s="57" t="s">
        <v>9460</v>
      </c>
      <c r="MYX1" s="57" t="s">
        <v>9461</v>
      </c>
      <c r="MYY1" s="57" t="s">
        <v>9462</v>
      </c>
      <c r="MYZ1" s="57" t="s">
        <v>9463</v>
      </c>
      <c r="MZA1" s="57" t="s">
        <v>9464</v>
      </c>
      <c r="MZB1" s="57" t="s">
        <v>9465</v>
      </c>
      <c r="MZC1" s="57" t="s">
        <v>9466</v>
      </c>
      <c r="MZD1" s="57" t="s">
        <v>9467</v>
      </c>
      <c r="MZE1" s="57" t="s">
        <v>9468</v>
      </c>
      <c r="MZF1" s="57" t="s">
        <v>9469</v>
      </c>
      <c r="MZG1" s="57" t="s">
        <v>9470</v>
      </c>
      <c r="MZH1" s="57" t="s">
        <v>9471</v>
      </c>
      <c r="MZI1" s="57" t="s">
        <v>9472</v>
      </c>
      <c r="MZJ1" s="57" t="s">
        <v>9473</v>
      </c>
      <c r="MZK1" s="57" t="s">
        <v>9474</v>
      </c>
      <c r="MZL1" s="57" t="s">
        <v>9475</v>
      </c>
      <c r="MZM1" s="57" t="s">
        <v>9476</v>
      </c>
      <c r="MZN1" s="57" t="s">
        <v>9477</v>
      </c>
      <c r="MZO1" s="57" t="s">
        <v>9478</v>
      </c>
      <c r="MZP1" s="57" t="s">
        <v>9479</v>
      </c>
      <c r="MZQ1" s="57" t="s">
        <v>9480</v>
      </c>
      <c r="MZR1" s="57" t="s">
        <v>9481</v>
      </c>
      <c r="MZS1" s="57" t="s">
        <v>9482</v>
      </c>
      <c r="MZT1" s="57" t="s">
        <v>9483</v>
      </c>
      <c r="MZU1" s="57" t="s">
        <v>9484</v>
      </c>
      <c r="MZV1" s="57" t="s">
        <v>9485</v>
      </c>
      <c r="MZW1" s="57" t="s">
        <v>9486</v>
      </c>
      <c r="MZX1" s="57" t="s">
        <v>9487</v>
      </c>
      <c r="MZY1" s="57" t="s">
        <v>9488</v>
      </c>
      <c r="MZZ1" s="57" t="s">
        <v>9489</v>
      </c>
      <c r="NAA1" s="57" t="s">
        <v>9490</v>
      </c>
      <c r="NAB1" s="57" t="s">
        <v>9491</v>
      </c>
      <c r="NAC1" s="57" t="s">
        <v>9492</v>
      </c>
      <c r="NAD1" s="57" t="s">
        <v>9493</v>
      </c>
      <c r="NAE1" s="57" t="s">
        <v>9494</v>
      </c>
      <c r="NAF1" s="57" t="s">
        <v>9495</v>
      </c>
      <c r="NAG1" s="57" t="s">
        <v>9496</v>
      </c>
      <c r="NAH1" s="57" t="s">
        <v>9497</v>
      </c>
      <c r="NAI1" s="57" t="s">
        <v>9498</v>
      </c>
      <c r="NAJ1" s="57" t="s">
        <v>9499</v>
      </c>
      <c r="NAK1" s="57" t="s">
        <v>9500</v>
      </c>
      <c r="NAL1" s="57" t="s">
        <v>9501</v>
      </c>
      <c r="NAM1" s="57" t="s">
        <v>9502</v>
      </c>
      <c r="NAN1" s="57" t="s">
        <v>9503</v>
      </c>
      <c r="NAO1" s="57" t="s">
        <v>9504</v>
      </c>
      <c r="NAP1" s="57" t="s">
        <v>9505</v>
      </c>
      <c r="NAQ1" s="57" t="s">
        <v>9506</v>
      </c>
      <c r="NAR1" s="57" t="s">
        <v>9507</v>
      </c>
      <c r="NAS1" s="57" t="s">
        <v>9508</v>
      </c>
      <c r="NAT1" s="57" t="s">
        <v>9509</v>
      </c>
      <c r="NAU1" s="57" t="s">
        <v>9510</v>
      </c>
      <c r="NAV1" s="57" t="s">
        <v>9511</v>
      </c>
      <c r="NAW1" s="57" t="s">
        <v>9512</v>
      </c>
      <c r="NAX1" s="57" t="s">
        <v>9513</v>
      </c>
      <c r="NAY1" s="57" t="s">
        <v>9514</v>
      </c>
      <c r="NAZ1" s="57" t="s">
        <v>9515</v>
      </c>
      <c r="NBA1" s="57" t="s">
        <v>9516</v>
      </c>
      <c r="NBB1" s="57" t="s">
        <v>9517</v>
      </c>
      <c r="NBC1" s="57" t="s">
        <v>9518</v>
      </c>
      <c r="NBD1" s="57" t="s">
        <v>9519</v>
      </c>
      <c r="NBE1" s="57" t="s">
        <v>9520</v>
      </c>
      <c r="NBF1" s="57" t="s">
        <v>9521</v>
      </c>
      <c r="NBG1" s="57" t="s">
        <v>9522</v>
      </c>
      <c r="NBH1" s="57" t="s">
        <v>9523</v>
      </c>
      <c r="NBI1" s="57" t="s">
        <v>9524</v>
      </c>
      <c r="NBJ1" s="57" t="s">
        <v>9525</v>
      </c>
      <c r="NBK1" s="57" t="s">
        <v>9526</v>
      </c>
      <c r="NBL1" s="57" t="s">
        <v>9527</v>
      </c>
      <c r="NBM1" s="57" t="s">
        <v>9528</v>
      </c>
      <c r="NBN1" s="57" t="s">
        <v>9529</v>
      </c>
      <c r="NBO1" s="57" t="s">
        <v>9530</v>
      </c>
      <c r="NBP1" s="57" t="s">
        <v>9531</v>
      </c>
      <c r="NBQ1" s="57" t="s">
        <v>9532</v>
      </c>
      <c r="NBR1" s="57" t="s">
        <v>9533</v>
      </c>
      <c r="NBS1" s="57" t="s">
        <v>9534</v>
      </c>
      <c r="NBT1" s="57" t="s">
        <v>9535</v>
      </c>
      <c r="NBU1" s="57" t="s">
        <v>9536</v>
      </c>
      <c r="NBV1" s="57" t="s">
        <v>9537</v>
      </c>
      <c r="NBW1" s="57" t="s">
        <v>9538</v>
      </c>
      <c r="NBX1" s="57" t="s">
        <v>9539</v>
      </c>
      <c r="NBY1" s="57" t="s">
        <v>9540</v>
      </c>
      <c r="NBZ1" s="57" t="s">
        <v>9541</v>
      </c>
      <c r="NCA1" s="57" t="s">
        <v>9542</v>
      </c>
      <c r="NCB1" s="57" t="s">
        <v>9543</v>
      </c>
      <c r="NCC1" s="57" t="s">
        <v>9544</v>
      </c>
      <c r="NCD1" s="57" t="s">
        <v>9545</v>
      </c>
      <c r="NCE1" s="57" t="s">
        <v>9546</v>
      </c>
      <c r="NCF1" s="57" t="s">
        <v>9547</v>
      </c>
      <c r="NCG1" s="57" t="s">
        <v>9548</v>
      </c>
      <c r="NCH1" s="57" t="s">
        <v>9549</v>
      </c>
      <c r="NCI1" s="57" t="s">
        <v>9550</v>
      </c>
      <c r="NCJ1" s="57" t="s">
        <v>9551</v>
      </c>
      <c r="NCK1" s="57" t="s">
        <v>9552</v>
      </c>
      <c r="NCL1" s="57" t="s">
        <v>9553</v>
      </c>
      <c r="NCM1" s="57" t="s">
        <v>9554</v>
      </c>
      <c r="NCN1" s="57" t="s">
        <v>9555</v>
      </c>
      <c r="NCO1" s="57" t="s">
        <v>9556</v>
      </c>
      <c r="NCP1" s="57" t="s">
        <v>9557</v>
      </c>
      <c r="NCQ1" s="57" t="s">
        <v>9558</v>
      </c>
      <c r="NCR1" s="57" t="s">
        <v>9559</v>
      </c>
      <c r="NCS1" s="57" t="s">
        <v>9560</v>
      </c>
      <c r="NCT1" s="57" t="s">
        <v>9561</v>
      </c>
      <c r="NCU1" s="57" t="s">
        <v>9562</v>
      </c>
      <c r="NCV1" s="57" t="s">
        <v>9563</v>
      </c>
      <c r="NCW1" s="57" t="s">
        <v>9564</v>
      </c>
      <c r="NCX1" s="57" t="s">
        <v>9565</v>
      </c>
      <c r="NCY1" s="57" t="s">
        <v>9566</v>
      </c>
      <c r="NCZ1" s="57" t="s">
        <v>9567</v>
      </c>
      <c r="NDA1" s="57" t="s">
        <v>9568</v>
      </c>
      <c r="NDB1" s="57" t="s">
        <v>9569</v>
      </c>
      <c r="NDC1" s="57" t="s">
        <v>9570</v>
      </c>
      <c r="NDD1" s="57" t="s">
        <v>9571</v>
      </c>
      <c r="NDE1" s="57" t="s">
        <v>9572</v>
      </c>
      <c r="NDF1" s="57" t="s">
        <v>9573</v>
      </c>
      <c r="NDG1" s="57" t="s">
        <v>9574</v>
      </c>
      <c r="NDH1" s="57" t="s">
        <v>9575</v>
      </c>
      <c r="NDI1" s="57" t="s">
        <v>9576</v>
      </c>
      <c r="NDJ1" s="57" t="s">
        <v>9577</v>
      </c>
      <c r="NDK1" s="57" t="s">
        <v>9578</v>
      </c>
      <c r="NDL1" s="57" t="s">
        <v>9579</v>
      </c>
      <c r="NDM1" s="57" t="s">
        <v>9580</v>
      </c>
      <c r="NDN1" s="57" t="s">
        <v>9581</v>
      </c>
      <c r="NDO1" s="57" t="s">
        <v>9582</v>
      </c>
      <c r="NDP1" s="57" t="s">
        <v>9583</v>
      </c>
      <c r="NDQ1" s="57" t="s">
        <v>9584</v>
      </c>
      <c r="NDR1" s="57" t="s">
        <v>9585</v>
      </c>
      <c r="NDS1" s="57" t="s">
        <v>9586</v>
      </c>
      <c r="NDT1" s="57" t="s">
        <v>9587</v>
      </c>
      <c r="NDU1" s="57" t="s">
        <v>9588</v>
      </c>
      <c r="NDV1" s="57" t="s">
        <v>9589</v>
      </c>
      <c r="NDW1" s="57" t="s">
        <v>9590</v>
      </c>
      <c r="NDX1" s="57" t="s">
        <v>9591</v>
      </c>
      <c r="NDY1" s="57" t="s">
        <v>9592</v>
      </c>
      <c r="NDZ1" s="57" t="s">
        <v>9593</v>
      </c>
      <c r="NEA1" s="57" t="s">
        <v>9594</v>
      </c>
      <c r="NEB1" s="57" t="s">
        <v>9595</v>
      </c>
      <c r="NEC1" s="57" t="s">
        <v>9596</v>
      </c>
      <c r="NED1" s="57" t="s">
        <v>9597</v>
      </c>
      <c r="NEE1" s="57" t="s">
        <v>9598</v>
      </c>
      <c r="NEF1" s="57" t="s">
        <v>9599</v>
      </c>
      <c r="NEG1" s="57" t="s">
        <v>9600</v>
      </c>
      <c r="NEH1" s="57" t="s">
        <v>9601</v>
      </c>
      <c r="NEI1" s="57" t="s">
        <v>9602</v>
      </c>
      <c r="NEJ1" s="57" t="s">
        <v>9603</v>
      </c>
      <c r="NEK1" s="57" t="s">
        <v>9604</v>
      </c>
      <c r="NEL1" s="57" t="s">
        <v>9605</v>
      </c>
      <c r="NEM1" s="57" t="s">
        <v>9606</v>
      </c>
      <c r="NEN1" s="57" t="s">
        <v>9607</v>
      </c>
      <c r="NEO1" s="57" t="s">
        <v>9608</v>
      </c>
      <c r="NEP1" s="57" t="s">
        <v>9609</v>
      </c>
      <c r="NEQ1" s="57" t="s">
        <v>9610</v>
      </c>
      <c r="NER1" s="57" t="s">
        <v>9611</v>
      </c>
      <c r="NES1" s="57" t="s">
        <v>9612</v>
      </c>
      <c r="NET1" s="57" t="s">
        <v>9613</v>
      </c>
      <c r="NEU1" s="57" t="s">
        <v>9614</v>
      </c>
      <c r="NEV1" s="57" t="s">
        <v>9615</v>
      </c>
      <c r="NEW1" s="57" t="s">
        <v>9616</v>
      </c>
      <c r="NEX1" s="57" t="s">
        <v>9617</v>
      </c>
      <c r="NEY1" s="57" t="s">
        <v>9618</v>
      </c>
      <c r="NEZ1" s="57" t="s">
        <v>9619</v>
      </c>
      <c r="NFA1" s="57" t="s">
        <v>9620</v>
      </c>
      <c r="NFB1" s="57" t="s">
        <v>9621</v>
      </c>
      <c r="NFC1" s="57" t="s">
        <v>9622</v>
      </c>
      <c r="NFD1" s="57" t="s">
        <v>9623</v>
      </c>
      <c r="NFE1" s="57" t="s">
        <v>9624</v>
      </c>
      <c r="NFF1" s="57" t="s">
        <v>9625</v>
      </c>
      <c r="NFG1" s="57" t="s">
        <v>9626</v>
      </c>
      <c r="NFH1" s="57" t="s">
        <v>9627</v>
      </c>
      <c r="NFI1" s="57" t="s">
        <v>9628</v>
      </c>
      <c r="NFJ1" s="57" t="s">
        <v>9629</v>
      </c>
      <c r="NFK1" s="57" t="s">
        <v>9630</v>
      </c>
      <c r="NFL1" s="57" t="s">
        <v>9631</v>
      </c>
      <c r="NFM1" s="57" t="s">
        <v>9632</v>
      </c>
      <c r="NFN1" s="57" t="s">
        <v>9633</v>
      </c>
      <c r="NFO1" s="57" t="s">
        <v>9634</v>
      </c>
      <c r="NFP1" s="57" t="s">
        <v>9635</v>
      </c>
      <c r="NFQ1" s="57" t="s">
        <v>9636</v>
      </c>
      <c r="NFR1" s="57" t="s">
        <v>9637</v>
      </c>
      <c r="NFS1" s="57" t="s">
        <v>9638</v>
      </c>
      <c r="NFT1" s="57" t="s">
        <v>9639</v>
      </c>
      <c r="NFU1" s="57" t="s">
        <v>9640</v>
      </c>
      <c r="NFV1" s="57" t="s">
        <v>9641</v>
      </c>
      <c r="NFW1" s="57" t="s">
        <v>9642</v>
      </c>
      <c r="NFX1" s="57" t="s">
        <v>9643</v>
      </c>
      <c r="NFY1" s="57" t="s">
        <v>9644</v>
      </c>
      <c r="NFZ1" s="57" t="s">
        <v>9645</v>
      </c>
      <c r="NGA1" s="57" t="s">
        <v>9646</v>
      </c>
      <c r="NGB1" s="57" t="s">
        <v>9647</v>
      </c>
      <c r="NGC1" s="57" t="s">
        <v>9648</v>
      </c>
      <c r="NGD1" s="57" t="s">
        <v>9649</v>
      </c>
      <c r="NGE1" s="57" t="s">
        <v>9650</v>
      </c>
      <c r="NGF1" s="57" t="s">
        <v>9651</v>
      </c>
      <c r="NGG1" s="57" t="s">
        <v>9652</v>
      </c>
      <c r="NGH1" s="57" t="s">
        <v>9653</v>
      </c>
      <c r="NGI1" s="57" t="s">
        <v>9654</v>
      </c>
      <c r="NGJ1" s="57" t="s">
        <v>9655</v>
      </c>
      <c r="NGK1" s="57" t="s">
        <v>9656</v>
      </c>
      <c r="NGL1" s="57" t="s">
        <v>9657</v>
      </c>
      <c r="NGM1" s="57" t="s">
        <v>9658</v>
      </c>
      <c r="NGN1" s="57" t="s">
        <v>9659</v>
      </c>
      <c r="NGO1" s="57" t="s">
        <v>9660</v>
      </c>
      <c r="NGP1" s="57" t="s">
        <v>9661</v>
      </c>
      <c r="NGQ1" s="57" t="s">
        <v>9662</v>
      </c>
      <c r="NGR1" s="57" t="s">
        <v>9663</v>
      </c>
      <c r="NGS1" s="57" t="s">
        <v>9664</v>
      </c>
      <c r="NGT1" s="57" t="s">
        <v>9665</v>
      </c>
      <c r="NGU1" s="57" t="s">
        <v>9666</v>
      </c>
      <c r="NGV1" s="57" t="s">
        <v>9667</v>
      </c>
      <c r="NGW1" s="57" t="s">
        <v>9668</v>
      </c>
      <c r="NGX1" s="57" t="s">
        <v>9669</v>
      </c>
      <c r="NGY1" s="57" t="s">
        <v>9670</v>
      </c>
      <c r="NGZ1" s="57" t="s">
        <v>9671</v>
      </c>
      <c r="NHA1" s="57" t="s">
        <v>9672</v>
      </c>
      <c r="NHB1" s="57" t="s">
        <v>9673</v>
      </c>
      <c r="NHC1" s="57" t="s">
        <v>9674</v>
      </c>
      <c r="NHD1" s="57" t="s">
        <v>9675</v>
      </c>
      <c r="NHE1" s="57" t="s">
        <v>9676</v>
      </c>
      <c r="NHF1" s="57" t="s">
        <v>9677</v>
      </c>
      <c r="NHG1" s="57" t="s">
        <v>9678</v>
      </c>
      <c r="NHH1" s="57" t="s">
        <v>9679</v>
      </c>
      <c r="NHI1" s="57" t="s">
        <v>9680</v>
      </c>
      <c r="NHJ1" s="57" t="s">
        <v>9681</v>
      </c>
      <c r="NHK1" s="57" t="s">
        <v>9682</v>
      </c>
      <c r="NHL1" s="57" t="s">
        <v>9683</v>
      </c>
      <c r="NHM1" s="57" t="s">
        <v>9684</v>
      </c>
      <c r="NHN1" s="57" t="s">
        <v>9685</v>
      </c>
      <c r="NHO1" s="57" t="s">
        <v>9686</v>
      </c>
      <c r="NHP1" s="57" t="s">
        <v>9687</v>
      </c>
      <c r="NHQ1" s="57" t="s">
        <v>9688</v>
      </c>
      <c r="NHR1" s="57" t="s">
        <v>9689</v>
      </c>
      <c r="NHS1" s="57" t="s">
        <v>9690</v>
      </c>
      <c r="NHT1" s="57" t="s">
        <v>9691</v>
      </c>
      <c r="NHU1" s="57" t="s">
        <v>9692</v>
      </c>
      <c r="NHV1" s="57" t="s">
        <v>9693</v>
      </c>
      <c r="NHW1" s="57" t="s">
        <v>9694</v>
      </c>
      <c r="NHX1" s="57" t="s">
        <v>9695</v>
      </c>
      <c r="NHY1" s="57" t="s">
        <v>9696</v>
      </c>
      <c r="NHZ1" s="57" t="s">
        <v>9697</v>
      </c>
      <c r="NIA1" s="57" t="s">
        <v>9698</v>
      </c>
      <c r="NIB1" s="57" t="s">
        <v>9699</v>
      </c>
      <c r="NIC1" s="57" t="s">
        <v>9700</v>
      </c>
      <c r="NID1" s="57" t="s">
        <v>9701</v>
      </c>
      <c r="NIE1" s="57" t="s">
        <v>9702</v>
      </c>
      <c r="NIF1" s="57" t="s">
        <v>9703</v>
      </c>
      <c r="NIG1" s="57" t="s">
        <v>9704</v>
      </c>
      <c r="NIH1" s="57" t="s">
        <v>9705</v>
      </c>
      <c r="NII1" s="57" t="s">
        <v>9706</v>
      </c>
      <c r="NIJ1" s="57" t="s">
        <v>9707</v>
      </c>
      <c r="NIK1" s="57" t="s">
        <v>9708</v>
      </c>
      <c r="NIL1" s="57" t="s">
        <v>9709</v>
      </c>
      <c r="NIM1" s="57" t="s">
        <v>9710</v>
      </c>
      <c r="NIN1" s="57" t="s">
        <v>9711</v>
      </c>
      <c r="NIO1" s="57" t="s">
        <v>9712</v>
      </c>
      <c r="NIP1" s="57" t="s">
        <v>9713</v>
      </c>
      <c r="NIQ1" s="57" t="s">
        <v>9714</v>
      </c>
      <c r="NIR1" s="57" t="s">
        <v>9715</v>
      </c>
      <c r="NIS1" s="57" t="s">
        <v>9716</v>
      </c>
      <c r="NIT1" s="57" t="s">
        <v>9717</v>
      </c>
      <c r="NIU1" s="57" t="s">
        <v>9718</v>
      </c>
      <c r="NIV1" s="57" t="s">
        <v>9719</v>
      </c>
      <c r="NIW1" s="57" t="s">
        <v>9720</v>
      </c>
      <c r="NIX1" s="57" t="s">
        <v>9721</v>
      </c>
      <c r="NIY1" s="57" t="s">
        <v>9722</v>
      </c>
      <c r="NIZ1" s="57" t="s">
        <v>9723</v>
      </c>
      <c r="NJA1" s="57" t="s">
        <v>9724</v>
      </c>
      <c r="NJB1" s="57" t="s">
        <v>9725</v>
      </c>
      <c r="NJC1" s="57" t="s">
        <v>9726</v>
      </c>
      <c r="NJD1" s="57" t="s">
        <v>9727</v>
      </c>
      <c r="NJE1" s="57" t="s">
        <v>9728</v>
      </c>
      <c r="NJF1" s="57" t="s">
        <v>9729</v>
      </c>
      <c r="NJG1" s="57" t="s">
        <v>9730</v>
      </c>
      <c r="NJH1" s="57" t="s">
        <v>9731</v>
      </c>
      <c r="NJI1" s="57" t="s">
        <v>9732</v>
      </c>
      <c r="NJJ1" s="57" t="s">
        <v>9733</v>
      </c>
      <c r="NJK1" s="57" t="s">
        <v>9734</v>
      </c>
      <c r="NJL1" s="57" t="s">
        <v>9735</v>
      </c>
      <c r="NJM1" s="57" t="s">
        <v>9736</v>
      </c>
      <c r="NJN1" s="57" t="s">
        <v>9737</v>
      </c>
      <c r="NJO1" s="57" t="s">
        <v>9738</v>
      </c>
      <c r="NJP1" s="57" t="s">
        <v>9739</v>
      </c>
      <c r="NJQ1" s="57" t="s">
        <v>9740</v>
      </c>
      <c r="NJR1" s="57" t="s">
        <v>9741</v>
      </c>
      <c r="NJS1" s="57" t="s">
        <v>9742</v>
      </c>
      <c r="NJT1" s="57" t="s">
        <v>9743</v>
      </c>
      <c r="NJU1" s="57" t="s">
        <v>9744</v>
      </c>
      <c r="NJV1" s="57" t="s">
        <v>9745</v>
      </c>
      <c r="NJW1" s="57" t="s">
        <v>9746</v>
      </c>
      <c r="NJX1" s="57" t="s">
        <v>9747</v>
      </c>
      <c r="NJY1" s="57" t="s">
        <v>9748</v>
      </c>
      <c r="NJZ1" s="57" t="s">
        <v>9749</v>
      </c>
      <c r="NKA1" s="57" t="s">
        <v>9750</v>
      </c>
      <c r="NKB1" s="57" t="s">
        <v>9751</v>
      </c>
      <c r="NKC1" s="57" t="s">
        <v>9752</v>
      </c>
      <c r="NKD1" s="57" t="s">
        <v>9753</v>
      </c>
      <c r="NKE1" s="57" t="s">
        <v>9754</v>
      </c>
      <c r="NKF1" s="57" t="s">
        <v>9755</v>
      </c>
      <c r="NKG1" s="57" t="s">
        <v>9756</v>
      </c>
      <c r="NKH1" s="57" t="s">
        <v>9757</v>
      </c>
      <c r="NKI1" s="57" t="s">
        <v>9758</v>
      </c>
      <c r="NKJ1" s="57" t="s">
        <v>9759</v>
      </c>
      <c r="NKK1" s="57" t="s">
        <v>9760</v>
      </c>
      <c r="NKL1" s="57" t="s">
        <v>9761</v>
      </c>
      <c r="NKM1" s="57" t="s">
        <v>9762</v>
      </c>
      <c r="NKN1" s="57" t="s">
        <v>9763</v>
      </c>
      <c r="NKO1" s="57" t="s">
        <v>9764</v>
      </c>
      <c r="NKP1" s="57" t="s">
        <v>9765</v>
      </c>
      <c r="NKQ1" s="57" t="s">
        <v>9766</v>
      </c>
      <c r="NKR1" s="57" t="s">
        <v>9767</v>
      </c>
      <c r="NKS1" s="57" t="s">
        <v>9768</v>
      </c>
      <c r="NKT1" s="57" t="s">
        <v>9769</v>
      </c>
      <c r="NKU1" s="57" t="s">
        <v>9770</v>
      </c>
      <c r="NKV1" s="57" t="s">
        <v>9771</v>
      </c>
      <c r="NKW1" s="57" t="s">
        <v>9772</v>
      </c>
      <c r="NKX1" s="57" t="s">
        <v>9773</v>
      </c>
      <c r="NKY1" s="57" t="s">
        <v>9774</v>
      </c>
      <c r="NKZ1" s="57" t="s">
        <v>9775</v>
      </c>
      <c r="NLA1" s="57" t="s">
        <v>9776</v>
      </c>
      <c r="NLB1" s="57" t="s">
        <v>9777</v>
      </c>
      <c r="NLC1" s="57" t="s">
        <v>9778</v>
      </c>
      <c r="NLD1" s="57" t="s">
        <v>9779</v>
      </c>
      <c r="NLE1" s="57" t="s">
        <v>9780</v>
      </c>
      <c r="NLF1" s="57" t="s">
        <v>9781</v>
      </c>
      <c r="NLG1" s="57" t="s">
        <v>9782</v>
      </c>
      <c r="NLH1" s="57" t="s">
        <v>9783</v>
      </c>
      <c r="NLI1" s="57" t="s">
        <v>9784</v>
      </c>
      <c r="NLJ1" s="57" t="s">
        <v>9785</v>
      </c>
      <c r="NLK1" s="57" t="s">
        <v>9786</v>
      </c>
      <c r="NLL1" s="57" t="s">
        <v>9787</v>
      </c>
      <c r="NLM1" s="57" t="s">
        <v>9788</v>
      </c>
      <c r="NLN1" s="57" t="s">
        <v>9789</v>
      </c>
      <c r="NLO1" s="57" t="s">
        <v>9790</v>
      </c>
      <c r="NLP1" s="57" t="s">
        <v>9791</v>
      </c>
      <c r="NLQ1" s="57" t="s">
        <v>9792</v>
      </c>
      <c r="NLR1" s="57" t="s">
        <v>9793</v>
      </c>
      <c r="NLS1" s="57" t="s">
        <v>9794</v>
      </c>
      <c r="NLT1" s="57" t="s">
        <v>9795</v>
      </c>
      <c r="NLU1" s="57" t="s">
        <v>9796</v>
      </c>
      <c r="NLV1" s="57" t="s">
        <v>9797</v>
      </c>
      <c r="NLW1" s="57" t="s">
        <v>9798</v>
      </c>
      <c r="NLX1" s="57" t="s">
        <v>9799</v>
      </c>
      <c r="NLY1" s="57" t="s">
        <v>9800</v>
      </c>
      <c r="NLZ1" s="57" t="s">
        <v>9801</v>
      </c>
      <c r="NMA1" s="57" t="s">
        <v>9802</v>
      </c>
      <c r="NMB1" s="57" t="s">
        <v>9803</v>
      </c>
      <c r="NMC1" s="57" t="s">
        <v>9804</v>
      </c>
      <c r="NMD1" s="57" t="s">
        <v>9805</v>
      </c>
      <c r="NME1" s="57" t="s">
        <v>9806</v>
      </c>
      <c r="NMF1" s="57" t="s">
        <v>9807</v>
      </c>
      <c r="NMG1" s="57" t="s">
        <v>9808</v>
      </c>
      <c r="NMH1" s="57" t="s">
        <v>9809</v>
      </c>
      <c r="NMI1" s="57" t="s">
        <v>9810</v>
      </c>
      <c r="NMJ1" s="57" t="s">
        <v>9811</v>
      </c>
      <c r="NMK1" s="57" t="s">
        <v>9812</v>
      </c>
      <c r="NML1" s="57" t="s">
        <v>9813</v>
      </c>
      <c r="NMM1" s="57" t="s">
        <v>9814</v>
      </c>
      <c r="NMN1" s="57" t="s">
        <v>9815</v>
      </c>
      <c r="NMO1" s="57" t="s">
        <v>9816</v>
      </c>
      <c r="NMP1" s="57" t="s">
        <v>9817</v>
      </c>
      <c r="NMQ1" s="57" t="s">
        <v>9818</v>
      </c>
      <c r="NMR1" s="57" t="s">
        <v>9819</v>
      </c>
      <c r="NMS1" s="57" t="s">
        <v>9820</v>
      </c>
      <c r="NMT1" s="57" t="s">
        <v>9821</v>
      </c>
      <c r="NMU1" s="57" t="s">
        <v>9822</v>
      </c>
      <c r="NMV1" s="57" t="s">
        <v>9823</v>
      </c>
      <c r="NMW1" s="57" t="s">
        <v>9824</v>
      </c>
      <c r="NMX1" s="57" t="s">
        <v>9825</v>
      </c>
      <c r="NMY1" s="57" t="s">
        <v>9826</v>
      </c>
      <c r="NMZ1" s="57" t="s">
        <v>9827</v>
      </c>
      <c r="NNA1" s="57" t="s">
        <v>9828</v>
      </c>
      <c r="NNB1" s="57" t="s">
        <v>9829</v>
      </c>
      <c r="NNC1" s="57" t="s">
        <v>9830</v>
      </c>
      <c r="NND1" s="57" t="s">
        <v>9831</v>
      </c>
      <c r="NNE1" s="57" t="s">
        <v>9832</v>
      </c>
      <c r="NNF1" s="57" t="s">
        <v>9833</v>
      </c>
      <c r="NNG1" s="57" t="s">
        <v>9834</v>
      </c>
      <c r="NNH1" s="57" t="s">
        <v>9835</v>
      </c>
      <c r="NNI1" s="57" t="s">
        <v>9836</v>
      </c>
      <c r="NNJ1" s="57" t="s">
        <v>9837</v>
      </c>
      <c r="NNK1" s="57" t="s">
        <v>9838</v>
      </c>
      <c r="NNL1" s="57" t="s">
        <v>9839</v>
      </c>
      <c r="NNM1" s="57" t="s">
        <v>9840</v>
      </c>
      <c r="NNN1" s="57" t="s">
        <v>9841</v>
      </c>
      <c r="NNO1" s="57" t="s">
        <v>9842</v>
      </c>
      <c r="NNP1" s="57" t="s">
        <v>9843</v>
      </c>
      <c r="NNQ1" s="57" t="s">
        <v>9844</v>
      </c>
      <c r="NNR1" s="57" t="s">
        <v>9845</v>
      </c>
      <c r="NNS1" s="57" t="s">
        <v>9846</v>
      </c>
      <c r="NNT1" s="57" t="s">
        <v>9847</v>
      </c>
      <c r="NNU1" s="57" t="s">
        <v>9848</v>
      </c>
      <c r="NNV1" s="57" t="s">
        <v>9849</v>
      </c>
      <c r="NNW1" s="57" t="s">
        <v>9850</v>
      </c>
      <c r="NNX1" s="57" t="s">
        <v>9851</v>
      </c>
      <c r="NNY1" s="57" t="s">
        <v>9852</v>
      </c>
      <c r="NNZ1" s="57" t="s">
        <v>9853</v>
      </c>
      <c r="NOA1" s="57" t="s">
        <v>9854</v>
      </c>
      <c r="NOB1" s="57" t="s">
        <v>9855</v>
      </c>
      <c r="NOC1" s="57" t="s">
        <v>9856</v>
      </c>
      <c r="NOD1" s="57" t="s">
        <v>9857</v>
      </c>
      <c r="NOE1" s="57" t="s">
        <v>9858</v>
      </c>
      <c r="NOF1" s="57" t="s">
        <v>9859</v>
      </c>
      <c r="NOG1" s="57" t="s">
        <v>9860</v>
      </c>
      <c r="NOH1" s="57" t="s">
        <v>9861</v>
      </c>
      <c r="NOI1" s="57" t="s">
        <v>9862</v>
      </c>
      <c r="NOJ1" s="57" t="s">
        <v>9863</v>
      </c>
      <c r="NOK1" s="57" t="s">
        <v>9864</v>
      </c>
      <c r="NOL1" s="57" t="s">
        <v>9865</v>
      </c>
      <c r="NOM1" s="57" t="s">
        <v>9866</v>
      </c>
      <c r="NON1" s="57" t="s">
        <v>9867</v>
      </c>
      <c r="NOO1" s="57" t="s">
        <v>9868</v>
      </c>
      <c r="NOP1" s="57" t="s">
        <v>9869</v>
      </c>
      <c r="NOQ1" s="57" t="s">
        <v>9870</v>
      </c>
      <c r="NOR1" s="57" t="s">
        <v>9871</v>
      </c>
      <c r="NOS1" s="57" t="s">
        <v>9872</v>
      </c>
      <c r="NOT1" s="57" t="s">
        <v>9873</v>
      </c>
      <c r="NOU1" s="57" t="s">
        <v>9874</v>
      </c>
      <c r="NOV1" s="57" t="s">
        <v>9875</v>
      </c>
      <c r="NOW1" s="57" t="s">
        <v>9876</v>
      </c>
      <c r="NOX1" s="57" t="s">
        <v>9877</v>
      </c>
      <c r="NOY1" s="57" t="s">
        <v>9878</v>
      </c>
      <c r="NOZ1" s="57" t="s">
        <v>9879</v>
      </c>
      <c r="NPA1" s="57" t="s">
        <v>9880</v>
      </c>
      <c r="NPB1" s="57" t="s">
        <v>9881</v>
      </c>
      <c r="NPC1" s="57" t="s">
        <v>9882</v>
      </c>
      <c r="NPD1" s="57" t="s">
        <v>9883</v>
      </c>
      <c r="NPE1" s="57" t="s">
        <v>9884</v>
      </c>
      <c r="NPF1" s="57" t="s">
        <v>9885</v>
      </c>
      <c r="NPG1" s="57" t="s">
        <v>9886</v>
      </c>
      <c r="NPH1" s="57" t="s">
        <v>9887</v>
      </c>
      <c r="NPI1" s="57" t="s">
        <v>9888</v>
      </c>
      <c r="NPJ1" s="57" t="s">
        <v>9889</v>
      </c>
      <c r="NPK1" s="57" t="s">
        <v>9890</v>
      </c>
      <c r="NPL1" s="57" t="s">
        <v>9891</v>
      </c>
      <c r="NPM1" s="57" t="s">
        <v>9892</v>
      </c>
      <c r="NPN1" s="57" t="s">
        <v>9893</v>
      </c>
      <c r="NPO1" s="57" t="s">
        <v>9894</v>
      </c>
      <c r="NPP1" s="57" t="s">
        <v>9895</v>
      </c>
      <c r="NPQ1" s="57" t="s">
        <v>9896</v>
      </c>
      <c r="NPR1" s="57" t="s">
        <v>9897</v>
      </c>
      <c r="NPS1" s="57" t="s">
        <v>9898</v>
      </c>
      <c r="NPT1" s="57" t="s">
        <v>9899</v>
      </c>
      <c r="NPU1" s="57" t="s">
        <v>9900</v>
      </c>
      <c r="NPV1" s="57" t="s">
        <v>9901</v>
      </c>
      <c r="NPW1" s="57" t="s">
        <v>9902</v>
      </c>
      <c r="NPX1" s="57" t="s">
        <v>9903</v>
      </c>
      <c r="NPY1" s="57" t="s">
        <v>9904</v>
      </c>
      <c r="NPZ1" s="57" t="s">
        <v>9905</v>
      </c>
      <c r="NQA1" s="57" t="s">
        <v>9906</v>
      </c>
      <c r="NQB1" s="57" t="s">
        <v>9907</v>
      </c>
      <c r="NQC1" s="57" t="s">
        <v>9908</v>
      </c>
      <c r="NQD1" s="57" t="s">
        <v>9909</v>
      </c>
      <c r="NQE1" s="57" t="s">
        <v>9910</v>
      </c>
      <c r="NQF1" s="57" t="s">
        <v>9911</v>
      </c>
      <c r="NQG1" s="57" t="s">
        <v>9912</v>
      </c>
      <c r="NQH1" s="57" t="s">
        <v>9913</v>
      </c>
      <c r="NQI1" s="57" t="s">
        <v>9914</v>
      </c>
      <c r="NQJ1" s="57" t="s">
        <v>9915</v>
      </c>
      <c r="NQK1" s="57" t="s">
        <v>9916</v>
      </c>
      <c r="NQL1" s="57" t="s">
        <v>9917</v>
      </c>
      <c r="NQM1" s="57" t="s">
        <v>9918</v>
      </c>
      <c r="NQN1" s="57" t="s">
        <v>9919</v>
      </c>
      <c r="NQO1" s="57" t="s">
        <v>9920</v>
      </c>
      <c r="NQP1" s="57" t="s">
        <v>9921</v>
      </c>
      <c r="NQQ1" s="57" t="s">
        <v>9922</v>
      </c>
      <c r="NQR1" s="57" t="s">
        <v>9923</v>
      </c>
      <c r="NQS1" s="57" t="s">
        <v>9924</v>
      </c>
      <c r="NQT1" s="57" t="s">
        <v>9925</v>
      </c>
      <c r="NQU1" s="57" t="s">
        <v>9926</v>
      </c>
      <c r="NQV1" s="57" t="s">
        <v>9927</v>
      </c>
      <c r="NQW1" s="57" t="s">
        <v>9928</v>
      </c>
      <c r="NQX1" s="57" t="s">
        <v>9929</v>
      </c>
      <c r="NQY1" s="57" t="s">
        <v>9930</v>
      </c>
      <c r="NQZ1" s="57" t="s">
        <v>9931</v>
      </c>
      <c r="NRA1" s="57" t="s">
        <v>9932</v>
      </c>
      <c r="NRB1" s="57" t="s">
        <v>9933</v>
      </c>
      <c r="NRC1" s="57" t="s">
        <v>9934</v>
      </c>
      <c r="NRD1" s="57" t="s">
        <v>9935</v>
      </c>
      <c r="NRE1" s="57" t="s">
        <v>9936</v>
      </c>
      <c r="NRF1" s="57" t="s">
        <v>9937</v>
      </c>
      <c r="NRG1" s="57" t="s">
        <v>9938</v>
      </c>
      <c r="NRH1" s="57" t="s">
        <v>9939</v>
      </c>
      <c r="NRI1" s="57" t="s">
        <v>9940</v>
      </c>
      <c r="NRJ1" s="57" t="s">
        <v>9941</v>
      </c>
      <c r="NRK1" s="57" t="s">
        <v>9942</v>
      </c>
      <c r="NRL1" s="57" t="s">
        <v>9943</v>
      </c>
      <c r="NRM1" s="57" t="s">
        <v>9944</v>
      </c>
      <c r="NRN1" s="57" t="s">
        <v>9945</v>
      </c>
      <c r="NRO1" s="57" t="s">
        <v>9946</v>
      </c>
      <c r="NRP1" s="57" t="s">
        <v>9947</v>
      </c>
      <c r="NRQ1" s="57" t="s">
        <v>9948</v>
      </c>
      <c r="NRR1" s="57" t="s">
        <v>9949</v>
      </c>
      <c r="NRS1" s="57" t="s">
        <v>9950</v>
      </c>
      <c r="NRT1" s="57" t="s">
        <v>9951</v>
      </c>
      <c r="NRU1" s="57" t="s">
        <v>9952</v>
      </c>
      <c r="NRV1" s="57" t="s">
        <v>9953</v>
      </c>
      <c r="NRW1" s="57" t="s">
        <v>9954</v>
      </c>
      <c r="NRX1" s="57" t="s">
        <v>9955</v>
      </c>
      <c r="NRY1" s="57" t="s">
        <v>9956</v>
      </c>
      <c r="NRZ1" s="57" t="s">
        <v>9957</v>
      </c>
      <c r="NSA1" s="57" t="s">
        <v>9958</v>
      </c>
      <c r="NSB1" s="57" t="s">
        <v>9959</v>
      </c>
      <c r="NSC1" s="57" t="s">
        <v>9960</v>
      </c>
      <c r="NSD1" s="57" t="s">
        <v>9961</v>
      </c>
      <c r="NSE1" s="57" t="s">
        <v>9962</v>
      </c>
      <c r="NSF1" s="57" t="s">
        <v>9963</v>
      </c>
      <c r="NSG1" s="57" t="s">
        <v>9964</v>
      </c>
      <c r="NSH1" s="57" t="s">
        <v>9965</v>
      </c>
      <c r="NSI1" s="57" t="s">
        <v>9966</v>
      </c>
      <c r="NSJ1" s="57" t="s">
        <v>9967</v>
      </c>
      <c r="NSK1" s="57" t="s">
        <v>9968</v>
      </c>
      <c r="NSL1" s="57" t="s">
        <v>9969</v>
      </c>
      <c r="NSM1" s="57" t="s">
        <v>9970</v>
      </c>
      <c r="NSN1" s="57" t="s">
        <v>9971</v>
      </c>
      <c r="NSO1" s="57" t="s">
        <v>9972</v>
      </c>
      <c r="NSP1" s="57" t="s">
        <v>9973</v>
      </c>
      <c r="NSQ1" s="57" t="s">
        <v>9974</v>
      </c>
      <c r="NSR1" s="57" t="s">
        <v>9975</v>
      </c>
      <c r="NSS1" s="57" t="s">
        <v>9976</v>
      </c>
      <c r="NST1" s="57" t="s">
        <v>9977</v>
      </c>
      <c r="NSU1" s="57" t="s">
        <v>9978</v>
      </c>
      <c r="NSV1" s="57" t="s">
        <v>9979</v>
      </c>
      <c r="NSW1" s="57" t="s">
        <v>9980</v>
      </c>
      <c r="NSX1" s="57" t="s">
        <v>9981</v>
      </c>
      <c r="NSY1" s="57" t="s">
        <v>9982</v>
      </c>
      <c r="NSZ1" s="57" t="s">
        <v>9983</v>
      </c>
      <c r="NTA1" s="57" t="s">
        <v>9984</v>
      </c>
      <c r="NTB1" s="57" t="s">
        <v>9985</v>
      </c>
      <c r="NTC1" s="57" t="s">
        <v>9986</v>
      </c>
      <c r="NTD1" s="57" t="s">
        <v>9987</v>
      </c>
      <c r="NTE1" s="57" t="s">
        <v>9988</v>
      </c>
      <c r="NTF1" s="57" t="s">
        <v>9989</v>
      </c>
      <c r="NTG1" s="57" t="s">
        <v>9990</v>
      </c>
      <c r="NTH1" s="57" t="s">
        <v>9991</v>
      </c>
      <c r="NTI1" s="57" t="s">
        <v>9992</v>
      </c>
      <c r="NTJ1" s="57" t="s">
        <v>9993</v>
      </c>
      <c r="NTK1" s="57" t="s">
        <v>9994</v>
      </c>
      <c r="NTL1" s="57" t="s">
        <v>9995</v>
      </c>
      <c r="NTM1" s="57" t="s">
        <v>9996</v>
      </c>
      <c r="NTN1" s="57" t="s">
        <v>9997</v>
      </c>
      <c r="NTO1" s="57" t="s">
        <v>9998</v>
      </c>
      <c r="NTP1" s="57" t="s">
        <v>9999</v>
      </c>
      <c r="NTQ1" s="57" t="s">
        <v>10000</v>
      </c>
      <c r="NTR1" s="57" t="s">
        <v>10001</v>
      </c>
      <c r="NTS1" s="57" t="s">
        <v>10002</v>
      </c>
      <c r="NTT1" s="57" t="s">
        <v>10003</v>
      </c>
      <c r="NTU1" s="57" t="s">
        <v>10004</v>
      </c>
      <c r="NTV1" s="57" t="s">
        <v>10005</v>
      </c>
      <c r="NTW1" s="57" t="s">
        <v>10006</v>
      </c>
      <c r="NTX1" s="57" t="s">
        <v>10007</v>
      </c>
      <c r="NTY1" s="57" t="s">
        <v>10008</v>
      </c>
      <c r="NTZ1" s="57" t="s">
        <v>10009</v>
      </c>
      <c r="NUA1" s="57" t="s">
        <v>10010</v>
      </c>
      <c r="NUB1" s="57" t="s">
        <v>10011</v>
      </c>
      <c r="NUC1" s="57" t="s">
        <v>10012</v>
      </c>
      <c r="NUD1" s="57" t="s">
        <v>10013</v>
      </c>
      <c r="NUE1" s="57" t="s">
        <v>10014</v>
      </c>
      <c r="NUF1" s="57" t="s">
        <v>10015</v>
      </c>
      <c r="NUG1" s="57" t="s">
        <v>10016</v>
      </c>
      <c r="NUH1" s="57" t="s">
        <v>10017</v>
      </c>
      <c r="NUI1" s="57" t="s">
        <v>10018</v>
      </c>
      <c r="NUJ1" s="57" t="s">
        <v>10019</v>
      </c>
      <c r="NUK1" s="57" t="s">
        <v>10020</v>
      </c>
      <c r="NUL1" s="57" t="s">
        <v>10021</v>
      </c>
      <c r="NUM1" s="57" t="s">
        <v>10022</v>
      </c>
      <c r="NUN1" s="57" t="s">
        <v>10023</v>
      </c>
      <c r="NUO1" s="57" t="s">
        <v>10024</v>
      </c>
      <c r="NUP1" s="57" t="s">
        <v>10025</v>
      </c>
      <c r="NUQ1" s="57" t="s">
        <v>10026</v>
      </c>
      <c r="NUR1" s="57" t="s">
        <v>10027</v>
      </c>
      <c r="NUS1" s="57" t="s">
        <v>10028</v>
      </c>
      <c r="NUT1" s="57" t="s">
        <v>10029</v>
      </c>
      <c r="NUU1" s="57" t="s">
        <v>10030</v>
      </c>
      <c r="NUV1" s="57" t="s">
        <v>10031</v>
      </c>
      <c r="NUW1" s="57" t="s">
        <v>10032</v>
      </c>
      <c r="NUX1" s="57" t="s">
        <v>10033</v>
      </c>
      <c r="NUY1" s="57" t="s">
        <v>10034</v>
      </c>
      <c r="NUZ1" s="57" t="s">
        <v>10035</v>
      </c>
      <c r="NVA1" s="57" t="s">
        <v>10036</v>
      </c>
      <c r="NVB1" s="57" t="s">
        <v>10037</v>
      </c>
      <c r="NVC1" s="57" t="s">
        <v>10038</v>
      </c>
      <c r="NVD1" s="57" t="s">
        <v>10039</v>
      </c>
      <c r="NVE1" s="57" t="s">
        <v>10040</v>
      </c>
      <c r="NVF1" s="57" t="s">
        <v>10041</v>
      </c>
      <c r="NVG1" s="57" t="s">
        <v>10042</v>
      </c>
      <c r="NVH1" s="57" t="s">
        <v>10043</v>
      </c>
      <c r="NVI1" s="57" t="s">
        <v>10044</v>
      </c>
      <c r="NVJ1" s="57" t="s">
        <v>10045</v>
      </c>
      <c r="NVK1" s="57" t="s">
        <v>10046</v>
      </c>
      <c r="NVL1" s="57" t="s">
        <v>10047</v>
      </c>
      <c r="NVM1" s="57" t="s">
        <v>10048</v>
      </c>
      <c r="NVN1" s="57" t="s">
        <v>10049</v>
      </c>
      <c r="NVO1" s="57" t="s">
        <v>10050</v>
      </c>
      <c r="NVP1" s="57" t="s">
        <v>10051</v>
      </c>
      <c r="NVQ1" s="57" t="s">
        <v>10052</v>
      </c>
      <c r="NVR1" s="57" t="s">
        <v>10053</v>
      </c>
      <c r="NVS1" s="57" t="s">
        <v>10054</v>
      </c>
      <c r="NVT1" s="57" t="s">
        <v>10055</v>
      </c>
      <c r="NVU1" s="57" t="s">
        <v>10056</v>
      </c>
      <c r="NVV1" s="57" t="s">
        <v>10057</v>
      </c>
      <c r="NVW1" s="57" t="s">
        <v>10058</v>
      </c>
      <c r="NVX1" s="57" t="s">
        <v>10059</v>
      </c>
      <c r="NVY1" s="57" t="s">
        <v>10060</v>
      </c>
      <c r="NVZ1" s="57" t="s">
        <v>10061</v>
      </c>
      <c r="NWA1" s="57" t="s">
        <v>10062</v>
      </c>
      <c r="NWB1" s="57" t="s">
        <v>10063</v>
      </c>
      <c r="NWC1" s="57" t="s">
        <v>10064</v>
      </c>
      <c r="NWD1" s="57" t="s">
        <v>10065</v>
      </c>
      <c r="NWE1" s="57" t="s">
        <v>10066</v>
      </c>
      <c r="NWF1" s="57" t="s">
        <v>10067</v>
      </c>
      <c r="NWG1" s="57" t="s">
        <v>10068</v>
      </c>
      <c r="NWH1" s="57" t="s">
        <v>10069</v>
      </c>
      <c r="NWI1" s="57" t="s">
        <v>10070</v>
      </c>
      <c r="NWJ1" s="57" t="s">
        <v>10071</v>
      </c>
      <c r="NWK1" s="57" t="s">
        <v>10072</v>
      </c>
      <c r="NWL1" s="57" t="s">
        <v>10073</v>
      </c>
      <c r="NWM1" s="57" t="s">
        <v>10074</v>
      </c>
      <c r="NWN1" s="57" t="s">
        <v>10075</v>
      </c>
      <c r="NWO1" s="57" t="s">
        <v>10076</v>
      </c>
      <c r="NWP1" s="57" t="s">
        <v>10077</v>
      </c>
      <c r="NWQ1" s="57" t="s">
        <v>10078</v>
      </c>
      <c r="NWR1" s="57" t="s">
        <v>10079</v>
      </c>
      <c r="NWS1" s="57" t="s">
        <v>10080</v>
      </c>
      <c r="NWT1" s="57" t="s">
        <v>10081</v>
      </c>
      <c r="NWU1" s="57" t="s">
        <v>10082</v>
      </c>
      <c r="NWV1" s="57" t="s">
        <v>10083</v>
      </c>
      <c r="NWW1" s="57" t="s">
        <v>10084</v>
      </c>
      <c r="NWX1" s="57" t="s">
        <v>10085</v>
      </c>
      <c r="NWY1" s="57" t="s">
        <v>10086</v>
      </c>
      <c r="NWZ1" s="57" t="s">
        <v>10087</v>
      </c>
      <c r="NXA1" s="57" t="s">
        <v>10088</v>
      </c>
      <c r="NXB1" s="57" t="s">
        <v>10089</v>
      </c>
      <c r="NXC1" s="57" t="s">
        <v>10090</v>
      </c>
      <c r="NXD1" s="57" t="s">
        <v>10091</v>
      </c>
      <c r="NXE1" s="57" t="s">
        <v>10092</v>
      </c>
      <c r="NXF1" s="57" t="s">
        <v>10093</v>
      </c>
      <c r="NXG1" s="57" t="s">
        <v>10094</v>
      </c>
      <c r="NXH1" s="57" t="s">
        <v>10095</v>
      </c>
      <c r="NXI1" s="57" t="s">
        <v>10096</v>
      </c>
      <c r="NXJ1" s="57" t="s">
        <v>10097</v>
      </c>
      <c r="NXK1" s="57" t="s">
        <v>10098</v>
      </c>
      <c r="NXL1" s="57" t="s">
        <v>10099</v>
      </c>
      <c r="NXM1" s="57" t="s">
        <v>10100</v>
      </c>
      <c r="NXN1" s="57" t="s">
        <v>10101</v>
      </c>
      <c r="NXO1" s="57" t="s">
        <v>10102</v>
      </c>
      <c r="NXP1" s="57" t="s">
        <v>10103</v>
      </c>
      <c r="NXQ1" s="57" t="s">
        <v>10104</v>
      </c>
      <c r="NXR1" s="57" t="s">
        <v>10105</v>
      </c>
      <c r="NXS1" s="57" t="s">
        <v>10106</v>
      </c>
      <c r="NXT1" s="57" t="s">
        <v>10107</v>
      </c>
      <c r="NXU1" s="57" t="s">
        <v>10108</v>
      </c>
      <c r="NXV1" s="57" t="s">
        <v>10109</v>
      </c>
      <c r="NXW1" s="57" t="s">
        <v>10110</v>
      </c>
      <c r="NXX1" s="57" t="s">
        <v>10111</v>
      </c>
      <c r="NXY1" s="57" t="s">
        <v>10112</v>
      </c>
      <c r="NXZ1" s="57" t="s">
        <v>10113</v>
      </c>
      <c r="NYA1" s="57" t="s">
        <v>10114</v>
      </c>
      <c r="NYB1" s="57" t="s">
        <v>10115</v>
      </c>
      <c r="NYC1" s="57" t="s">
        <v>10116</v>
      </c>
      <c r="NYD1" s="57" t="s">
        <v>10117</v>
      </c>
      <c r="NYE1" s="57" t="s">
        <v>10118</v>
      </c>
      <c r="NYF1" s="57" t="s">
        <v>10119</v>
      </c>
      <c r="NYG1" s="57" t="s">
        <v>10120</v>
      </c>
      <c r="NYH1" s="57" t="s">
        <v>10121</v>
      </c>
      <c r="NYI1" s="57" t="s">
        <v>10122</v>
      </c>
      <c r="NYJ1" s="57" t="s">
        <v>10123</v>
      </c>
      <c r="NYK1" s="57" t="s">
        <v>10124</v>
      </c>
      <c r="NYL1" s="57" t="s">
        <v>10125</v>
      </c>
      <c r="NYM1" s="57" t="s">
        <v>10126</v>
      </c>
      <c r="NYN1" s="57" t="s">
        <v>10127</v>
      </c>
      <c r="NYO1" s="57" t="s">
        <v>10128</v>
      </c>
      <c r="NYP1" s="57" t="s">
        <v>10129</v>
      </c>
      <c r="NYQ1" s="57" t="s">
        <v>10130</v>
      </c>
      <c r="NYR1" s="57" t="s">
        <v>10131</v>
      </c>
      <c r="NYS1" s="57" t="s">
        <v>10132</v>
      </c>
      <c r="NYT1" s="57" t="s">
        <v>10133</v>
      </c>
      <c r="NYU1" s="57" t="s">
        <v>10134</v>
      </c>
      <c r="NYV1" s="57" t="s">
        <v>10135</v>
      </c>
      <c r="NYW1" s="57" t="s">
        <v>10136</v>
      </c>
      <c r="NYX1" s="57" t="s">
        <v>10137</v>
      </c>
      <c r="NYY1" s="57" t="s">
        <v>10138</v>
      </c>
      <c r="NYZ1" s="57" t="s">
        <v>10139</v>
      </c>
      <c r="NZA1" s="57" t="s">
        <v>10140</v>
      </c>
      <c r="NZB1" s="57" t="s">
        <v>10141</v>
      </c>
      <c r="NZC1" s="57" t="s">
        <v>10142</v>
      </c>
      <c r="NZD1" s="57" t="s">
        <v>10143</v>
      </c>
      <c r="NZE1" s="57" t="s">
        <v>10144</v>
      </c>
      <c r="NZF1" s="57" t="s">
        <v>10145</v>
      </c>
      <c r="NZG1" s="57" t="s">
        <v>10146</v>
      </c>
      <c r="NZH1" s="57" t="s">
        <v>10147</v>
      </c>
      <c r="NZI1" s="57" t="s">
        <v>10148</v>
      </c>
      <c r="NZJ1" s="57" t="s">
        <v>10149</v>
      </c>
      <c r="NZK1" s="57" t="s">
        <v>10150</v>
      </c>
      <c r="NZL1" s="57" t="s">
        <v>10151</v>
      </c>
      <c r="NZM1" s="57" t="s">
        <v>10152</v>
      </c>
      <c r="NZN1" s="57" t="s">
        <v>10153</v>
      </c>
      <c r="NZO1" s="57" t="s">
        <v>10154</v>
      </c>
      <c r="NZP1" s="57" t="s">
        <v>10155</v>
      </c>
      <c r="NZQ1" s="57" t="s">
        <v>10156</v>
      </c>
      <c r="NZR1" s="57" t="s">
        <v>10157</v>
      </c>
      <c r="NZS1" s="57" t="s">
        <v>10158</v>
      </c>
      <c r="NZT1" s="57" t="s">
        <v>10159</v>
      </c>
      <c r="NZU1" s="57" t="s">
        <v>10160</v>
      </c>
      <c r="NZV1" s="57" t="s">
        <v>10161</v>
      </c>
      <c r="NZW1" s="57" t="s">
        <v>10162</v>
      </c>
      <c r="NZX1" s="57" t="s">
        <v>10163</v>
      </c>
      <c r="NZY1" s="57" t="s">
        <v>10164</v>
      </c>
      <c r="NZZ1" s="57" t="s">
        <v>10165</v>
      </c>
      <c r="OAA1" s="57" t="s">
        <v>10166</v>
      </c>
      <c r="OAB1" s="57" t="s">
        <v>10167</v>
      </c>
      <c r="OAC1" s="57" t="s">
        <v>10168</v>
      </c>
      <c r="OAD1" s="57" t="s">
        <v>10169</v>
      </c>
      <c r="OAE1" s="57" t="s">
        <v>10170</v>
      </c>
      <c r="OAF1" s="57" t="s">
        <v>10171</v>
      </c>
      <c r="OAG1" s="57" t="s">
        <v>10172</v>
      </c>
      <c r="OAH1" s="57" t="s">
        <v>10173</v>
      </c>
      <c r="OAI1" s="57" t="s">
        <v>10174</v>
      </c>
      <c r="OAJ1" s="57" t="s">
        <v>10175</v>
      </c>
      <c r="OAK1" s="57" t="s">
        <v>10176</v>
      </c>
      <c r="OAL1" s="57" t="s">
        <v>10177</v>
      </c>
      <c r="OAM1" s="57" t="s">
        <v>10178</v>
      </c>
      <c r="OAN1" s="57" t="s">
        <v>10179</v>
      </c>
      <c r="OAO1" s="57" t="s">
        <v>10180</v>
      </c>
      <c r="OAP1" s="57" t="s">
        <v>10181</v>
      </c>
      <c r="OAQ1" s="57" t="s">
        <v>10182</v>
      </c>
      <c r="OAR1" s="57" t="s">
        <v>10183</v>
      </c>
      <c r="OAS1" s="57" t="s">
        <v>10184</v>
      </c>
      <c r="OAT1" s="57" t="s">
        <v>10185</v>
      </c>
      <c r="OAU1" s="57" t="s">
        <v>10186</v>
      </c>
      <c r="OAV1" s="57" t="s">
        <v>10187</v>
      </c>
      <c r="OAW1" s="57" t="s">
        <v>10188</v>
      </c>
      <c r="OAX1" s="57" t="s">
        <v>10189</v>
      </c>
      <c r="OAY1" s="57" t="s">
        <v>10190</v>
      </c>
      <c r="OAZ1" s="57" t="s">
        <v>10191</v>
      </c>
      <c r="OBA1" s="57" t="s">
        <v>10192</v>
      </c>
      <c r="OBB1" s="57" t="s">
        <v>10193</v>
      </c>
      <c r="OBC1" s="57" t="s">
        <v>10194</v>
      </c>
      <c r="OBD1" s="57" t="s">
        <v>10195</v>
      </c>
      <c r="OBE1" s="57" t="s">
        <v>10196</v>
      </c>
      <c r="OBF1" s="57" t="s">
        <v>10197</v>
      </c>
      <c r="OBG1" s="57" t="s">
        <v>10198</v>
      </c>
      <c r="OBH1" s="57" t="s">
        <v>10199</v>
      </c>
      <c r="OBI1" s="57" t="s">
        <v>10200</v>
      </c>
      <c r="OBJ1" s="57" t="s">
        <v>10201</v>
      </c>
      <c r="OBK1" s="57" t="s">
        <v>10202</v>
      </c>
      <c r="OBL1" s="57" t="s">
        <v>10203</v>
      </c>
      <c r="OBM1" s="57" t="s">
        <v>10204</v>
      </c>
      <c r="OBN1" s="57" t="s">
        <v>10205</v>
      </c>
      <c r="OBO1" s="57" t="s">
        <v>10206</v>
      </c>
      <c r="OBP1" s="57" t="s">
        <v>10207</v>
      </c>
      <c r="OBQ1" s="57" t="s">
        <v>10208</v>
      </c>
      <c r="OBR1" s="57" t="s">
        <v>10209</v>
      </c>
      <c r="OBS1" s="57" t="s">
        <v>10210</v>
      </c>
      <c r="OBT1" s="57" t="s">
        <v>10211</v>
      </c>
      <c r="OBU1" s="57" t="s">
        <v>10212</v>
      </c>
      <c r="OBV1" s="57" t="s">
        <v>10213</v>
      </c>
      <c r="OBW1" s="57" t="s">
        <v>10214</v>
      </c>
      <c r="OBX1" s="57" t="s">
        <v>10215</v>
      </c>
      <c r="OBY1" s="57" t="s">
        <v>10216</v>
      </c>
      <c r="OBZ1" s="57" t="s">
        <v>10217</v>
      </c>
      <c r="OCA1" s="57" t="s">
        <v>10218</v>
      </c>
      <c r="OCB1" s="57" t="s">
        <v>10219</v>
      </c>
      <c r="OCC1" s="57" t="s">
        <v>10220</v>
      </c>
      <c r="OCD1" s="57" t="s">
        <v>10221</v>
      </c>
      <c r="OCE1" s="57" t="s">
        <v>10222</v>
      </c>
      <c r="OCF1" s="57" t="s">
        <v>10223</v>
      </c>
      <c r="OCG1" s="57" t="s">
        <v>10224</v>
      </c>
      <c r="OCH1" s="57" t="s">
        <v>10225</v>
      </c>
      <c r="OCI1" s="57" t="s">
        <v>10226</v>
      </c>
      <c r="OCJ1" s="57" t="s">
        <v>10227</v>
      </c>
      <c r="OCK1" s="57" t="s">
        <v>10228</v>
      </c>
      <c r="OCL1" s="57" t="s">
        <v>10229</v>
      </c>
      <c r="OCM1" s="57" t="s">
        <v>10230</v>
      </c>
      <c r="OCN1" s="57" t="s">
        <v>10231</v>
      </c>
      <c r="OCO1" s="57" t="s">
        <v>10232</v>
      </c>
      <c r="OCP1" s="57" t="s">
        <v>10233</v>
      </c>
      <c r="OCQ1" s="57" t="s">
        <v>10234</v>
      </c>
      <c r="OCR1" s="57" t="s">
        <v>10235</v>
      </c>
      <c r="OCS1" s="57" t="s">
        <v>10236</v>
      </c>
      <c r="OCT1" s="57" t="s">
        <v>10237</v>
      </c>
      <c r="OCU1" s="57" t="s">
        <v>10238</v>
      </c>
      <c r="OCV1" s="57" t="s">
        <v>10239</v>
      </c>
      <c r="OCW1" s="57" t="s">
        <v>10240</v>
      </c>
      <c r="OCX1" s="57" t="s">
        <v>10241</v>
      </c>
      <c r="OCY1" s="57" t="s">
        <v>10242</v>
      </c>
      <c r="OCZ1" s="57" t="s">
        <v>10243</v>
      </c>
      <c r="ODA1" s="57" t="s">
        <v>10244</v>
      </c>
      <c r="ODB1" s="57" t="s">
        <v>10245</v>
      </c>
      <c r="ODC1" s="57" t="s">
        <v>10246</v>
      </c>
      <c r="ODD1" s="57" t="s">
        <v>10247</v>
      </c>
      <c r="ODE1" s="57" t="s">
        <v>10248</v>
      </c>
      <c r="ODF1" s="57" t="s">
        <v>10249</v>
      </c>
      <c r="ODG1" s="57" t="s">
        <v>10250</v>
      </c>
      <c r="ODH1" s="57" t="s">
        <v>10251</v>
      </c>
      <c r="ODI1" s="57" t="s">
        <v>10252</v>
      </c>
      <c r="ODJ1" s="57" t="s">
        <v>10253</v>
      </c>
      <c r="ODK1" s="57" t="s">
        <v>10254</v>
      </c>
      <c r="ODL1" s="57" t="s">
        <v>10255</v>
      </c>
      <c r="ODM1" s="57" t="s">
        <v>10256</v>
      </c>
      <c r="ODN1" s="57" t="s">
        <v>10257</v>
      </c>
      <c r="ODO1" s="57" t="s">
        <v>10258</v>
      </c>
      <c r="ODP1" s="57" t="s">
        <v>10259</v>
      </c>
      <c r="ODQ1" s="57" t="s">
        <v>10260</v>
      </c>
      <c r="ODR1" s="57" t="s">
        <v>10261</v>
      </c>
      <c r="ODS1" s="57" t="s">
        <v>10262</v>
      </c>
      <c r="ODT1" s="57" t="s">
        <v>10263</v>
      </c>
      <c r="ODU1" s="57" t="s">
        <v>10264</v>
      </c>
      <c r="ODV1" s="57" t="s">
        <v>10265</v>
      </c>
      <c r="ODW1" s="57" t="s">
        <v>10266</v>
      </c>
      <c r="ODX1" s="57" t="s">
        <v>10267</v>
      </c>
      <c r="ODY1" s="57" t="s">
        <v>10268</v>
      </c>
      <c r="ODZ1" s="57" t="s">
        <v>10269</v>
      </c>
      <c r="OEA1" s="57" t="s">
        <v>10270</v>
      </c>
      <c r="OEB1" s="57" t="s">
        <v>10271</v>
      </c>
      <c r="OEC1" s="57" t="s">
        <v>10272</v>
      </c>
      <c r="OED1" s="57" t="s">
        <v>10273</v>
      </c>
      <c r="OEE1" s="57" t="s">
        <v>10274</v>
      </c>
      <c r="OEF1" s="57" t="s">
        <v>10275</v>
      </c>
      <c r="OEG1" s="57" t="s">
        <v>10276</v>
      </c>
      <c r="OEH1" s="57" t="s">
        <v>10277</v>
      </c>
      <c r="OEI1" s="57" t="s">
        <v>10278</v>
      </c>
      <c r="OEJ1" s="57" t="s">
        <v>10279</v>
      </c>
      <c r="OEK1" s="57" t="s">
        <v>10280</v>
      </c>
      <c r="OEL1" s="57" t="s">
        <v>10281</v>
      </c>
      <c r="OEM1" s="57" t="s">
        <v>10282</v>
      </c>
      <c r="OEN1" s="57" t="s">
        <v>10283</v>
      </c>
      <c r="OEO1" s="57" t="s">
        <v>10284</v>
      </c>
      <c r="OEP1" s="57" t="s">
        <v>10285</v>
      </c>
      <c r="OEQ1" s="57" t="s">
        <v>10286</v>
      </c>
      <c r="OER1" s="57" t="s">
        <v>10287</v>
      </c>
      <c r="OES1" s="57" t="s">
        <v>10288</v>
      </c>
      <c r="OET1" s="57" t="s">
        <v>10289</v>
      </c>
      <c r="OEU1" s="57" t="s">
        <v>10290</v>
      </c>
      <c r="OEV1" s="57" t="s">
        <v>10291</v>
      </c>
      <c r="OEW1" s="57" t="s">
        <v>10292</v>
      </c>
      <c r="OEX1" s="57" t="s">
        <v>10293</v>
      </c>
      <c r="OEY1" s="57" t="s">
        <v>10294</v>
      </c>
      <c r="OEZ1" s="57" t="s">
        <v>10295</v>
      </c>
      <c r="OFA1" s="57" t="s">
        <v>10296</v>
      </c>
      <c r="OFB1" s="57" t="s">
        <v>10297</v>
      </c>
      <c r="OFC1" s="57" t="s">
        <v>10298</v>
      </c>
      <c r="OFD1" s="57" t="s">
        <v>10299</v>
      </c>
      <c r="OFE1" s="57" t="s">
        <v>10300</v>
      </c>
      <c r="OFF1" s="57" t="s">
        <v>10301</v>
      </c>
      <c r="OFG1" s="57" t="s">
        <v>10302</v>
      </c>
      <c r="OFH1" s="57" t="s">
        <v>10303</v>
      </c>
      <c r="OFI1" s="57" t="s">
        <v>10304</v>
      </c>
      <c r="OFJ1" s="57" t="s">
        <v>10305</v>
      </c>
      <c r="OFK1" s="57" t="s">
        <v>10306</v>
      </c>
      <c r="OFL1" s="57" t="s">
        <v>10307</v>
      </c>
      <c r="OFM1" s="57" t="s">
        <v>10308</v>
      </c>
      <c r="OFN1" s="57" t="s">
        <v>10309</v>
      </c>
      <c r="OFO1" s="57" t="s">
        <v>10310</v>
      </c>
      <c r="OFP1" s="57" t="s">
        <v>10311</v>
      </c>
      <c r="OFQ1" s="57" t="s">
        <v>10312</v>
      </c>
      <c r="OFR1" s="57" t="s">
        <v>10313</v>
      </c>
      <c r="OFS1" s="57" t="s">
        <v>10314</v>
      </c>
      <c r="OFT1" s="57" t="s">
        <v>10315</v>
      </c>
      <c r="OFU1" s="57" t="s">
        <v>10316</v>
      </c>
      <c r="OFV1" s="57" t="s">
        <v>10317</v>
      </c>
      <c r="OFW1" s="57" t="s">
        <v>10318</v>
      </c>
      <c r="OFX1" s="57" t="s">
        <v>10319</v>
      </c>
      <c r="OFY1" s="57" t="s">
        <v>10320</v>
      </c>
      <c r="OFZ1" s="57" t="s">
        <v>10321</v>
      </c>
      <c r="OGA1" s="57" t="s">
        <v>10322</v>
      </c>
      <c r="OGB1" s="57" t="s">
        <v>10323</v>
      </c>
      <c r="OGC1" s="57" t="s">
        <v>10324</v>
      </c>
      <c r="OGD1" s="57" t="s">
        <v>10325</v>
      </c>
      <c r="OGE1" s="57" t="s">
        <v>10326</v>
      </c>
      <c r="OGF1" s="57" t="s">
        <v>10327</v>
      </c>
      <c r="OGG1" s="57" t="s">
        <v>10328</v>
      </c>
      <c r="OGH1" s="57" t="s">
        <v>10329</v>
      </c>
      <c r="OGI1" s="57" t="s">
        <v>10330</v>
      </c>
      <c r="OGJ1" s="57" t="s">
        <v>10331</v>
      </c>
      <c r="OGK1" s="57" t="s">
        <v>10332</v>
      </c>
      <c r="OGL1" s="57" t="s">
        <v>10333</v>
      </c>
      <c r="OGM1" s="57" t="s">
        <v>10334</v>
      </c>
      <c r="OGN1" s="57" t="s">
        <v>10335</v>
      </c>
      <c r="OGO1" s="57" t="s">
        <v>10336</v>
      </c>
      <c r="OGP1" s="57" t="s">
        <v>10337</v>
      </c>
      <c r="OGQ1" s="57" t="s">
        <v>10338</v>
      </c>
      <c r="OGR1" s="57" t="s">
        <v>10339</v>
      </c>
      <c r="OGS1" s="57" t="s">
        <v>10340</v>
      </c>
      <c r="OGT1" s="57" t="s">
        <v>10341</v>
      </c>
      <c r="OGU1" s="57" t="s">
        <v>10342</v>
      </c>
      <c r="OGV1" s="57" t="s">
        <v>10343</v>
      </c>
      <c r="OGW1" s="57" t="s">
        <v>10344</v>
      </c>
      <c r="OGX1" s="57" t="s">
        <v>10345</v>
      </c>
      <c r="OGY1" s="57" t="s">
        <v>10346</v>
      </c>
      <c r="OGZ1" s="57" t="s">
        <v>10347</v>
      </c>
      <c r="OHA1" s="57" t="s">
        <v>10348</v>
      </c>
      <c r="OHB1" s="57" t="s">
        <v>10349</v>
      </c>
      <c r="OHC1" s="57" t="s">
        <v>10350</v>
      </c>
      <c r="OHD1" s="57" t="s">
        <v>10351</v>
      </c>
      <c r="OHE1" s="57" t="s">
        <v>10352</v>
      </c>
      <c r="OHF1" s="57" t="s">
        <v>10353</v>
      </c>
      <c r="OHG1" s="57" t="s">
        <v>10354</v>
      </c>
      <c r="OHH1" s="57" t="s">
        <v>10355</v>
      </c>
      <c r="OHI1" s="57" t="s">
        <v>10356</v>
      </c>
      <c r="OHJ1" s="57" t="s">
        <v>10357</v>
      </c>
      <c r="OHK1" s="57" t="s">
        <v>10358</v>
      </c>
      <c r="OHL1" s="57" t="s">
        <v>10359</v>
      </c>
      <c r="OHM1" s="57" t="s">
        <v>10360</v>
      </c>
      <c r="OHN1" s="57" t="s">
        <v>10361</v>
      </c>
      <c r="OHO1" s="57" t="s">
        <v>10362</v>
      </c>
      <c r="OHP1" s="57" t="s">
        <v>10363</v>
      </c>
      <c r="OHQ1" s="57" t="s">
        <v>10364</v>
      </c>
      <c r="OHR1" s="57" t="s">
        <v>10365</v>
      </c>
      <c r="OHS1" s="57" t="s">
        <v>10366</v>
      </c>
      <c r="OHT1" s="57" t="s">
        <v>10367</v>
      </c>
      <c r="OHU1" s="57" t="s">
        <v>10368</v>
      </c>
      <c r="OHV1" s="57" t="s">
        <v>10369</v>
      </c>
      <c r="OHW1" s="57" t="s">
        <v>10370</v>
      </c>
      <c r="OHX1" s="57" t="s">
        <v>10371</v>
      </c>
      <c r="OHY1" s="57" t="s">
        <v>10372</v>
      </c>
      <c r="OHZ1" s="57" t="s">
        <v>10373</v>
      </c>
      <c r="OIA1" s="57" t="s">
        <v>10374</v>
      </c>
      <c r="OIB1" s="57" t="s">
        <v>10375</v>
      </c>
      <c r="OIC1" s="57" t="s">
        <v>10376</v>
      </c>
      <c r="OID1" s="57" t="s">
        <v>10377</v>
      </c>
      <c r="OIE1" s="57" t="s">
        <v>10378</v>
      </c>
      <c r="OIF1" s="57" t="s">
        <v>10379</v>
      </c>
      <c r="OIG1" s="57" t="s">
        <v>10380</v>
      </c>
      <c r="OIH1" s="57" t="s">
        <v>10381</v>
      </c>
      <c r="OII1" s="57" t="s">
        <v>10382</v>
      </c>
      <c r="OIJ1" s="57" t="s">
        <v>10383</v>
      </c>
      <c r="OIK1" s="57" t="s">
        <v>10384</v>
      </c>
      <c r="OIL1" s="57" t="s">
        <v>10385</v>
      </c>
      <c r="OIM1" s="57" t="s">
        <v>10386</v>
      </c>
      <c r="OIN1" s="57" t="s">
        <v>10387</v>
      </c>
      <c r="OIO1" s="57" t="s">
        <v>10388</v>
      </c>
      <c r="OIP1" s="57" t="s">
        <v>10389</v>
      </c>
      <c r="OIQ1" s="57" t="s">
        <v>10390</v>
      </c>
      <c r="OIR1" s="57" t="s">
        <v>10391</v>
      </c>
      <c r="OIS1" s="57" t="s">
        <v>10392</v>
      </c>
      <c r="OIT1" s="57" t="s">
        <v>10393</v>
      </c>
      <c r="OIU1" s="57" t="s">
        <v>10394</v>
      </c>
      <c r="OIV1" s="57" t="s">
        <v>10395</v>
      </c>
      <c r="OIW1" s="57" t="s">
        <v>10396</v>
      </c>
      <c r="OIX1" s="57" t="s">
        <v>10397</v>
      </c>
      <c r="OIY1" s="57" t="s">
        <v>10398</v>
      </c>
      <c r="OIZ1" s="57" t="s">
        <v>10399</v>
      </c>
      <c r="OJA1" s="57" t="s">
        <v>10400</v>
      </c>
      <c r="OJB1" s="57" t="s">
        <v>10401</v>
      </c>
      <c r="OJC1" s="57" t="s">
        <v>10402</v>
      </c>
      <c r="OJD1" s="57" t="s">
        <v>10403</v>
      </c>
      <c r="OJE1" s="57" t="s">
        <v>10404</v>
      </c>
      <c r="OJF1" s="57" t="s">
        <v>10405</v>
      </c>
      <c r="OJG1" s="57" t="s">
        <v>10406</v>
      </c>
      <c r="OJH1" s="57" t="s">
        <v>10407</v>
      </c>
      <c r="OJI1" s="57" t="s">
        <v>10408</v>
      </c>
      <c r="OJJ1" s="57" t="s">
        <v>10409</v>
      </c>
      <c r="OJK1" s="57" t="s">
        <v>10410</v>
      </c>
      <c r="OJL1" s="57" t="s">
        <v>10411</v>
      </c>
      <c r="OJM1" s="57" t="s">
        <v>10412</v>
      </c>
      <c r="OJN1" s="57" t="s">
        <v>10413</v>
      </c>
      <c r="OJO1" s="57" t="s">
        <v>10414</v>
      </c>
      <c r="OJP1" s="57" t="s">
        <v>10415</v>
      </c>
      <c r="OJQ1" s="57" t="s">
        <v>10416</v>
      </c>
      <c r="OJR1" s="57" t="s">
        <v>10417</v>
      </c>
      <c r="OJS1" s="57" t="s">
        <v>10418</v>
      </c>
      <c r="OJT1" s="57" t="s">
        <v>10419</v>
      </c>
      <c r="OJU1" s="57" t="s">
        <v>10420</v>
      </c>
      <c r="OJV1" s="57" t="s">
        <v>10421</v>
      </c>
      <c r="OJW1" s="57" t="s">
        <v>10422</v>
      </c>
      <c r="OJX1" s="57" t="s">
        <v>10423</v>
      </c>
      <c r="OJY1" s="57" t="s">
        <v>10424</v>
      </c>
      <c r="OJZ1" s="57" t="s">
        <v>10425</v>
      </c>
      <c r="OKA1" s="57" t="s">
        <v>10426</v>
      </c>
      <c r="OKB1" s="57" t="s">
        <v>10427</v>
      </c>
      <c r="OKC1" s="57" t="s">
        <v>10428</v>
      </c>
      <c r="OKD1" s="57" t="s">
        <v>10429</v>
      </c>
      <c r="OKE1" s="57" t="s">
        <v>10430</v>
      </c>
      <c r="OKF1" s="57" t="s">
        <v>10431</v>
      </c>
      <c r="OKG1" s="57" t="s">
        <v>10432</v>
      </c>
      <c r="OKH1" s="57" t="s">
        <v>10433</v>
      </c>
      <c r="OKI1" s="57" t="s">
        <v>10434</v>
      </c>
      <c r="OKJ1" s="57" t="s">
        <v>10435</v>
      </c>
      <c r="OKK1" s="57" t="s">
        <v>10436</v>
      </c>
      <c r="OKL1" s="57" t="s">
        <v>10437</v>
      </c>
      <c r="OKM1" s="57" t="s">
        <v>10438</v>
      </c>
      <c r="OKN1" s="57" t="s">
        <v>10439</v>
      </c>
      <c r="OKO1" s="57" t="s">
        <v>10440</v>
      </c>
      <c r="OKP1" s="57" t="s">
        <v>10441</v>
      </c>
      <c r="OKQ1" s="57" t="s">
        <v>10442</v>
      </c>
      <c r="OKR1" s="57" t="s">
        <v>10443</v>
      </c>
      <c r="OKS1" s="57" t="s">
        <v>10444</v>
      </c>
      <c r="OKT1" s="57" t="s">
        <v>10445</v>
      </c>
      <c r="OKU1" s="57" t="s">
        <v>10446</v>
      </c>
      <c r="OKV1" s="57" t="s">
        <v>10447</v>
      </c>
      <c r="OKW1" s="57" t="s">
        <v>10448</v>
      </c>
      <c r="OKX1" s="57" t="s">
        <v>10449</v>
      </c>
      <c r="OKY1" s="57" t="s">
        <v>10450</v>
      </c>
      <c r="OKZ1" s="57" t="s">
        <v>10451</v>
      </c>
      <c r="OLA1" s="57" t="s">
        <v>10452</v>
      </c>
      <c r="OLB1" s="57" t="s">
        <v>10453</v>
      </c>
      <c r="OLC1" s="57" t="s">
        <v>10454</v>
      </c>
      <c r="OLD1" s="57" t="s">
        <v>10455</v>
      </c>
      <c r="OLE1" s="57" t="s">
        <v>10456</v>
      </c>
      <c r="OLF1" s="57" t="s">
        <v>10457</v>
      </c>
      <c r="OLG1" s="57" t="s">
        <v>10458</v>
      </c>
      <c r="OLH1" s="57" t="s">
        <v>10459</v>
      </c>
      <c r="OLI1" s="57" t="s">
        <v>10460</v>
      </c>
      <c r="OLJ1" s="57" t="s">
        <v>10461</v>
      </c>
      <c r="OLK1" s="57" t="s">
        <v>10462</v>
      </c>
      <c r="OLL1" s="57" t="s">
        <v>10463</v>
      </c>
      <c r="OLM1" s="57" t="s">
        <v>10464</v>
      </c>
      <c r="OLN1" s="57" t="s">
        <v>10465</v>
      </c>
      <c r="OLO1" s="57" t="s">
        <v>10466</v>
      </c>
      <c r="OLP1" s="57" t="s">
        <v>10467</v>
      </c>
      <c r="OLQ1" s="57" t="s">
        <v>10468</v>
      </c>
      <c r="OLR1" s="57" t="s">
        <v>10469</v>
      </c>
      <c r="OLS1" s="57" t="s">
        <v>10470</v>
      </c>
      <c r="OLT1" s="57" t="s">
        <v>10471</v>
      </c>
      <c r="OLU1" s="57" t="s">
        <v>10472</v>
      </c>
      <c r="OLV1" s="57" t="s">
        <v>10473</v>
      </c>
      <c r="OLW1" s="57" t="s">
        <v>10474</v>
      </c>
      <c r="OLX1" s="57" t="s">
        <v>10475</v>
      </c>
      <c r="OLY1" s="57" t="s">
        <v>10476</v>
      </c>
      <c r="OLZ1" s="57" t="s">
        <v>10477</v>
      </c>
      <c r="OMA1" s="57" t="s">
        <v>10478</v>
      </c>
      <c r="OMB1" s="57" t="s">
        <v>10479</v>
      </c>
      <c r="OMC1" s="57" t="s">
        <v>10480</v>
      </c>
      <c r="OMD1" s="57" t="s">
        <v>10481</v>
      </c>
      <c r="OME1" s="57" t="s">
        <v>10482</v>
      </c>
      <c r="OMF1" s="57" t="s">
        <v>10483</v>
      </c>
      <c r="OMG1" s="57" t="s">
        <v>10484</v>
      </c>
      <c r="OMH1" s="57" t="s">
        <v>10485</v>
      </c>
      <c r="OMI1" s="57" t="s">
        <v>10486</v>
      </c>
      <c r="OMJ1" s="57" t="s">
        <v>10487</v>
      </c>
      <c r="OMK1" s="57" t="s">
        <v>10488</v>
      </c>
      <c r="OML1" s="57" t="s">
        <v>10489</v>
      </c>
      <c r="OMM1" s="57" t="s">
        <v>10490</v>
      </c>
      <c r="OMN1" s="57" t="s">
        <v>10491</v>
      </c>
      <c r="OMO1" s="57" t="s">
        <v>10492</v>
      </c>
      <c r="OMP1" s="57" t="s">
        <v>10493</v>
      </c>
      <c r="OMQ1" s="57" t="s">
        <v>10494</v>
      </c>
      <c r="OMR1" s="57" t="s">
        <v>10495</v>
      </c>
      <c r="OMS1" s="57" t="s">
        <v>10496</v>
      </c>
      <c r="OMT1" s="57" t="s">
        <v>10497</v>
      </c>
      <c r="OMU1" s="57" t="s">
        <v>10498</v>
      </c>
      <c r="OMV1" s="57" t="s">
        <v>10499</v>
      </c>
      <c r="OMW1" s="57" t="s">
        <v>10500</v>
      </c>
      <c r="OMX1" s="57" t="s">
        <v>10501</v>
      </c>
      <c r="OMY1" s="57" t="s">
        <v>10502</v>
      </c>
      <c r="OMZ1" s="57" t="s">
        <v>10503</v>
      </c>
      <c r="ONA1" s="57" t="s">
        <v>10504</v>
      </c>
      <c r="ONB1" s="57" t="s">
        <v>10505</v>
      </c>
      <c r="ONC1" s="57" t="s">
        <v>10506</v>
      </c>
      <c r="OND1" s="57" t="s">
        <v>10507</v>
      </c>
      <c r="ONE1" s="57" t="s">
        <v>10508</v>
      </c>
      <c r="ONF1" s="57" t="s">
        <v>10509</v>
      </c>
      <c r="ONG1" s="57" t="s">
        <v>10510</v>
      </c>
      <c r="ONH1" s="57" t="s">
        <v>10511</v>
      </c>
      <c r="ONI1" s="57" t="s">
        <v>10512</v>
      </c>
      <c r="ONJ1" s="57" t="s">
        <v>10513</v>
      </c>
      <c r="ONK1" s="57" t="s">
        <v>10514</v>
      </c>
      <c r="ONL1" s="57" t="s">
        <v>10515</v>
      </c>
      <c r="ONM1" s="57" t="s">
        <v>10516</v>
      </c>
      <c r="ONN1" s="57" t="s">
        <v>10517</v>
      </c>
      <c r="ONO1" s="57" t="s">
        <v>10518</v>
      </c>
      <c r="ONP1" s="57" t="s">
        <v>10519</v>
      </c>
      <c r="ONQ1" s="57" t="s">
        <v>10520</v>
      </c>
      <c r="ONR1" s="57" t="s">
        <v>10521</v>
      </c>
      <c r="ONS1" s="57" t="s">
        <v>10522</v>
      </c>
      <c r="ONT1" s="57" t="s">
        <v>10523</v>
      </c>
      <c r="ONU1" s="57" t="s">
        <v>10524</v>
      </c>
      <c r="ONV1" s="57" t="s">
        <v>10525</v>
      </c>
      <c r="ONW1" s="57" t="s">
        <v>10526</v>
      </c>
      <c r="ONX1" s="57" t="s">
        <v>10527</v>
      </c>
      <c r="ONY1" s="57" t="s">
        <v>10528</v>
      </c>
      <c r="ONZ1" s="57" t="s">
        <v>10529</v>
      </c>
      <c r="OOA1" s="57" t="s">
        <v>10530</v>
      </c>
      <c r="OOB1" s="57" t="s">
        <v>10531</v>
      </c>
      <c r="OOC1" s="57" t="s">
        <v>10532</v>
      </c>
      <c r="OOD1" s="57" t="s">
        <v>10533</v>
      </c>
      <c r="OOE1" s="57" t="s">
        <v>10534</v>
      </c>
      <c r="OOF1" s="57" t="s">
        <v>10535</v>
      </c>
      <c r="OOG1" s="57" t="s">
        <v>10536</v>
      </c>
      <c r="OOH1" s="57" t="s">
        <v>10537</v>
      </c>
      <c r="OOI1" s="57" t="s">
        <v>10538</v>
      </c>
      <c r="OOJ1" s="57" t="s">
        <v>10539</v>
      </c>
      <c r="OOK1" s="57" t="s">
        <v>10540</v>
      </c>
      <c r="OOL1" s="57" t="s">
        <v>10541</v>
      </c>
      <c r="OOM1" s="57" t="s">
        <v>10542</v>
      </c>
      <c r="OON1" s="57" t="s">
        <v>10543</v>
      </c>
      <c r="OOO1" s="57" t="s">
        <v>10544</v>
      </c>
      <c r="OOP1" s="57" t="s">
        <v>10545</v>
      </c>
      <c r="OOQ1" s="57" t="s">
        <v>10546</v>
      </c>
      <c r="OOR1" s="57" t="s">
        <v>10547</v>
      </c>
      <c r="OOS1" s="57" t="s">
        <v>10548</v>
      </c>
      <c r="OOT1" s="57" t="s">
        <v>10549</v>
      </c>
      <c r="OOU1" s="57" t="s">
        <v>10550</v>
      </c>
      <c r="OOV1" s="57" t="s">
        <v>10551</v>
      </c>
      <c r="OOW1" s="57" t="s">
        <v>10552</v>
      </c>
      <c r="OOX1" s="57" t="s">
        <v>10553</v>
      </c>
      <c r="OOY1" s="57" t="s">
        <v>10554</v>
      </c>
      <c r="OOZ1" s="57" t="s">
        <v>10555</v>
      </c>
      <c r="OPA1" s="57" t="s">
        <v>10556</v>
      </c>
      <c r="OPB1" s="57" t="s">
        <v>10557</v>
      </c>
      <c r="OPC1" s="57" t="s">
        <v>10558</v>
      </c>
      <c r="OPD1" s="57" t="s">
        <v>10559</v>
      </c>
      <c r="OPE1" s="57" t="s">
        <v>10560</v>
      </c>
      <c r="OPF1" s="57" t="s">
        <v>10561</v>
      </c>
      <c r="OPG1" s="57" t="s">
        <v>10562</v>
      </c>
      <c r="OPH1" s="57" t="s">
        <v>10563</v>
      </c>
      <c r="OPI1" s="57" t="s">
        <v>10564</v>
      </c>
      <c r="OPJ1" s="57" t="s">
        <v>10565</v>
      </c>
      <c r="OPK1" s="57" t="s">
        <v>10566</v>
      </c>
      <c r="OPL1" s="57" t="s">
        <v>10567</v>
      </c>
      <c r="OPM1" s="57" t="s">
        <v>10568</v>
      </c>
      <c r="OPN1" s="57" t="s">
        <v>10569</v>
      </c>
      <c r="OPO1" s="57" t="s">
        <v>10570</v>
      </c>
      <c r="OPP1" s="57" t="s">
        <v>10571</v>
      </c>
      <c r="OPQ1" s="57" t="s">
        <v>10572</v>
      </c>
      <c r="OPR1" s="57" t="s">
        <v>10573</v>
      </c>
      <c r="OPS1" s="57" t="s">
        <v>10574</v>
      </c>
      <c r="OPT1" s="57" t="s">
        <v>10575</v>
      </c>
      <c r="OPU1" s="57" t="s">
        <v>10576</v>
      </c>
      <c r="OPV1" s="57" t="s">
        <v>10577</v>
      </c>
      <c r="OPW1" s="57" t="s">
        <v>10578</v>
      </c>
      <c r="OPX1" s="57" t="s">
        <v>10579</v>
      </c>
      <c r="OPY1" s="57" t="s">
        <v>10580</v>
      </c>
      <c r="OPZ1" s="57" t="s">
        <v>10581</v>
      </c>
      <c r="OQA1" s="57" t="s">
        <v>10582</v>
      </c>
      <c r="OQB1" s="57" t="s">
        <v>10583</v>
      </c>
      <c r="OQC1" s="57" t="s">
        <v>10584</v>
      </c>
      <c r="OQD1" s="57" t="s">
        <v>10585</v>
      </c>
      <c r="OQE1" s="57" t="s">
        <v>10586</v>
      </c>
      <c r="OQF1" s="57" t="s">
        <v>10587</v>
      </c>
      <c r="OQG1" s="57" t="s">
        <v>10588</v>
      </c>
      <c r="OQH1" s="57" t="s">
        <v>10589</v>
      </c>
      <c r="OQI1" s="57" t="s">
        <v>10590</v>
      </c>
      <c r="OQJ1" s="57" t="s">
        <v>10591</v>
      </c>
      <c r="OQK1" s="57" t="s">
        <v>10592</v>
      </c>
      <c r="OQL1" s="57" t="s">
        <v>10593</v>
      </c>
      <c r="OQM1" s="57" t="s">
        <v>10594</v>
      </c>
      <c r="OQN1" s="57" t="s">
        <v>10595</v>
      </c>
      <c r="OQO1" s="57" t="s">
        <v>10596</v>
      </c>
      <c r="OQP1" s="57" t="s">
        <v>10597</v>
      </c>
      <c r="OQQ1" s="57" t="s">
        <v>10598</v>
      </c>
      <c r="OQR1" s="57" t="s">
        <v>10599</v>
      </c>
      <c r="OQS1" s="57" t="s">
        <v>10600</v>
      </c>
      <c r="OQT1" s="57" t="s">
        <v>10601</v>
      </c>
      <c r="OQU1" s="57" t="s">
        <v>10602</v>
      </c>
      <c r="OQV1" s="57" t="s">
        <v>10603</v>
      </c>
      <c r="OQW1" s="57" t="s">
        <v>10604</v>
      </c>
      <c r="OQX1" s="57" t="s">
        <v>10605</v>
      </c>
      <c r="OQY1" s="57" t="s">
        <v>10606</v>
      </c>
      <c r="OQZ1" s="57" t="s">
        <v>10607</v>
      </c>
      <c r="ORA1" s="57" t="s">
        <v>10608</v>
      </c>
      <c r="ORB1" s="57" t="s">
        <v>10609</v>
      </c>
      <c r="ORC1" s="57" t="s">
        <v>10610</v>
      </c>
      <c r="ORD1" s="57" t="s">
        <v>10611</v>
      </c>
      <c r="ORE1" s="57" t="s">
        <v>10612</v>
      </c>
      <c r="ORF1" s="57" t="s">
        <v>10613</v>
      </c>
      <c r="ORG1" s="57" t="s">
        <v>10614</v>
      </c>
      <c r="ORH1" s="57" t="s">
        <v>10615</v>
      </c>
      <c r="ORI1" s="57" t="s">
        <v>10616</v>
      </c>
      <c r="ORJ1" s="57" t="s">
        <v>10617</v>
      </c>
      <c r="ORK1" s="57" t="s">
        <v>10618</v>
      </c>
      <c r="ORL1" s="57" t="s">
        <v>10619</v>
      </c>
      <c r="ORM1" s="57" t="s">
        <v>10620</v>
      </c>
      <c r="ORN1" s="57" t="s">
        <v>10621</v>
      </c>
      <c r="ORO1" s="57" t="s">
        <v>10622</v>
      </c>
      <c r="ORP1" s="57" t="s">
        <v>10623</v>
      </c>
      <c r="ORQ1" s="57" t="s">
        <v>10624</v>
      </c>
      <c r="ORR1" s="57" t="s">
        <v>10625</v>
      </c>
      <c r="ORS1" s="57" t="s">
        <v>10626</v>
      </c>
      <c r="ORT1" s="57" t="s">
        <v>10627</v>
      </c>
      <c r="ORU1" s="57" t="s">
        <v>10628</v>
      </c>
      <c r="ORV1" s="57" t="s">
        <v>10629</v>
      </c>
      <c r="ORW1" s="57" t="s">
        <v>10630</v>
      </c>
      <c r="ORX1" s="57" t="s">
        <v>10631</v>
      </c>
      <c r="ORY1" s="57" t="s">
        <v>10632</v>
      </c>
      <c r="ORZ1" s="57" t="s">
        <v>10633</v>
      </c>
      <c r="OSA1" s="57" t="s">
        <v>10634</v>
      </c>
      <c r="OSB1" s="57" t="s">
        <v>10635</v>
      </c>
      <c r="OSC1" s="57" t="s">
        <v>10636</v>
      </c>
      <c r="OSD1" s="57" t="s">
        <v>10637</v>
      </c>
      <c r="OSE1" s="57" t="s">
        <v>10638</v>
      </c>
      <c r="OSF1" s="57" t="s">
        <v>10639</v>
      </c>
      <c r="OSG1" s="57" t="s">
        <v>10640</v>
      </c>
      <c r="OSH1" s="57" t="s">
        <v>10641</v>
      </c>
      <c r="OSI1" s="57" t="s">
        <v>10642</v>
      </c>
      <c r="OSJ1" s="57" t="s">
        <v>10643</v>
      </c>
      <c r="OSK1" s="57" t="s">
        <v>10644</v>
      </c>
      <c r="OSL1" s="57" t="s">
        <v>10645</v>
      </c>
      <c r="OSM1" s="57" t="s">
        <v>10646</v>
      </c>
      <c r="OSN1" s="57" t="s">
        <v>10647</v>
      </c>
      <c r="OSO1" s="57" t="s">
        <v>10648</v>
      </c>
      <c r="OSP1" s="57" t="s">
        <v>10649</v>
      </c>
      <c r="OSQ1" s="57" t="s">
        <v>10650</v>
      </c>
      <c r="OSR1" s="57" t="s">
        <v>10651</v>
      </c>
      <c r="OSS1" s="57" t="s">
        <v>10652</v>
      </c>
      <c r="OST1" s="57" t="s">
        <v>10653</v>
      </c>
      <c r="OSU1" s="57" t="s">
        <v>10654</v>
      </c>
      <c r="OSV1" s="57" t="s">
        <v>10655</v>
      </c>
      <c r="OSW1" s="57" t="s">
        <v>10656</v>
      </c>
      <c r="OSX1" s="57" t="s">
        <v>10657</v>
      </c>
      <c r="OSY1" s="57" t="s">
        <v>10658</v>
      </c>
      <c r="OSZ1" s="57" t="s">
        <v>10659</v>
      </c>
      <c r="OTA1" s="57" t="s">
        <v>10660</v>
      </c>
      <c r="OTB1" s="57" t="s">
        <v>10661</v>
      </c>
      <c r="OTC1" s="57" t="s">
        <v>10662</v>
      </c>
      <c r="OTD1" s="57" t="s">
        <v>10663</v>
      </c>
      <c r="OTE1" s="57" t="s">
        <v>10664</v>
      </c>
      <c r="OTF1" s="57" t="s">
        <v>10665</v>
      </c>
      <c r="OTG1" s="57" t="s">
        <v>10666</v>
      </c>
      <c r="OTH1" s="57" t="s">
        <v>10667</v>
      </c>
      <c r="OTI1" s="57" t="s">
        <v>10668</v>
      </c>
      <c r="OTJ1" s="57" t="s">
        <v>10669</v>
      </c>
      <c r="OTK1" s="57" t="s">
        <v>10670</v>
      </c>
      <c r="OTL1" s="57" t="s">
        <v>10671</v>
      </c>
      <c r="OTM1" s="57" t="s">
        <v>10672</v>
      </c>
      <c r="OTN1" s="57" t="s">
        <v>10673</v>
      </c>
      <c r="OTO1" s="57" t="s">
        <v>10674</v>
      </c>
      <c r="OTP1" s="57" t="s">
        <v>10675</v>
      </c>
      <c r="OTQ1" s="57" t="s">
        <v>10676</v>
      </c>
      <c r="OTR1" s="57" t="s">
        <v>10677</v>
      </c>
      <c r="OTS1" s="57" t="s">
        <v>10678</v>
      </c>
      <c r="OTT1" s="57" t="s">
        <v>10679</v>
      </c>
      <c r="OTU1" s="57" t="s">
        <v>10680</v>
      </c>
      <c r="OTV1" s="57" t="s">
        <v>10681</v>
      </c>
      <c r="OTW1" s="57" t="s">
        <v>10682</v>
      </c>
      <c r="OTX1" s="57" t="s">
        <v>10683</v>
      </c>
      <c r="OTY1" s="57" t="s">
        <v>10684</v>
      </c>
      <c r="OTZ1" s="57" t="s">
        <v>10685</v>
      </c>
      <c r="OUA1" s="57" t="s">
        <v>10686</v>
      </c>
      <c r="OUB1" s="57" t="s">
        <v>10687</v>
      </c>
      <c r="OUC1" s="57" t="s">
        <v>10688</v>
      </c>
      <c r="OUD1" s="57" t="s">
        <v>10689</v>
      </c>
      <c r="OUE1" s="57" t="s">
        <v>10690</v>
      </c>
      <c r="OUF1" s="57" t="s">
        <v>10691</v>
      </c>
      <c r="OUG1" s="57" t="s">
        <v>10692</v>
      </c>
      <c r="OUH1" s="57" t="s">
        <v>10693</v>
      </c>
      <c r="OUI1" s="57" t="s">
        <v>10694</v>
      </c>
      <c r="OUJ1" s="57" t="s">
        <v>10695</v>
      </c>
      <c r="OUK1" s="57" t="s">
        <v>10696</v>
      </c>
      <c r="OUL1" s="57" t="s">
        <v>10697</v>
      </c>
      <c r="OUM1" s="57" t="s">
        <v>10698</v>
      </c>
      <c r="OUN1" s="57" t="s">
        <v>10699</v>
      </c>
      <c r="OUO1" s="57" t="s">
        <v>10700</v>
      </c>
      <c r="OUP1" s="57" t="s">
        <v>10701</v>
      </c>
      <c r="OUQ1" s="57" t="s">
        <v>10702</v>
      </c>
      <c r="OUR1" s="57" t="s">
        <v>10703</v>
      </c>
      <c r="OUS1" s="57" t="s">
        <v>10704</v>
      </c>
      <c r="OUT1" s="57" t="s">
        <v>10705</v>
      </c>
      <c r="OUU1" s="57" t="s">
        <v>10706</v>
      </c>
      <c r="OUV1" s="57" t="s">
        <v>10707</v>
      </c>
      <c r="OUW1" s="57" t="s">
        <v>10708</v>
      </c>
      <c r="OUX1" s="57" t="s">
        <v>10709</v>
      </c>
      <c r="OUY1" s="57" t="s">
        <v>10710</v>
      </c>
      <c r="OUZ1" s="57" t="s">
        <v>10711</v>
      </c>
      <c r="OVA1" s="57" t="s">
        <v>10712</v>
      </c>
      <c r="OVB1" s="57" t="s">
        <v>10713</v>
      </c>
      <c r="OVC1" s="57" t="s">
        <v>10714</v>
      </c>
      <c r="OVD1" s="57" t="s">
        <v>10715</v>
      </c>
      <c r="OVE1" s="57" t="s">
        <v>10716</v>
      </c>
      <c r="OVF1" s="57" t="s">
        <v>10717</v>
      </c>
      <c r="OVG1" s="57" t="s">
        <v>10718</v>
      </c>
      <c r="OVH1" s="57" t="s">
        <v>10719</v>
      </c>
      <c r="OVI1" s="57" t="s">
        <v>10720</v>
      </c>
      <c r="OVJ1" s="57" t="s">
        <v>10721</v>
      </c>
      <c r="OVK1" s="57" t="s">
        <v>10722</v>
      </c>
      <c r="OVL1" s="57" t="s">
        <v>10723</v>
      </c>
      <c r="OVM1" s="57" t="s">
        <v>10724</v>
      </c>
      <c r="OVN1" s="57" t="s">
        <v>10725</v>
      </c>
      <c r="OVO1" s="57" t="s">
        <v>10726</v>
      </c>
      <c r="OVP1" s="57" t="s">
        <v>10727</v>
      </c>
      <c r="OVQ1" s="57" t="s">
        <v>10728</v>
      </c>
      <c r="OVR1" s="57" t="s">
        <v>10729</v>
      </c>
      <c r="OVS1" s="57" t="s">
        <v>10730</v>
      </c>
      <c r="OVT1" s="57" t="s">
        <v>10731</v>
      </c>
      <c r="OVU1" s="57" t="s">
        <v>10732</v>
      </c>
      <c r="OVV1" s="57" t="s">
        <v>10733</v>
      </c>
      <c r="OVW1" s="57" t="s">
        <v>10734</v>
      </c>
      <c r="OVX1" s="57" t="s">
        <v>10735</v>
      </c>
      <c r="OVY1" s="57" t="s">
        <v>10736</v>
      </c>
      <c r="OVZ1" s="57" t="s">
        <v>10737</v>
      </c>
      <c r="OWA1" s="57" t="s">
        <v>10738</v>
      </c>
      <c r="OWB1" s="57" t="s">
        <v>10739</v>
      </c>
      <c r="OWC1" s="57" t="s">
        <v>10740</v>
      </c>
      <c r="OWD1" s="57" t="s">
        <v>10741</v>
      </c>
      <c r="OWE1" s="57" t="s">
        <v>10742</v>
      </c>
      <c r="OWF1" s="57" t="s">
        <v>10743</v>
      </c>
      <c r="OWG1" s="57" t="s">
        <v>10744</v>
      </c>
      <c r="OWH1" s="57" t="s">
        <v>10745</v>
      </c>
      <c r="OWI1" s="57" t="s">
        <v>10746</v>
      </c>
      <c r="OWJ1" s="57" t="s">
        <v>10747</v>
      </c>
      <c r="OWK1" s="57" t="s">
        <v>10748</v>
      </c>
      <c r="OWL1" s="57" t="s">
        <v>10749</v>
      </c>
      <c r="OWM1" s="57" t="s">
        <v>10750</v>
      </c>
      <c r="OWN1" s="57" t="s">
        <v>10751</v>
      </c>
      <c r="OWO1" s="57" t="s">
        <v>10752</v>
      </c>
      <c r="OWP1" s="57" t="s">
        <v>10753</v>
      </c>
      <c r="OWQ1" s="57" t="s">
        <v>10754</v>
      </c>
      <c r="OWR1" s="57" t="s">
        <v>10755</v>
      </c>
      <c r="OWS1" s="57" t="s">
        <v>10756</v>
      </c>
      <c r="OWT1" s="57" t="s">
        <v>10757</v>
      </c>
      <c r="OWU1" s="57" t="s">
        <v>10758</v>
      </c>
      <c r="OWV1" s="57" t="s">
        <v>10759</v>
      </c>
      <c r="OWW1" s="57" t="s">
        <v>10760</v>
      </c>
      <c r="OWX1" s="57" t="s">
        <v>10761</v>
      </c>
      <c r="OWY1" s="57" t="s">
        <v>10762</v>
      </c>
      <c r="OWZ1" s="57" t="s">
        <v>10763</v>
      </c>
      <c r="OXA1" s="57" t="s">
        <v>10764</v>
      </c>
      <c r="OXB1" s="57" t="s">
        <v>10765</v>
      </c>
      <c r="OXC1" s="57" t="s">
        <v>10766</v>
      </c>
      <c r="OXD1" s="57" t="s">
        <v>10767</v>
      </c>
      <c r="OXE1" s="57" t="s">
        <v>10768</v>
      </c>
      <c r="OXF1" s="57" t="s">
        <v>10769</v>
      </c>
      <c r="OXG1" s="57" t="s">
        <v>10770</v>
      </c>
      <c r="OXH1" s="57" t="s">
        <v>10771</v>
      </c>
      <c r="OXI1" s="57" t="s">
        <v>10772</v>
      </c>
      <c r="OXJ1" s="57" t="s">
        <v>10773</v>
      </c>
      <c r="OXK1" s="57" t="s">
        <v>10774</v>
      </c>
      <c r="OXL1" s="57" t="s">
        <v>10775</v>
      </c>
      <c r="OXM1" s="57" t="s">
        <v>10776</v>
      </c>
      <c r="OXN1" s="57" t="s">
        <v>10777</v>
      </c>
      <c r="OXO1" s="57" t="s">
        <v>10778</v>
      </c>
      <c r="OXP1" s="57" t="s">
        <v>10779</v>
      </c>
      <c r="OXQ1" s="57" t="s">
        <v>10780</v>
      </c>
      <c r="OXR1" s="57" t="s">
        <v>10781</v>
      </c>
      <c r="OXS1" s="57" t="s">
        <v>10782</v>
      </c>
      <c r="OXT1" s="57" t="s">
        <v>10783</v>
      </c>
      <c r="OXU1" s="57" t="s">
        <v>10784</v>
      </c>
      <c r="OXV1" s="57" t="s">
        <v>10785</v>
      </c>
      <c r="OXW1" s="57" t="s">
        <v>10786</v>
      </c>
      <c r="OXX1" s="57" t="s">
        <v>10787</v>
      </c>
      <c r="OXY1" s="57" t="s">
        <v>10788</v>
      </c>
      <c r="OXZ1" s="57" t="s">
        <v>10789</v>
      </c>
      <c r="OYA1" s="57" t="s">
        <v>10790</v>
      </c>
      <c r="OYB1" s="57" t="s">
        <v>10791</v>
      </c>
      <c r="OYC1" s="57" t="s">
        <v>10792</v>
      </c>
      <c r="OYD1" s="57" t="s">
        <v>10793</v>
      </c>
      <c r="OYE1" s="57" t="s">
        <v>10794</v>
      </c>
      <c r="OYF1" s="57" t="s">
        <v>10795</v>
      </c>
      <c r="OYG1" s="57" t="s">
        <v>10796</v>
      </c>
      <c r="OYH1" s="57" t="s">
        <v>10797</v>
      </c>
      <c r="OYI1" s="57" t="s">
        <v>10798</v>
      </c>
      <c r="OYJ1" s="57" t="s">
        <v>10799</v>
      </c>
      <c r="OYK1" s="57" t="s">
        <v>10800</v>
      </c>
      <c r="OYL1" s="57" t="s">
        <v>10801</v>
      </c>
      <c r="OYM1" s="57" t="s">
        <v>10802</v>
      </c>
      <c r="OYN1" s="57" t="s">
        <v>10803</v>
      </c>
      <c r="OYO1" s="57" t="s">
        <v>10804</v>
      </c>
      <c r="OYP1" s="57" t="s">
        <v>10805</v>
      </c>
      <c r="OYQ1" s="57" t="s">
        <v>10806</v>
      </c>
      <c r="OYR1" s="57" t="s">
        <v>10807</v>
      </c>
      <c r="OYS1" s="57" t="s">
        <v>10808</v>
      </c>
      <c r="OYT1" s="57" t="s">
        <v>10809</v>
      </c>
      <c r="OYU1" s="57" t="s">
        <v>10810</v>
      </c>
      <c r="OYV1" s="57" t="s">
        <v>10811</v>
      </c>
      <c r="OYW1" s="57" t="s">
        <v>10812</v>
      </c>
      <c r="OYX1" s="57" t="s">
        <v>10813</v>
      </c>
      <c r="OYY1" s="57" t="s">
        <v>10814</v>
      </c>
      <c r="OYZ1" s="57" t="s">
        <v>10815</v>
      </c>
      <c r="OZA1" s="57" t="s">
        <v>10816</v>
      </c>
      <c r="OZB1" s="57" t="s">
        <v>10817</v>
      </c>
      <c r="OZC1" s="57" t="s">
        <v>10818</v>
      </c>
      <c r="OZD1" s="57" t="s">
        <v>10819</v>
      </c>
      <c r="OZE1" s="57" t="s">
        <v>10820</v>
      </c>
      <c r="OZF1" s="57" t="s">
        <v>10821</v>
      </c>
      <c r="OZG1" s="57" t="s">
        <v>10822</v>
      </c>
      <c r="OZH1" s="57" t="s">
        <v>10823</v>
      </c>
      <c r="OZI1" s="57" t="s">
        <v>10824</v>
      </c>
      <c r="OZJ1" s="57" t="s">
        <v>10825</v>
      </c>
      <c r="OZK1" s="57" t="s">
        <v>10826</v>
      </c>
      <c r="OZL1" s="57" t="s">
        <v>10827</v>
      </c>
      <c r="OZM1" s="57" t="s">
        <v>10828</v>
      </c>
      <c r="OZN1" s="57" t="s">
        <v>10829</v>
      </c>
      <c r="OZO1" s="57" t="s">
        <v>10830</v>
      </c>
      <c r="OZP1" s="57" t="s">
        <v>10831</v>
      </c>
      <c r="OZQ1" s="57" t="s">
        <v>10832</v>
      </c>
      <c r="OZR1" s="57" t="s">
        <v>10833</v>
      </c>
      <c r="OZS1" s="57" t="s">
        <v>10834</v>
      </c>
      <c r="OZT1" s="57" t="s">
        <v>10835</v>
      </c>
      <c r="OZU1" s="57" t="s">
        <v>10836</v>
      </c>
      <c r="OZV1" s="57" t="s">
        <v>10837</v>
      </c>
      <c r="OZW1" s="57" t="s">
        <v>10838</v>
      </c>
      <c r="OZX1" s="57" t="s">
        <v>10839</v>
      </c>
      <c r="OZY1" s="57" t="s">
        <v>10840</v>
      </c>
      <c r="OZZ1" s="57" t="s">
        <v>10841</v>
      </c>
      <c r="PAA1" s="57" t="s">
        <v>10842</v>
      </c>
      <c r="PAB1" s="57" t="s">
        <v>10843</v>
      </c>
      <c r="PAC1" s="57" t="s">
        <v>10844</v>
      </c>
      <c r="PAD1" s="57" t="s">
        <v>10845</v>
      </c>
      <c r="PAE1" s="57" t="s">
        <v>10846</v>
      </c>
      <c r="PAF1" s="57" t="s">
        <v>10847</v>
      </c>
      <c r="PAG1" s="57" t="s">
        <v>10848</v>
      </c>
      <c r="PAH1" s="57" t="s">
        <v>10849</v>
      </c>
      <c r="PAI1" s="57" t="s">
        <v>10850</v>
      </c>
      <c r="PAJ1" s="57" t="s">
        <v>10851</v>
      </c>
      <c r="PAK1" s="57" t="s">
        <v>10852</v>
      </c>
      <c r="PAL1" s="57" t="s">
        <v>10853</v>
      </c>
      <c r="PAM1" s="57" t="s">
        <v>10854</v>
      </c>
      <c r="PAN1" s="57" t="s">
        <v>10855</v>
      </c>
      <c r="PAO1" s="57" t="s">
        <v>10856</v>
      </c>
      <c r="PAP1" s="57" t="s">
        <v>10857</v>
      </c>
      <c r="PAQ1" s="57" t="s">
        <v>10858</v>
      </c>
      <c r="PAR1" s="57" t="s">
        <v>10859</v>
      </c>
      <c r="PAS1" s="57" t="s">
        <v>10860</v>
      </c>
      <c r="PAT1" s="57" t="s">
        <v>10861</v>
      </c>
      <c r="PAU1" s="57" t="s">
        <v>10862</v>
      </c>
      <c r="PAV1" s="57" t="s">
        <v>10863</v>
      </c>
      <c r="PAW1" s="57" t="s">
        <v>10864</v>
      </c>
      <c r="PAX1" s="57" t="s">
        <v>10865</v>
      </c>
      <c r="PAY1" s="57" t="s">
        <v>10866</v>
      </c>
      <c r="PAZ1" s="57" t="s">
        <v>10867</v>
      </c>
      <c r="PBA1" s="57" t="s">
        <v>10868</v>
      </c>
      <c r="PBB1" s="57" t="s">
        <v>10869</v>
      </c>
      <c r="PBC1" s="57" t="s">
        <v>10870</v>
      </c>
      <c r="PBD1" s="57" t="s">
        <v>10871</v>
      </c>
      <c r="PBE1" s="57" t="s">
        <v>10872</v>
      </c>
      <c r="PBF1" s="57" t="s">
        <v>10873</v>
      </c>
      <c r="PBG1" s="57" t="s">
        <v>10874</v>
      </c>
      <c r="PBH1" s="57" t="s">
        <v>10875</v>
      </c>
      <c r="PBI1" s="57" t="s">
        <v>10876</v>
      </c>
      <c r="PBJ1" s="57" t="s">
        <v>10877</v>
      </c>
      <c r="PBK1" s="57" t="s">
        <v>10878</v>
      </c>
      <c r="PBL1" s="57" t="s">
        <v>10879</v>
      </c>
      <c r="PBM1" s="57" t="s">
        <v>10880</v>
      </c>
      <c r="PBN1" s="57" t="s">
        <v>10881</v>
      </c>
      <c r="PBO1" s="57" t="s">
        <v>10882</v>
      </c>
      <c r="PBP1" s="57" t="s">
        <v>10883</v>
      </c>
      <c r="PBQ1" s="57" t="s">
        <v>10884</v>
      </c>
      <c r="PBR1" s="57" t="s">
        <v>10885</v>
      </c>
      <c r="PBS1" s="57" t="s">
        <v>10886</v>
      </c>
      <c r="PBT1" s="57" t="s">
        <v>10887</v>
      </c>
      <c r="PBU1" s="57" t="s">
        <v>10888</v>
      </c>
      <c r="PBV1" s="57" t="s">
        <v>10889</v>
      </c>
      <c r="PBW1" s="57" t="s">
        <v>10890</v>
      </c>
      <c r="PBX1" s="57" t="s">
        <v>10891</v>
      </c>
      <c r="PBY1" s="57" t="s">
        <v>10892</v>
      </c>
      <c r="PBZ1" s="57" t="s">
        <v>10893</v>
      </c>
      <c r="PCA1" s="57" t="s">
        <v>10894</v>
      </c>
      <c r="PCB1" s="57" t="s">
        <v>10895</v>
      </c>
      <c r="PCC1" s="57" t="s">
        <v>10896</v>
      </c>
      <c r="PCD1" s="57" t="s">
        <v>10897</v>
      </c>
      <c r="PCE1" s="57" t="s">
        <v>10898</v>
      </c>
      <c r="PCF1" s="57" t="s">
        <v>10899</v>
      </c>
      <c r="PCG1" s="57" t="s">
        <v>10900</v>
      </c>
      <c r="PCH1" s="57" t="s">
        <v>10901</v>
      </c>
      <c r="PCI1" s="57" t="s">
        <v>10902</v>
      </c>
      <c r="PCJ1" s="57" t="s">
        <v>10903</v>
      </c>
      <c r="PCK1" s="57" t="s">
        <v>10904</v>
      </c>
      <c r="PCL1" s="57" t="s">
        <v>10905</v>
      </c>
      <c r="PCM1" s="57" t="s">
        <v>10906</v>
      </c>
      <c r="PCN1" s="57" t="s">
        <v>10907</v>
      </c>
      <c r="PCO1" s="57" t="s">
        <v>10908</v>
      </c>
      <c r="PCP1" s="57" t="s">
        <v>10909</v>
      </c>
      <c r="PCQ1" s="57" t="s">
        <v>10910</v>
      </c>
      <c r="PCR1" s="57" t="s">
        <v>10911</v>
      </c>
      <c r="PCS1" s="57" t="s">
        <v>10912</v>
      </c>
      <c r="PCT1" s="57" t="s">
        <v>10913</v>
      </c>
      <c r="PCU1" s="57" t="s">
        <v>10914</v>
      </c>
      <c r="PCV1" s="57" t="s">
        <v>10915</v>
      </c>
      <c r="PCW1" s="57" t="s">
        <v>10916</v>
      </c>
      <c r="PCX1" s="57" t="s">
        <v>10917</v>
      </c>
      <c r="PCY1" s="57" t="s">
        <v>10918</v>
      </c>
      <c r="PCZ1" s="57" t="s">
        <v>10919</v>
      </c>
      <c r="PDA1" s="57" t="s">
        <v>10920</v>
      </c>
      <c r="PDB1" s="57" t="s">
        <v>10921</v>
      </c>
      <c r="PDC1" s="57" t="s">
        <v>10922</v>
      </c>
      <c r="PDD1" s="57" t="s">
        <v>10923</v>
      </c>
      <c r="PDE1" s="57" t="s">
        <v>10924</v>
      </c>
      <c r="PDF1" s="57" t="s">
        <v>10925</v>
      </c>
      <c r="PDG1" s="57" t="s">
        <v>10926</v>
      </c>
      <c r="PDH1" s="57" t="s">
        <v>10927</v>
      </c>
      <c r="PDI1" s="57" t="s">
        <v>10928</v>
      </c>
      <c r="PDJ1" s="57" t="s">
        <v>10929</v>
      </c>
      <c r="PDK1" s="57" t="s">
        <v>10930</v>
      </c>
      <c r="PDL1" s="57" t="s">
        <v>10931</v>
      </c>
      <c r="PDM1" s="57" t="s">
        <v>10932</v>
      </c>
      <c r="PDN1" s="57" t="s">
        <v>10933</v>
      </c>
      <c r="PDO1" s="57" t="s">
        <v>10934</v>
      </c>
      <c r="PDP1" s="57" t="s">
        <v>10935</v>
      </c>
      <c r="PDQ1" s="57" t="s">
        <v>10936</v>
      </c>
      <c r="PDR1" s="57" t="s">
        <v>10937</v>
      </c>
      <c r="PDS1" s="57" t="s">
        <v>10938</v>
      </c>
      <c r="PDT1" s="57" t="s">
        <v>10939</v>
      </c>
      <c r="PDU1" s="57" t="s">
        <v>10940</v>
      </c>
      <c r="PDV1" s="57" t="s">
        <v>10941</v>
      </c>
      <c r="PDW1" s="57" t="s">
        <v>10942</v>
      </c>
      <c r="PDX1" s="57" t="s">
        <v>10943</v>
      </c>
      <c r="PDY1" s="57" t="s">
        <v>10944</v>
      </c>
      <c r="PDZ1" s="57" t="s">
        <v>10945</v>
      </c>
      <c r="PEA1" s="57" t="s">
        <v>10946</v>
      </c>
      <c r="PEB1" s="57" t="s">
        <v>10947</v>
      </c>
      <c r="PEC1" s="57" t="s">
        <v>10948</v>
      </c>
      <c r="PED1" s="57" t="s">
        <v>10949</v>
      </c>
      <c r="PEE1" s="57" t="s">
        <v>10950</v>
      </c>
      <c r="PEF1" s="57" t="s">
        <v>10951</v>
      </c>
      <c r="PEG1" s="57" t="s">
        <v>10952</v>
      </c>
      <c r="PEH1" s="57" t="s">
        <v>10953</v>
      </c>
      <c r="PEI1" s="57" t="s">
        <v>10954</v>
      </c>
      <c r="PEJ1" s="57" t="s">
        <v>10955</v>
      </c>
      <c r="PEK1" s="57" t="s">
        <v>10956</v>
      </c>
      <c r="PEL1" s="57" t="s">
        <v>10957</v>
      </c>
      <c r="PEM1" s="57" t="s">
        <v>10958</v>
      </c>
      <c r="PEN1" s="57" t="s">
        <v>10959</v>
      </c>
      <c r="PEO1" s="57" t="s">
        <v>10960</v>
      </c>
      <c r="PEP1" s="57" t="s">
        <v>10961</v>
      </c>
      <c r="PEQ1" s="57" t="s">
        <v>10962</v>
      </c>
      <c r="PER1" s="57" t="s">
        <v>10963</v>
      </c>
      <c r="PES1" s="57" t="s">
        <v>10964</v>
      </c>
      <c r="PET1" s="57" t="s">
        <v>10965</v>
      </c>
      <c r="PEU1" s="57" t="s">
        <v>10966</v>
      </c>
      <c r="PEV1" s="57" t="s">
        <v>10967</v>
      </c>
      <c r="PEW1" s="57" t="s">
        <v>10968</v>
      </c>
      <c r="PEX1" s="57" t="s">
        <v>10969</v>
      </c>
      <c r="PEY1" s="57" t="s">
        <v>10970</v>
      </c>
      <c r="PEZ1" s="57" t="s">
        <v>10971</v>
      </c>
      <c r="PFA1" s="57" t="s">
        <v>10972</v>
      </c>
      <c r="PFB1" s="57" t="s">
        <v>10973</v>
      </c>
      <c r="PFC1" s="57" t="s">
        <v>10974</v>
      </c>
      <c r="PFD1" s="57" t="s">
        <v>10975</v>
      </c>
      <c r="PFE1" s="57" t="s">
        <v>10976</v>
      </c>
      <c r="PFF1" s="57" t="s">
        <v>10977</v>
      </c>
      <c r="PFG1" s="57" t="s">
        <v>10978</v>
      </c>
      <c r="PFH1" s="57" t="s">
        <v>10979</v>
      </c>
      <c r="PFI1" s="57" t="s">
        <v>10980</v>
      </c>
      <c r="PFJ1" s="57" t="s">
        <v>10981</v>
      </c>
      <c r="PFK1" s="57" t="s">
        <v>10982</v>
      </c>
      <c r="PFL1" s="57" t="s">
        <v>10983</v>
      </c>
      <c r="PFM1" s="57" t="s">
        <v>10984</v>
      </c>
      <c r="PFN1" s="57" t="s">
        <v>10985</v>
      </c>
      <c r="PFO1" s="57" t="s">
        <v>10986</v>
      </c>
      <c r="PFP1" s="57" t="s">
        <v>10987</v>
      </c>
      <c r="PFQ1" s="57" t="s">
        <v>10988</v>
      </c>
      <c r="PFR1" s="57" t="s">
        <v>10989</v>
      </c>
      <c r="PFS1" s="57" t="s">
        <v>10990</v>
      </c>
      <c r="PFT1" s="57" t="s">
        <v>10991</v>
      </c>
      <c r="PFU1" s="57" t="s">
        <v>10992</v>
      </c>
      <c r="PFV1" s="57" t="s">
        <v>10993</v>
      </c>
      <c r="PFW1" s="57" t="s">
        <v>10994</v>
      </c>
      <c r="PFX1" s="57" t="s">
        <v>10995</v>
      </c>
      <c r="PFY1" s="57" t="s">
        <v>10996</v>
      </c>
      <c r="PFZ1" s="57" t="s">
        <v>10997</v>
      </c>
      <c r="PGA1" s="57" t="s">
        <v>10998</v>
      </c>
      <c r="PGB1" s="57" t="s">
        <v>10999</v>
      </c>
      <c r="PGC1" s="57" t="s">
        <v>11000</v>
      </c>
      <c r="PGD1" s="57" t="s">
        <v>11001</v>
      </c>
      <c r="PGE1" s="57" t="s">
        <v>11002</v>
      </c>
      <c r="PGF1" s="57" t="s">
        <v>11003</v>
      </c>
      <c r="PGG1" s="57" t="s">
        <v>11004</v>
      </c>
      <c r="PGH1" s="57" t="s">
        <v>11005</v>
      </c>
      <c r="PGI1" s="57" t="s">
        <v>11006</v>
      </c>
      <c r="PGJ1" s="57" t="s">
        <v>11007</v>
      </c>
      <c r="PGK1" s="57" t="s">
        <v>11008</v>
      </c>
      <c r="PGL1" s="57" t="s">
        <v>11009</v>
      </c>
      <c r="PGM1" s="57" t="s">
        <v>11010</v>
      </c>
      <c r="PGN1" s="57" t="s">
        <v>11011</v>
      </c>
      <c r="PGO1" s="57" t="s">
        <v>11012</v>
      </c>
      <c r="PGP1" s="57" t="s">
        <v>11013</v>
      </c>
      <c r="PGQ1" s="57" t="s">
        <v>11014</v>
      </c>
      <c r="PGR1" s="57" t="s">
        <v>11015</v>
      </c>
      <c r="PGS1" s="57" t="s">
        <v>11016</v>
      </c>
      <c r="PGT1" s="57" t="s">
        <v>11017</v>
      </c>
      <c r="PGU1" s="57" t="s">
        <v>11018</v>
      </c>
      <c r="PGV1" s="57" t="s">
        <v>11019</v>
      </c>
      <c r="PGW1" s="57" t="s">
        <v>11020</v>
      </c>
      <c r="PGX1" s="57" t="s">
        <v>11021</v>
      </c>
      <c r="PGY1" s="57" t="s">
        <v>11022</v>
      </c>
      <c r="PGZ1" s="57" t="s">
        <v>11023</v>
      </c>
      <c r="PHA1" s="57" t="s">
        <v>11024</v>
      </c>
      <c r="PHB1" s="57" t="s">
        <v>11025</v>
      </c>
      <c r="PHC1" s="57" t="s">
        <v>11026</v>
      </c>
      <c r="PHD1" s="57" t="s">
        <v>11027</v>
      </c>
      <c r="PHE1" s="57" t="s">
        <v>11028</v>
      </c>
      <c r="PHF1" s="57" t="s">
        <v>11029</v>
      </c>
      <c r="PHG1" s="57" t="s">
        <v>11030</v>
      </c>
      <c r="PHH1" s="57" t="s">
        <v>11031</v>
      </c>
      <c r="PHI1" s="57" t="s">
        <v>11032</v>
      </c>
      <c r="PHJ1" s="57" t="s">
        <v>11033</v>
      </c>
      <c r="PHK1" s="57" t="s">
        <v>11034</v>
      </c>
      <c r="PHL1" s="57" t="s">
        <v>11035</v>
      </c>
      <c r="PHM1" s="57" t="s">
        <v>11036</v>
      </c>
      <c r="PHN1" s="57" t="s">
        <v>11037</v>
      </c>
      <c r="PHO1" s="57" t="s">
        <v>11038</v>
      </c>
      <c r="PHP1" s="57" t="s">
        <v>11039</v>
      </c>
      <c r="PHQ1" s="57" t="s">
        <v>11040</v>
      </c>
      <c r="PHR1" s="57" t="s">
        <v>11041</v>
      </c>
      <c r="PHS1" s="57" t="s">
        <v>11042</v>
      </c>
      <c r="PHT1" s="57" t="s">
        <v>11043</v>
      </c>
      <c r="PHU1" s="57" t="s">
        <v>11044</v>
      </c>
      <c r="PHV1" s="57" t="s">
        <v>11045</v>
      </c>
      <c r="PHW1" s="57" t="s">
        <v>11046</v>
      </c>
      <c r="PHX1" s="57" t="s">
        <v>11047</v>
      </c>
      <c r="PHY1" s="57" t="s">
        <v>11048</v>
      </c>
      <c r="PHZ1" s="57" t="s">
        <v>11049</v>
      </c>
      <c r="PIA1" s="57" t="s">
        <v>11050</v>
      </c>
      <c r="PIB1" s="57" t="s">
        <v>11051</v>
      </c>
      <c r="PIC1" s="57" t="s">
        <v>11052</v>
      </c>
      <c r="PID1" s="57" t="s">
        <v>11053</v>
      </c>
      <c r="PIE1" s="57" t="s">
        <v>11054</v>
      </c>
      <c r="PIF1" s="57" t="s">
        <v>11055</v>
      </c>
      <c r="PIG1" s="57" t="s">
        <v>11056</v>
      </c>
      <c r="PIH1" s="57" t="s">
        <v>11057</v>
      </c>
      <c r="PII1" s="57" t="s">
        <v>11058</v>
      </c>
      <c r="PIJ1" s="57" t="s">
        <v>11059</v>
      </c>
      <c r="PIK1" s="57" t="s">
        <v>11060</v>
      </c>
      <c r="PIL1" s="57" t="s">
        <v>11061</v>
      </c>
      <c r="PIM1" s="57" t="s">
        <v>11062</v>
      </c>
      <c r="PIN1" s="57" t="s">
        <v>11063</v>
      </c>
      <c r="PIO1" s="57" t="s">
        <v>11064</v>
      </c>
      <c r="PIP1" s="57" t="s">
        <v>11065</v>
      </c>
      <c r="PIQ1" s="57" t="s">
        <v>11066</v>
      </c>
      <c r="PIR1" s="57" t="s">
        <v>11067</v>
      </c>
      <c r="PIS1" s="57" t="s">
        <v>11068</v>
      </c>
      <c r="PIT1" s="57" t="s">
        <v>11069</v>
      </c>
      <c r="PIU1" s="57" t="s">
        <v>11070</v>
      </c>
      <c r="PIV1" s="57" t="s">
        <v>11071</v>
      </c>
      <c r="PIW1" s="57" t="s">
        <v>11072</v>
      </c>
      <c r="PIX1" s="57" t="s">
        <v>11073</v>
      </c>
      <c r="PIY1" s="57" t="s">
        <v>11074</v>
      </c>
      <c r="PIZ1" s="57" t="s">
        <v>11075</v>
      </c>
      <c r="PJA1" s="57" t="s">
        <v>11076</v>
      </c>
      <c r="PJB1" s="57" t="s">
        <v>11077</v>
      </c>
      <c r="PJC1" s="57" t="s">
        <v>11078</v>
      </c>
      <c r="PJD1" s="57" t="s">
        <v>11079</v>
      </c>
      <c r="PJE1" s="57" t="s">
        <v>11080</v>
      </c>
      <c r="PJF1" s="57" t="s">
        <v>11081</v>
      </c>
      <c r="PJG1" s="57" t="s">
        <v>11082</v>
      </c>
      <c r="PJH1" s="57" t="s">
        <v>11083</v>
      </c>
      <c r="PJI1" s="57" t="s">
        <v>11084</v>
      </c>
      <c r="PJJ1" s="57" t="s">
        <v>11085</v>
      </c>
      <c r="PJK1" s="57" t="s">
        <v>11086</v>
      </c>
      <c r="PJL1" s="57" t="s">
        <v>11087</v>
      </c>
      <c r="PJM1" s="57" t="s">
        <v>11088</v>
      </c>
      <c r="PJN1" s="57" t="s">
        <v>11089</v>
      </c>
      <c r="PJO1" s="57" t="s">
        <v>11090</v>
      </c>
      <c r="PJP1" s="57" t="s">
        <v>11091</v>
      </c>
      <c r="PJQ1" s="57" t="s">
        <v>11092</v>
      </c>
      <c r="PJR1" s="57" t="s">
        <v>11093</v>
      </c>
      <c r="PJS1" s="57" t="s">
        <v>11094</v>
      </c>
      <c r="PJT1" s="57" t="s">
        <v>11095</v>
      </c>
      <c r="PJU1" s="57" t="s">
        <v>11096</v>
      </c>
      <c r="PJV1" s="57" t="s">
        <v>11097</v>
      </c>
      <c r="PJW1" s="57" t="s">
        <v>11098</v>
      </c>
      <c r="PJX1" s="57" t="s">
        <v>11099</v>
      </c>
      <c r="PJY1" s="57" t="s">
        <v>11100</v>
      </c>
      <c r="PJZ1" s="57" t="s">
        <v>11101</v>
      </c>
      <c r="PKA1" s="57" t="s">
        <v>11102</v>
      </c>
      <c r="PKB1" s="57" t="s">
        <v>11103</v>
      </c>
      <c r="PKC1" s="57" t="s">
        <v>11104</v>
      </c>
      <c r="PKD1" s="57" t="s">
        <v>11105</v>
      </c>
      <c r="PKE1" s="57" t="s">
        <v>11106</v>
      </c>
      <c r="PKF1" s="57" t="s">
        <v>11107</v>
      </c>
      <c r="PKG1" s="57" t="s">
        <v>11108</v>
      </c>
      <c r="PKH1" s="57" t="s">
        <v>11109</v>
      </c>
      <c r="PKI1" s="57" t="s">
        <v>11110</v>
      </c>
      <c r="PKJ1" s="57" t="s">
        <v>11111</v>
      </c>
      <c r="PKK1" s="57" t="s">
        <v>11112</v>
      </c>
      <c r="PKL1" s="57" t="s">
        <v>11113</v>
      </c>
      <c r="PKM1" s="57" t="s">
        <v>11114</v>
      </c>
      <c r="PKN1" s="57" t="s">
        <v>11115</v>
      </c>
      <c r="PKO1" s="57" t="s">
        <v>11116</v>
      </c>
      <c r="PKP1" s="57" t="s">
        <v>11117</v>
      </c>
      <c r="PKQ1" s="57" t="s">
        <v>11118</v>
      </c>
      <c r="PKR1" s="57" t="s">
        <v>11119</v>
      </c>
      <c r="PKS1" s="57" t="s">
        <v>11120</v>
      </c>
      <c r="PKT1" s="57" t="s">
        <v>11121</v>
      </c>
      <c r="PKU1" s="57" t="s">
        <v>11122</v>
      </c>
      <c r="PKV1" s="57" t="s">
        <v>11123</v>
      </c>
      <c r="PKW1" s="57" t="s">
        <v>11124</v>
      </c>
      <c r="PKX1" s="57" t="s">
        <v>11125</v>
      </c>
      <c r="PKY1" s="57" t="s">
        <v>11126</v>
      </c>
      <c r="PKZ1" s="57" t="s">
        <v>11127</v>
      </c>
      <c r="PLA1" s="57" t="s">
        <v>11128</v>
      </c>
      <c r="PLB1" s="57" t="s">
        <v>11129</v>
      </c>
      <c r="PLC1" s="57" t="s">
        <v>11130</v>
      </c>
      <c r="PLD1" s="57" t="s">
        <v>11131</v>
      </c>
      <c r="PLE1" s="57" t="s">
        <v>11132</v>
      </c>
      <c r="PLF1" s="57" t="s">
        <v>11133</v>
      </c>
      <c r="PLG1" s="57" t="s">
        <v>11134</v>
      </c>
      <c r="PLH1" s="57" t="s">
        <v>11135</v>
      </c>
      <c r="PLI1" s="57" t="s">
        <v>11136</v>
      </c>
      <c r="PLJ1" s="57" t="s">
        <v>11137</v>
      </c>
      <c r="PLK1" s="57" t="s">
        <v>11138</v>
      </c>
      <c r="PLL1" s="57" t="s">
        <v>11139</v>
      </c>
      <c r="PLM1" s="57" t="s">
        <v>11140</v>
      </c>
      <c r="PLN1" s="57" t="s">
        <v>11141</v>
      </c>
      <c r="PLO1" s="57" t="s">
        <v>11142</v>
      </c>
      <c r="PLP1" s="57" t="s">
        <v>11143</v>
      </c>
      <c r="PLQ1" s="57" t="s">
        <v>11144</v>
      </c>
      <c r="PLR1" s="57" t="s">
        <v>11145</v>
      </c>
      <c r="PLS1" s="57" t="s">
        <v>11146</v>
      </c>
      <c r="PLT1" s="57" t="s">
        <v>11147</v>
      </c>
      <c r="PLU1" s="57" t="s">
        <v>11148</v>
      </c>
      <c r="PLV1" s="57" t="s">
        <v>11149</v>
      </c>
      <c r="PLW1" s="57" t="s">
        <v>11150</v>
      </c>
      <c r="PLX1" s="57" t="s">
        <v>11151</v>
      </c>
      <c r="PLY1" s="57" t="s">
        <v>11152</v>
      </c>
      <c r="PLZ1" s="57" t="s">
        <v>11153</v>
      </c>
      <c r="PMA1" s="57" t="s">
        <v>11154</v>
      </c>
      <c r="PMB1" s="57" t="s">
        <v>11155</v>
      </c>
      <c r="PMC1" s="57" t="s">
        <v>11156</v>
      </c>
      <c r="PMD1" s="57" t="s">
        <v>11157</v>
      </c>
      <c r="PME1" s="57" t="s">
        <v>11158</v>
      </c>
      <c r="PMF1" s="57" t="s">
        <v>11159</v>
      </c>
      <c r="PMG1" s="57" t="s">
        <v>11160</v>
      </c>
      <c r="PMH1" s="57" t="s">
        <v>11161</v>
      </c>
      <c r="PMI1" s="57" t="s">
        <v>11162</v>
      </c>
      <c r="PMJ1" s="57" t="s">
        <v>11163</v>
      </c>
      <c r="PMK1" s="57" t="s">
        <v>11164</v>
      </c>
      <c r="PML1" s="57" t="s">
        <v>11165</v>
      </c>
      <c r="PMM1" s="57" t="s">
        <v>11166</v>
      </c>
      <c r="PMN1" s="57" t="s">
        <v>11167</v>
      </c>
      <c r="PMO1" s="57" t="s">
        <v>11168</v>
      </c>
      <c r="PMP1" s="57" t="s">
        <v>11169</v>
      </c>
      <c r="PMQ1" s="57" t="s">
        <v>11170</v>
      </c>
      <c r="PMR1" s="57" t="s">
        <v>11171</v>
      </c>
      <c r="PMS1" s="57" t="s">
        <v>11172</v>
      </c>
      <c r="PMT1" s="57" t="s">
        <v>11173</v>
      </c>
      <c r="PMU1" s="57" t="s">
        <v>11174</v>
      </c>
      <c r="PMV1" s="57" t="s">
        <v>11175</v>
      </c>
      <c r="PMW1" s="57" t="s">
        <v>11176</v>
      </c>
      <c r="PMX1" s="57" t="s">
        <v>11177</v>
      </c>
      <c r="PMY1" s="57" t="s">
        <v>11178</v>
      </c>
      <c r="PMZ1" s="57" t="s">
        <v>11179</v>
      </c>
      <c r="PNA1" s="57" t="s">
        <v>11180</v>
      </c>
      <c r="PNB1" s="57" t="s">
        <v>11181</v>
      </c>
      <c r="PNC1" s="57" t="s">
        <v>11182</v>
      </c>
      <c r="PND1" s="57" t="s">
        <v>11183</v>
      </c>
      <c r="PNE1" s="57" t="s">
        <v>11184</v>
      </c>
      <c r="PNF1" s="57" t="s">
        <v>11185</v>
      </c>
      <c r="PNG1" s="57" t="s">
        <v>11186</v>
      </c>
      <c r="PNH1" s="57" t="s">
        <v>11187</v>
      </c>
      <c r="PNI1" s="57" t="s">
        <v>11188</v>
      </c>
      <c r="PNJ1" s="57" t="s">
        <v>11189</v>
      </c>
      <c r="PNK1" s="57" t="s">
        <v>11190</v>
      </c>
      <c r="PNL1" s="57" t="s">
        <v>11191</v>
      </c>
      <c r="PNM1" s="57" t="s">
        <v>11192</v>
      </c>
      <c r="PNN1" s="57" t="s">
        <v>11193</v>
      </c>
      <c r="PNO1" s="57" t="s">
        <v>11194</v>
      </c>
      <c r="PNP1" s="57" t="s">
        <v>11195</v>
      </c>
      <c r="PNQ1" s="57" t="s">
        <v>11196</v>
      </c>
      <c r="PNR1" s="57" t="s">
        <v>11197</v>
      </c>
      <c r="PNS1" s="57" t="s">
        <v>11198</v>
      </c>
      <c r="PNT1" s="57" t="s">
        <v>11199</v>
      </c>
      <c r="PNU1" s="57" t="s">
        <v>11200</v>
      </c>
      <c r="PNV1" s="57" t="s">
        <v>11201</v>
      </c>
      <c r="PNW1" s="57" t="s">
        <v>11202</v>
      </c>
      <c r="PNX1" s="57" t="s">
        <v>11203</v>
      </c>
      <c r="PNY1" s="57" t="s">
        <v>11204</v>
      </c>
      <c r="PNZ1" s="57" t="s">
        <v>11205</v>
      </c>
      <c r="POA1" s="57" t="s">
        <v>11206</v>
      </c>
      <c r="POB1" s="57" t="s">
        <v>11207</v>
      </c>
      <c r="POC1" s="57" t="s">
        <v>11208</v>
      </c>
      <c r="POD1" s="57" t="s">
        <v>11209</v>
      </c>
      <c r="POE1" s="57" t="s">
        <v>11210</v>
      </c>
      <c r="POF1" s="57" t="s">
        <v>11211</v>
      </c>
      <c r="POG1" s="57" t="s">
        <v>11212</v>
      </c>
      <c r="POH1" s="57" t="s">
        <v>11213</v>
      </c>
      <c r="POI1" s="57" t="s">
        <v>11214</v>
      </c>
      <c r="POJ1" s="57" t="s">
        <v>11215</v>
      </c>
      <c r="POK1" s="57" t="s">
        <v>11216</v>
      </c>
      <c r="POL1" s="57" t="s">
        <v>11217</v>
      </c>
      <c r="POM1" s="57" t="s">
        <v>11218</v>
      </c>
      <c r="PON1" s="57" t="s">
        <v>11219</v>
      </c>
      <c r="POO1" s="57" t="s">
        <v>11220</v>
      </c>
      <c r="POP1" s="57" t="s">
        <v>11221</v>
      </c>
      <c r="POQ1" s="57" t="s">
        <v>11222</v>
      </c>
      <c r="POR1" s="57" t="s">
        <v>11223</v>
      </c>
      <c r="POS1" s="57" t="s">
        <v>11224</v>
      </c>
      <c r="POT1" s="57" t="s">
        <v>11225</v>
      </c>
      <c r="POU1" s="57" t="s">
        <v>11226</v>
      </c>
      <c r="POV1" s="57" t="s">
        <v>11227</v>
      </c>
      <c r="POW1" s="57" t="s">
        <v>11228</v>
      </c>
      <c r="POX1" s="57" t="s">
        <v>11229</v>
      </c>
      <c r="POY1" s="57" t="s">
        <v>11230</v>
      </c>
      <c r="POZ1" s="57" t="s">
        <v>11231</v>
      </c>
      <c r="PPA1" s="57" t="s">
        <v>11232</v>
      </c>
      <c r="PPB1" s="57" t="s">
        <v>11233</v>
      </c>
      <c r="PPC1" s="57" t="s">
        <v>11234</v>
      </c>
      <c r="PPD1" s="57" t="s">
        <v>11235</v>
      </c>
      <c r="PPE1" s="57" t="s">
        <v>11236</v>
      </c>
      <c r="PPF1" s="57" t="s">
        <v>11237</v>
      </c>
      <c r="PPG1" s="57" t="s">
        <v>11238</v>
      </c>
      <c r="PPH1" s="57" t="s">
        <v>11239</v>
      </c>
      <c r="PPI1" s="57" t="s">
        <v>11240</v>
      </c>
      <c r="PPJ1" s="57" t="s">
        <v>11241</v>
      </c>
      <c r="PPK1" s="57" t="s">
        <v>11242</v>
      </c>
      <c r="PPL1" s="57" t="s">
        <v>11243</v>
      </c>
      <c r="PPM1" s="57" t="s">
        <v>11244</v>
      </c>
      <c r="PPN1" s="57" t="s">
        <v>11245</v>
      </c>
      <c r="PPO1" s="57" t="s">
        <v>11246</v>
      </c>
      <c r="PPP1" s="57" t="s">
        <v>11247</v>
      </c>
      <c r="PPQ1" s="57" t="s">
        <v>11248</v>
      </c>
      <c r="PPR1" s="57" t="s">
        <v>11249</v>
      </c>
      <c r="PPS1" s="57" t="s">
        <v>11250</v>
      </c>
      <c r="PPT1" s="57" t="s">
        <v>11251</v>
      </c>
      <c r="PPU1" s="57" t="s">
        <v>11252</v>
      </c>
      <c r="PPV1" s="57" t="s">
        <v>11253</v>
      </c>
      <c r="PPW1" s="57" t="s">
        <v>11254</v>
      </c>
      <c r="PPX1" s="57" t="s">
        <v>11255</v>
      </c>
      <c r="PPY1" s="57" t="s">
        <v>11256</v>
      </c>
      <c r="PPZ1" s="57" t="s">
        <v>11257</v>
      </c>
      <c r="PQA1" s="57" t="s">
        <v>11258</v>
      </c>
      <c r="PQB1" s="57" t="s">
        <v>11259</v>
      </c>
      <c r="PQC1" s="57" t="s">
        <v>11260</v>
      </c>
      <c r="PQD1" s="57" t="s">
        <v>11261</v>
      </c>
      <c r="PQE1" s="57" t="s">
        <v>11262</v>
      </c>
      <c r="PQF1" s="57" t="s">
        <v>11263</v>
      </c>
      <c r="PQG1" s="57" t="s">
        <v>11264</v>
      </c>
      <c r="PQH1" s="57" t="s">
        <v>11265</v>
      </c>
      <c r="PQI1" s="57" t="s">
        <v>11266</v>
      </c>
      <c r="PQJ1" s="57" t="s">
        <v>11267</v>
      </c>
      <c r="PQK1" s="57" t="s">
        <v>11268</v>
      </c>
      <c r="PQL1" s="57" t="s">
        <v>11269</v>
      </c>
      <c r="PQM1" s="57" t="s">
        <v>11270</v>
      </c>
      <c r="PQN1" s="57" t="s">
        <v>11271</v>
      </c>
      <c r="PQO1" s="57" t="s">
        <v>11272</v>
      </c>
      <c r="PQP1" s="57" t="s">
        <v>11273</v>
      </c>
      <c r="PQQ1" s="57" t="s">
        <v>11274</v>
      </c>
      <c r="PQR1" s="57" t="s">
        <v>11275</v>
      </c>
      <c r="PQS1" s="57" t="s">
        <v>11276</v>
      </c>
      <c r="PQT1" s="57" t="s">
        <v>11277</v>
      </c>
      <c r="PQU1" s="57" t="s">
        <v>11278</v>
      </c>
      <c r="PQV1" s="57" t="s">
        <v>11279</v>
      </c>
      <c r="PQW1" s="57" t="s">
        <v>11280</v>
      </c>
      <c r="PQX1" s="57" t="s">
        <v>11281</v>
      </c>
      <c r="PQY1" s="57" t="s">
        <v>11282</v>
      </c>
      <c r="PQZ1" s="57" t="s">
        <v>11283</v>
      </c>
      <c r="PRA1" s="57" t="s">
        <v>11284</v>
      </c>
      <c r="PRB1" s="57" t="s">
        <v>11285</v>
      </c>
      <c r="PRC1" s="57" t="s">
        <v>11286</v>
      </c>
      <c r="PRD1" s="57" t="s">
        <v>11287</v>
      </c>
      <c r="PRE1" s="57" t="s">
        <v>11288</v>
      </c>
      <c r="PRF1" s="57" t="s">
        <v>11289</v>
      </c>
      <c r="PRG1" s="57" t="s">
        <v>11290</v>
      </c>
      <c r="PRH1" s="57" t="s">
        <v>11291</v>
      </c>
      <c r="PRI1" s="57" t="s">
        <v>11292</v>
      </c>
      <c r="PRJ1" s="57" t="s">
        <v>11293</v>
      </c>
      <c r="PRK1" s="57" t="s">
        <v>11294</v>
      </c>
      <c r="PRL1" s="57" t="s">
        <v>11295</v>
      </c>
      <c r="PRM1" s="57" t="s">
        <v>11296</v>
      </c>
      <c r="PRN1" s="57" t="s">
        <v>11297</v>
      </c>
      <c r="PRO1" s="57" t="s">
        <v>11298</v>
      </c>
      <c r="PRP1" s="57" t="s">
        <v>11299</v>
      </c>
      <c r="PRQ1" s="57" t="s">
        <v>11300</v>
      </c>
      <c r="PRR1" s="57" t="s">
        <v>11301</v>
      </c>
      <c r="PRS1" s="57" t="s">
        <v>11302</v>
      </c>
      <c r="PRT1" s="57" t="s">
        <v>11303</v>
      </c>
      <c r="PRU1" s="57" t="s">
        <v>11304</v>
      </c>
      <c r="PRV1" s="57" t="s">
        <v>11305</v>
      </c>
      <c r="PRW1" s="57" t="s">
        <v>11306</v>
      </c>
      <c r="PRX1" s="57" t="s">
        <v>11307</v>
      </c>
      <c r="PRY1" s="57" t="s">
        <v>11308</v>
      </c>
      <c r="PRZ1" s="57" t="s">
        <v>11309</v>
      </c>
      <c r="PSA1" s="57" t="s">
        <v>11310</v>
      </c>
      <c r="PSB1" s="57" t="s">
        <v>11311</v>
      </c>
      <c r="PSC1" s="57" t="s">
        <v>11312</v>
      </c>
      <c r="PSD1" s="57" t="s">
        <v>11313</v>
      </c>
      <c r="PSE1" s="57" t="s">
        <v>11314</v>
      </c>
      <c r="PSF1" s="57" t="s">
        <v>11315</v>
      </c>
      <c r="PSG1" s="57" t="s">
        <v>11316</v>
      </c>
      <c r="PSH1" s="57" t="s">
        <v>11317</v>
      </c>
      <c r="PSI1" s="57" t="s">
        <v>11318</v>
      </c>
      <c r="PSJ1" s="57" t="s">
        <v>11319</v>
      </c>
      <c r="PSK1" s="57" t="s">
        <v>11320</v>
      </c>
      <c r="PSL1" s="57" t="s">
        <v>11321</v>
      </c>
      <c r="PSM1" s="57" t="s">
        <v>11322</v>
      </c>
      <c r="PSN1" s="57" t="s">
        <v>11323</v>
      </c>
      <c r="PSO1" s="57" t="s">
        <v>11324</v>
      </c>
      <c r="PSP1" s="57" t="s">
        <v>11325</v>
      </c>
      <c r="PSQ1" s="57" t="s">
        <v>11326</v>
      </c>
      <c r="PSR1" s="57" t="s">
        <v>11327</v>
      </c>
      <c r="PSS1" s="57" t="s">
        <v>11328</v>
      </c>
      <c r="PST1" s="57" t="s">
        <v>11329</v>
      </c>
      <c r="PSU1" s="57" t="s">
        <v>11330</v>
      </c>
      <c r="PSV1" s="57" t="s">
        <v>11331</v>
      </c>
      <c r="PSW1" s="57" t="s">
        <v>11332</v>
      </c>
      <c r="PSX1" s="57" t="s">
        <v>11333</v>
      </c>
      <c r="PSY1" s="57" t="s">
        <v>11334</v>
      </c>
      <c r="PSZ1" s="57" t="s">
        <v>11335</v>
      </c>
      <c r="PTA1" s="57" t="s">
        <v>11336</v>
      </c>
      <c r="PTB1" s="57" t="s">
        <v>11337</v>
      </c>
      <c r="PTC1" s="57" t="s">
        <v>11338</v>
      </c>
      <c r="PTD1" s="57" t="s">
        <v>11339</v>
      </c>
      <c r="PTE1" s="57" t="s">
        <v>11340</v>
      </c>
      <c r="PTF1" s="57" t="s">
        <v>11341</v>
      </c>
      <c r="PTG1" s="57" t="s">
        <v>11342</v>
      </c>
      <c r="PTH1" s="57" t="s">
        <v>11343</v>
      </c>
      <c r="PTI1" s="57" t="s">
        <v>11344</v>
      </c>
      <c r="PTJ1" s="57" t="s">
        <v>11345</v>
      </c>
      <c r="PTK1" s="57" t="s">
        <v>11346</v>
      </c>
      <c r="PTL1" s="57" t="s">
        <v>11347</v>
      </c>
      <c r="PTM1" s="57" t="s">
        <v>11348</v>
      </c>
      <c r="PTN1" s="57" t="s">
        <v>11349</v>
      </c>
      <c r="PTO1" s="57" t="s">
        <v>11350</v>
      </c>
      <c r="PTP1" s="57" t="s">
        <v>11351</v>
      </c>
      <c r="PTQ1" s="57" t="s">
        <v>11352</v>
      </c>
      <c r="PTR1" s="57" t="s">
        <v>11353</v>
      </c>
      <c r="PTS1" s="57" t="s">
        <v>11354</v>
      </c>
      <c r="PTT1" s="57" t="s">
        <v>11355</v>
      </c>
      <c r="PTU1" s="57" t="s">
        <v>11356</v>
      </c>
      <c r="PTV1" s="57" t="s">
        <v>11357</v>
      </c>
      <c r="PTW1" s="57" t="s">
        <v>11358</v>
      </c>
      <c r="PTX1" s="57" t="s">
        <v>11359</v>
      </c>
      <c r="PTY1" s="57" t="s">
        <v>11360</v>
      </c>
      <c r="PTZ1" s="57" t="s">
        <v>11361</v>
      </c>
      <c r="PUA1" s="57" t="s">
        <v>11362</v>
      </c>
      <c r="PUB1" s="57" t="s">
        <v>11363</v>
      </c>
      <c r="PUC1" s="57" t="s">
        <v>11364</v>
      </c>
      <c r="PUD1" s="57" t="s">
        <v>11365</v>
      </c>
      <c r="PUE1" s="57" t="s">
        <v>11366</v>
      </c>
      <c r="PUF1" s="57" t="s">
        <v>11367</v>
      </c>
      <c r="PUG1" s="57" t="s">
        <v>11368</v>
      </c>
      <c r="PUH1" s="57" t="s">
        <v>11369</v>
      </c>
      <c r="PUI1" s="57" t="s">
        <v>11370</v>
      </c>
      <c r="PUJ1" s="57" t="s">
        <v>11371</v>
      </c>
      <c r="PUK1" s="57" t="s">
        <v>11372</v>
      </c>
      <c r="PUL1" s="57" t="s">
        <v>11373</v>
      </c>
      <c r="PUM1" s="57" t="s">
        <v>11374</v>
      </c>
      <c r="PUN1" s="57" t="s">
        <v>11375</v>
      </c>
      <c r="PUO1" s="57" t="s">
        <v>11376</v>
      </c>
      <c r="PUP1" s="57" t="s">
        <v>11377</v>
      </c>
      <c r="PUQ1" s="57" t="s">
        <v>11378</v>
      </c>
      <c r="PUR1" s="57" t="s">
        <v>11379</v>
      </c>
      <c r="PUS1" s="57" t="s">
        <v>11380</v>
      </c>
      <c r="PUT1" s="57" t="s">
        <v>11381</v>
      </c>
      <c r="PUU1" s="57" t="s">
        <v>11382</v>
      </c>
      <c r="PUV1" s="57" t="s">
        <v>11383</v>
      </c>
      <c r="PUW1" s="57" t="s">
        <v>11384</v>
      </c>
      <c r="PUX1" s="57" t="s">
        <v>11385</v>
      </c>
      <c r="PUY1" s="57" t="s">
        <v>11386</v>
      </c>
      <c r="PUZ1" s="57" t="s">
        <v>11387</v>
      </c>
      <c r="PVA1" s="57" t="s">
        <v>11388</v>
      </c>
      <c r="PVB1" s="57" t="s">
        <v>11389</v>
      </c>
      <c r="PVC1" s="57" t="s">
        <v>11390</v>
      </c>
      <c r="PVD1" s="57" t="s">
        <v>11391</v>
      </c>
      <c r="PVE1" s="57" t="s">
        <v>11392</v>
      </c>
      <c r="PVF1" s="57" t="s">
        <v>11393</v>
      </c>
      <c r="PVG1" s="57" t="s">
        <v>11394</v>
      </c>
      <c r="PVH1" s="57" t="s">
        <v>11395</v>
      </c>
      <c r="PVI1" s="57" t="s">
        <v>11396</v>
      </c>
      <c r="PVJ1" s="57" t="s">
        <v>11397</v>
      </c>
      <c r="PVK1" s="57" t="s">
        <v>11398</v>
      </c>
      <c r="PVL1" s="57" t="s">
        <v>11399</v>
      </c>
      <c r="PVM1" s="57" t="s">
        <v>11400</v>
      </c>
      <c r="PVN1" s="57" t="s">
        <v>11401</v>
      </c>
      <c r="PVO1" s="57" t="s">
        <v>11402</v>
      </c>
      <c r="PVP1" s="57" t="s">
        <v>11403</v>
      </c>
      <c r="PVQ1" s="57" t="s">
        <v>11404</v>
      </c>
      <c r="PVR1" s="57" t="s">
        <v>11405</v>
      </c>
      <c r="PVS1" s="57" t="s">
        <v>11406</v>
      </c>
      <c r="PVT1" s="57" t="s">
        <v>11407</v>
      </c>
      <c r="PVU1" s="57" t="s">
        <v>11408</v>
      </c>
      <c r="PVV1" s="57" t="s">
        <v>11409</v>
      </c>
      <c r="PVW1" s="57" t="s">
        <v>11410</v>
      </c>
      <c r="PVX1" s="57" t="s">
        <v>11411</v>
      </c>
      <c r="PVY1" s="57" t="s">
        <v>11412</v>
      </c>
      <c r="PVZ1" s="57" t="s">
        <v>11413</v>
      </c>
      <c r="PWA1" s="57" t="s">
        <v>11414</v>
      </c>
      <c r="PWB1" s="57" t="s">
        <v>11415</v>
      </c>
      <c r="PWC1" s="57" t="s">
        <v>11416</v>
      </c>
      <c r="PWD1" s="57" t="s">
        <v>11417</v>
      </c>
      <c r="PWE1" s="57" t="s">
        <v>11418</v>
      </c>
      <c r="PWF1" s="57" t="s">
        <v>11419</v>
      </c>
      <c r="PWG1" s="57" t="s">
        <v>11420</v>
      </c>
      <c r="PWH1" s="57" t="s">
        <v>11421</v>
      </c>
      <c r="PWI1" s="57" t="s">
        <v>11422</v>
      </c>
      <c r="PWJ1" s="57" t="s">
        <v>11423</v>
      </c>
      <c r="PWK1" s="57" t="s">
        <v>11424</v>
      </c>
      <c r="PWL1" s="57" t="s">
        <v>11425</v>
      </c>
      <c r="PWM1" s="57" t="s">
        <v>11426</v>
      </c>
      <c r="PWN1" s="57" t="s">
        <v>11427</v>
      </c>
      <c r="PWO1" s="57" t="s">
        <v>11428</v>
      </c>
      <c r="PWP1" s="57" t="s">
        <v>11429</v>
      </c>
      <c r="PWQ1" s="57" t="s">
        <v>11430</v>
      </c>
      <c r="PWR1" s="57" t="s">
        <v>11431</v>
      </c>
      <c r="PWS1" s="57" t="s">
        <v>11432</v>
      </c>
      <c r="PWT1" s="57" t="s">
        <v>11433</v>
      </c>
      <c r="PWU1" s="57" t="s">
        <v>11434</v>
      </c>
      <c r="PWV1" s="57" t="s">
        <v>11435</v>
      </c>
      <c r="PWW1" s="57" t="s">
        <v>11436</v>
      </c>
      <c r="PWX1" s="57" t="s">
        <v>11437</v>
      </c>
      <c r="PWY1" s="57" t="s">
        <v>11438</v>
      </c>
      <c r="PWZ1" s="57" t="s">
        <v>11439</v>
      </c>
      <c r="PXA1" s="57" t="s">
        <v>11440</v>
      </c>
      <c r="PXB1" s="57" t="s">
        <v>11441</v>
      </c>
      <c r="PXC1" s="57" t="s">
        <v>11442</v>
      </c>
      <c r="PXD1" s="57" t="s">
        <v>11443</v>
      </c>
      <c r="PXE1" s="57" t="s">
        <v>11444</v>
      </c>
      <c r="PXF1" s="57" t="s">
        <v>11445</v>
      </c>
      <c r="PXG1" s="57" t="s">
        <v>11446</v>
      </c>
      <c r="PXH1" s="57" t="s">
        <v>11447</v>
      </c>
      <c r="PXI1" s="57" t="s">
        <v>11448</v>
      </c>
      <c r="PXJ1" s="57" t="s">
        <v>11449</v>
      </c>
      <c r="PXK1" s="57" t="s">
        <v>11450</v>
      </c>
      <c r="PXL1" s="57" t="s">
        <v>11451</v>
      </c>
      <c r="PXM1" s="57" t="s">
        <v>11452</v>
      </c>
      <c r="PXN1" s="57" t="s">
        <v>11453</v>
      </c>
      <c r="PXO1" s="57" t="s">
        <v>11454</v>
      </c>
      <c r="PXP1" s="57" t="s">
        <v>11455</v>
      </c>
      <c r="PXQ1" s="57" t="s">
        <v>11456</v>
      </c>
      <c r="PXR1" s="57" t="s">
        <v>11457</v>
      </c>
      <c r="PXS1" s="57" t="s">
        <v>11458</v>
      </c>
      <c r="PXT1" s="57" t="s">
        <v>11459</v>
      </c>
      <c r="PXU1" s="57" t="s">
        <v>11460</v>
      </c>
      <c r="PXV1" s="57" t="s">
        <v>11461</v>
      </c>
      <c r="PXW1" s="57" t="s">
        <v>11462</v>
      </c>
      <c r="PXX1" s="57" t="s">
        <v>11463</v>
      </c>
      <c r="PXY1" s="57" t="s">
        <v>11464</v>
      </c>
      <c r="PXZ1" s="57" t="s">
        <v>11465</v>
      </c>
      <c r="PYA1" s="57" t="s">
        <v>11466</v>
      </c>
      <c r="PYB1" s="57" t="s">
        <v>11467</v>
      </c>
      <c r="PYC1" s="57" t="s">
        <v>11468</v>
      </c>
      <c r="PYD1" s="57" t="s">
        <v>11469</v>
      </c>
      <c r="PYE1" s="57" t="s">
        <v>11470</v>
      </c>
      <c r="PYF1" s="57" t="s">
        <v>11471</v>
      </c>
      <c r="PYG1" s="57" t="s">
        <v>11472</v>
      </c>
      <c r="PYH1" s="57" t="s">
        <v>11473</v>
      </c>
      <c r="PYI1" s="57" t="s">
        <v>11474</v>
      </c>
      <c r="PYJ1" s="57" t="s">
        <v>11475</v>
      </c>
      <c r="PYK1" s="57" t="s">
        <v>11476</v>
      </c>
      <c r="PYL1" s="57" t="s">
        <v>11477</v>
      </c>
      <c r="PYM1" s="57" t="s">
        <v>11478</v>
      </c>
      <c r="PYN1" s="57" t="s">
        <v>11479</v>
      </c>
      <c r="PYO1" s="57" t="s">
        <v>11480</v>
      </c>
      <c r="PYP1" s="57" t="s">
        <v>11481</v>
      </c>
      <c r="PYQ1" s="57" t="s">
        <v>11482</v>
      </c>
      <c r="PYR1" s="57" t="s">
        <v>11483</v>
      </c>
      <c r="PYS1" s="57" t="s">
        <v>11484</v>
      </c>
      <c r="PYT1" s="57" t="s">
        <v>11485</v>
      </c>
      <c r="PYU1" s="57" t="s">
        <v>11486</v>
      </c>
      <c r="PYV1" s="57" t="s">
        <v>11487</v>
      </c>
      <c r="PYW1" s="57" t="s">
        <v>11488</v>
      </c>
      <c r="PYX1" s="57" t="s">
        <v>11489</v>
      </c>
      <c r="PYY1" s="57" t="s">
        <v>11490</v>
      </c>
      <c r="PYZ1" s="57" t="s">
        <v>11491</v>
      </c>
      <c r="PZA1" s="57" t="s">
        <v>11492</v>
      </c>
      <c r="PZB1" s="57" t="s">
        <v>11493</v>
      </c>
      <c r="PZC1" s="57" t="s">
        <v>11494</v>
      </c>
      <c r="PZD1" s="57" t="s">
        <v>11495</v>
      </c>
      <c r="PZE1" s="57" t="s">
        <v>11496</v>
      </c>
      <c r="PZF1" s="57" t="s">
        <v>11497</v>
      </c>
      <c r="PZG1" s="57" t="s">
        <v>11498</v>
      </c>
      <c r="PZH1" s="57" t="s">
        <v>11499</v>
      </c>
      <c r="PZI1" s="57" t="s">
        <v>11500</v>
      </c>
      <c r="PZJ1" s="57" t="s">
        <v>11501</v>
      </c>
      <c r="PZK1" s="57" t="s">
        <v>11502</v>
      </c>
      <c r="PZL1" s="57" t="s">
        <v>11503</v>
      </c>
      <c r="PZM1" s="57" t="s">
        <v>11504</v>
      </c>
      <c r="PZN1" s="57" t="s">
        <v>11505</v>
      </c>
      <c r="PZO1" s="57" t="s">
        <v>11506</v>
      </c>
      <c r="PZP1" s="57" t="s">
        <v>11507</v>
      </c>
      <c r="PZQ1" s="57" t="s">
        <v>11508</v>
      </c>
      <c r="PZR1" s="57" t="s">
        <v>11509</v>
      </c>
      <c r="PZS1" s="57" t="s">
        <v>11510</v>
      </c>
      <c r="PZT1" s="57" t="s">
        <v>11511</v>
      </c>
      <c r="PZU1" s="57" t="s">
        <v>11512</v>
      </c>
      <c r="PZV1" s="57" t="s">
        <v>11513</v>
      </c>
      <c r="PZW1" s="57" t="s">
        <v>11514</v>
      </c>
      <c r="PZX1" s="57" t="s">
        <v>11515</v>
      </c>
      <c r="PZY1" s="57" t="s">
        <v>11516</v>
      </c>
      <c r="PZZ1" s="57" t="s">
        <v>11517</v>
      </c>
      <c r="QAA1" s="57" t="s">
        <v>11518</v>
      </c>
      <c r="QAB1" s="57" t="s">
        <v>11519</v>
      </c>
      <c r="QAC1" s="57" t="s">
        <v>11520</v>
      </c>
      <c r="QAD1" s="57" t="s">
        <v>11521</v>
      </c>
      <c r="QAE1" s="57" t="s">
        <v>11522</v>
      </c>
      <c r="QAF1" s="57" t="s">
        <v>11523</v>
      </c>
      <c r="QAG1" s="57" t="s">
        <v>11524</v>
      </c>
      <c r="QAH1" s="57" t="s">
        <v>11525</v>
      </c>
      <c r="QAI1" s="57" t="s">
        <v>11526</v>
      </c>
      <c r="QAJ1" s="57" t="s">
        <v>11527</v>
      </c>
      <c r="QAK1" s="57" t="s">
        <v>11528</v>
      </c>
      <c r="QAL1" s="57" t="s">
        <v>11529</v>
      </c>
      <c r="QAM1" s="57" t="s">
        <v>11530</v>
      </c>
      <c r="QAN1" s="57" t="s">
        <v>11531</v>
      </c>
      <c r="QAO1" s="57" t="s">
        <v>11532</v>
      </c>
      <c r="QAP1" s="57" t="s">
        <v>11533</v>
      </c>
      <c r="QAQ1" s="57" t="s">
        <v>11534</v>
      </c>
      <c r="QAR1" s="57" t="s">
        <v>11535</v>
      </c>
      <c r="QAS1" s="57" t="s">
        <v>11536</v>
      </c>
      <c r="QAT1" s="57" t="s">
        <v>11537</v>
      </c>
      <c r="QAU1" s="57" t="s">
        <v>11538</v>
      </c>
      <c r="QAV1" s="57" t="s">
        <v>11539</v>
      </c>
      <c r="QAW1" s="57" t="s">
        <v>11540</v>
      </c>
      <c r="QAX1" s="57" t="s">
        <v>11541</v>
      </c>
      <c r="QAY1" s="57" t="s">
        <v>11542</v>
      </c>
      <c r="QAZ1" s="57" t="s">
        <v>11543</v>
      </c>
      <c r="QBA1" s="57" t="s">
        <v>11544</v>
      </c>
      <c r="QBB1" s="57" t="s">
        <v>11545</v>
      </c>
      <c r="QBC1" s="57" t="s">
        <v>11546</v>
      </c>
      <c r="QBD1" s="57" t="s">
        <v>11547</v>
      </c>
      <c r="QBE1" s="57" t="s">
        <v>11548</v>
      </c>
      <c r="QBF1" s="57" t="s">
        <v>11549</v>
      </c>
      <c r="QBG1" s="57" t="s">
        <v>11550</v>
      </c>
      <c r="QBH1" s="57" t="s">
        <v>11551</v>
      </c>
      <c r="QBI1" s="57" t="s">
        <v>11552</v>
      </c>
      <c r="QBJ1" s="57" t="s">
        <v>11553</v>
      </c>
      <c r="QBK1" s="57" t="s">
        <v>11554</v>
      </c>
      <c r="QBL1" s="57" t="s">
        <v>11555</v>
      </c>
      <c r="QBM1" s="57" t="s">
        <v>11556</v>
      </c>
      <c r="QBN1" s="57" t="s">
        <v>11557</v>
      </c>
      <c r="QBO1" s="57" t="s">
        <v>11558</v>
      </c>
      <c r="QBP1" s="57" t="s">
        <v>11559</v>
      </c>
      <c r="QBQ1" s="57" t="s">
        <v>11560</v>
      </c>
      <c r="QBR1" s="57" t="s">
        <v>11561</v>
      </c>
      <c r="QBS1" s="57" t="s">
        <v>11562</v>
      </c>
      <c r="QBT1" s="57" t="s">
        <v>11563</v>
      </c>
      <c r="QBU1" s="57" t="s">
        <v>11564</v>
      </c>
      <c r="QBV1" s="57" t="s">
        <v>11565</v>
      </c>
      <c r="QBW1" s="57" t="s">
        <v>11566</v>
      </c>
      <c r="QBX1" s="57" t="s">
        <v>11567</v>
      </c>
      <c r="QBY1" s="57" t="s">
        <v>11568</v>
      </c>
      <c r="QBZ1" s="57" t="s">
        <v>11569</v>
      </c>
      <c r="QCA1" s="57" t="s">
        <v>11570</v>
      </c>
      <c r="QCB1" s="57" t="s">
        <v>11571</v>
      </c>
      <c r="QCC1" s="57" t="s">
        <v>11572</v>
      </c>
      <c r="QCD1" s="57" t="s">
        <v>11573</v>
      </c>
      <c r="QCE1" s="57" t="s">
        <v>11574</v>
      </c>
      <c r="QCF1" s="57" t="s">
        <v>11575</v>
      </c>
      <c r="QCG1" s="57" t="s">
        <v>11576</v>
      </c>
      <c r="QCH1" s="57" t="s">
        <v>11577</v>
      </c>
      <c r="QCI1" s="57" t="s">
        <v>11578</v>
      </c>
      <c r="QCJ1" s="57" t="s">
        <v>11579</v>
      </c>
      <c r="QCK1" s="57" t="s">
        <v>11580</v>
      </c>
      <c r="QCL1" s="57" t="s">
        <v>11581</v>
      </c>
      <c r="QCM1" s="57" t="s">
        <v>11582</v>
      </c>
      <c r="QCN1" s="57" t="s">
        <v>11583</v>
      </c>
      <c r="QCO1" s="57" t="s">
        <v>11584</v>
      </c>
      <c r="QCP1" s="57" t="s">
        <v>11585</v>
      </c>
      <c r="QCQ1" s="57" t="s">
        <v>11586</v>
      </c>
      <c r="QCR1" s="57" t="s">
        <v>11587</v>
      </c>
      <c r="QCS1" s="57" t="s">
        <v>11588</v>
      </c>
      <c r="QCT1" s="57" t="s">
        <v>11589</v>
      </c>
      <c r="QCU1" s="57" t="s">
        <v>11590</v>
      </c>
      <c r="QCV1" s="57" t="s">
        <v>11591</v>
      </c>
      <c r="QCW1" s="57" t="s">
        <v>11592</v>
      </c>
      <c r="QCX1" s="57" t="s">
        <v>11593</v>
      </c>
      <c r="QCY1" s="57" t="s">
        <v>11594</v>
      </c>
      <c r="QCZ1" s="57" t="s">
        <v>11595</v>
      </c>
      <c r="QDA1" s="57" t="s">
        <v>11596</v>
      </c>
      <c r="QDB1" s="57" t="s">
        <v>11597</v>
      </c>
      <c r="QDC1" s="57" t="s">
        <v>11598</v>
      </c>
      <c r="QDD1" s="57" t="s">
        <v>11599</v>
      </c>
      <c r="QDE1" s="57" t="s">
        <v>11600</v>
      </c>
      <c r="QDF1" s="57" t="s">
        <v>11601</v>
      </c>
      <c r="QDG1" s="57" t="s">
        <v>11602</v>
      </c>
      <c r="QDH1" s="57" t="s">
        <v>11603</v>
      </c>
      <c r="QDI1" s="57" t="s">
        <v>11604</v>
      </c>
      <c r="QDJ1" s="57" t="s">
        <v>11605</v>
      </c>
      <c r="QDK1" s="57" t="s">
        <v>11606</v>
      </c>
      <c r="QDL1" s="57" t="s">
        <v>11607</v>
      </c>
      <c r="QDM1" s="57" t="s">
        <v>11608</v>
      </c>
      <c r="QDN1" s="57" t="s">
        <v>11609</v>
      </c>
      <c r="QDO1" s="57" t="s">
        <v>11610</v>
      </c>
      <c r="QDP1" s="57" t="s">
        <v>11611</v>
      </c>
      <c r="QDQ1" s="57" t="s">
        <v>11612</v>
      </c>
      <c r="QDR1" s="57" t="s">
        <v>11613</v>
      </c>
      <c r="QDS1" s="57" t="s">
        <v>11614</v>
      </c>
      <c r="QDT1" s="57" t="s">
        <v>11615</v>
      </c>
      <c r="QDU1" s="57" t="s">
        <v>11616</v>
      </c>
      <c r="QDV1" s="57" t="s">
        <v>11617</v>
      </c>
      <c r="QDW1" s="57" t="s">
        <v>11618</v>
      </c>
      <c r="QDX1" s="57" t="s">
        <v>11619</v>
      </c>
      <c r="QDY1" s="57" t="s">
        <v>11620</v>
      </c>
      <c r="QDZ1" s="57" t="s">
        <v>11621</v>
      </c>
      <c r="QEA1" s="57" t="s">
        <v>11622</v>
      </c>
      <c r="QEB1" s="57" t="s">
        <v>11623</v>
      </c>
      <c r="QEC1" s="57" t="s">
        <v>11624</v>
      </c>
      <c r="QED1" s="57" t="s">
        <v>11625</v>
      </c>
      <c r="QEE1" s="57" t="s">
        <v>11626</v>
      </c>
      <c r="QEF1" s="57" t="s">
        <v>11627</v>
      </c>
      <c r="QEG1" s="57" t="s">
        <v>11628</v>
      </c>
      <c r="QEH1" s="57" t="s">
        <v>11629</v>
      </c>
      <c r="QEI1" s="57" t="s">
        <v>11630</v>
      </c>
      <c r="QEJ1" s="57" t="s">
        <v>11631</v>
      </c>
      <c r="QEK1" s="57" t="s">
        <v>11632</v>
      </c>
      <c r="QEL1" s="57" t="s">
        <v>11633</v>
      </c>
      <c r="QEM1" s="57" t="s">
        <v>11634</v>
      </c>
      <c r="QEN1" s="57" t="s">
        <v>11635</v>
      </c>
      <c r="QEO1" s="57" t="s">
        <v>11636</v>
      </c>
      <c r="QEP1" s="57" t="s">
        <v>11637</v>
      </c>
      <c r="QEQ1" s="57" t="s">
        <v>11638</v>
      </c>
      <c r="QER1" s="57" t="s">
        <v>11639</v>
      </c>
      <c r="QES1" s="57" t="s">
        <v>11640</v>
      </c>
      <c r="QET1" s="57" t="s">
        <v>11641</v>
      </c>
      <c r="QEU1" s="57" t="s">
        <v>11642</v>
      </c>
      <c r="QEV1" s="57" t="s">
        <v>11643</v>
      </c>
      <c r="QEW1" s="57" t="s">
        <v>11644</v>
      </c>
      <c r="QEX1" s="57" t="s">
        <v>11645</v>
      </c>
      <c r="QEY1" s="57" t="s">
        <v>11646</v>
      </c>
      <c r="QEZ1" s="57" t="s">
        <v>11647</v>
      </c>
      <c r="QFA1" s="57" t="s">
        <v>11648</v>
      </c>
      <c r="QFB1" s="57" t="s">
        <v>11649</v>
      </c>
      <c r="QFC1" s="57" t="s">
        <v>11650</v>
      </c>
      <c r="QFD1" s="57" t="s">
        <v>11651</v>
      </c>
      <c r="QFE1" s="57" t="s">
        <v>11652</v>
      </c>
      <c r="QFF1" s="57" t="s">
        <v>11653</v>
      </c>
      <c r="QFG1" s="57" t="s">
        <v>11654</v>
      </c>
      <c r="QFH1" s="57" t="s">
        <v>11655</v>
      </c>
      <c r="QFI1" s="57" t="s">
        <v>11656</v>
      </c>
      <c r="QFJ1" s="57" t="s">
        <v>11657</v>
      </c>
      <c r="QFK1" s="57" t="s">
        <v>11658</v>
      </c>
      <c r="QFL1" s="57" t="s">
        <v>11659</v>
      </c>
      <c r="QFM1" s="57" t="s">
        <v>11660</v>
      </c>
      <c r="QFN1" s="57" t="s">
        <v>11661</v>
      </c>
      <c r="QFO1" s="57" t="s">
        <v>11662</v>
      </c>
      <c r="QFP1" s="57" t="s">
        <v>11663</v>
      </c>
      <c r="QFQ1" s="57" t="s">
        <v>11664</v>
      </c>
      <c r="QFR1" s="57" t="s">
        <v>11665</v>
      </c>
      <c r="QFS1" s="57" t="s">
        <v>11666</v>
      </c>
      <c r="QFT1" s="57" t="s">
        <v>11667</v>
      </c>
      <c r="QFU1" s="57" t="s">
        <v>11668</v>
      </c>
      <c r="QFV1" s="57" t="s">
        <v>11669</v>
      </c>
      <c r="QFW1" s="57" t="s">
        <v>11670</v>
      </c>
      <c r="QFX1" s="57" t="s">
        <v>11671</v>
      </c>
      <c r="QFY1" s="57" t="s">
        <v>11672</v>
      </c>
      <c r="QFZ1" s="57" t="s">
        <v>11673</v>
      </c>
      <c r="QGA1" s="57" t="s">
        <v>11674</v>
      </c>
      <c r="QGB1" s="57" t="s">
        <v>11675</v>
      </c>
      <c r="QGC1" s="57" t="s">
        <v>11676</v>
      </c>
      <c r="QGD1" s="57" t="s">
        <v>11677</v>
      </c>
      <c r="QGE1" s="57" t="s">
        <v>11678</v>
      </c>
      <c r="QGF1" s="57" t="s">
        <v>11679</v>
      </c>
      <c r="QGG1" s="57" t="s">
        <v>11680</v>
      </c>
      <c r="QGH1" s="57" t="s">
        <v>11681</v>
      </c>
      <c r="QGI1" s="57" t="s">
        <v>11682</v>
      </c>
      <c r="QGJ1" s="57" t="s">
        <v>11683</v>
      </c>
      <c r="QGK1" s="57" t="s">
        <v>11684</v>
      </c>
      <c r="QGL1" s="57" t="s">
        <v>11685</v>
      </c>
      <c r="QGM1" s="57" t="s">
        <v>11686</v>
      </c>
      <c r="QGN1" s="57" t="s">
        <v>11687</v>
      </c>
      <c r="QGO1" s="57" t="s">
        <v>11688</v>
      </c>
      <c r="QGP1" s="57" t="s">
        <v>11689</v>
      </c>
      <c r="QGQ1" s="57" t="s">
        <v>11690</v>
      </c>
      <c r="QGR1" s="57" t="s">
        <v>11691</v>
      </c>
      <c r="QGS1" s="57" t="s">
        <v>11692</v>
      </c>
      <c r="QGT1" s="57" t="s">
        <v>11693</v>
      </c>
      <c r="QGU1" s="57" t="s">
        <v>11694</v>
      </c>
      <c r="QGV1" s="57" t="s">
        <v>11695</v>
      </c>
      <c r="QGW1" s="57" t="s">
        <v>11696</v>
      </c>
      <c r="QGX1" s="57" t="s">
        <v>11697</v>
      </c>
      <c r="QGY1" s="57" t="s">
        <v>11698</v>
      </c>
      <c r="QGZ1" s="57" t="s">
        <v>11699</v>
      </c>
      <c r="QHA1" s="57" t="s">
        <v>11700</v>
      </c>
      <c r="QHB1" s="57" t="s">
        <v>11701</v>
      </c>
      <c r="QHC1" s="57" t="s">
        <v>11702</v>
      </c>
      <c r="QHD1" s="57" t="s">
        <v>11703</v>
      </c>
      <c r="QHE1" s="57" t="s">
        <v>11704</v>
      </c>
      <c r="QHF1" s="57" t="s">
        <v>11705</v>
      </c>
      <c r="QHG1" s="57" t="s">
        <v>11706</v>
      </c>
      <c r="QHH1" s="57" t="s">
        <v>11707</v>
      </c>
      <c r="QHI1" s="57" t="s">
        <v>11708</v>
      </c>
      <c r="QHJ1" s="57" t="s">
        <v>11709</v>
      </c>
      <c r="QHK1" s="57" t="s">
        <v>11710</v>
      </c>
      <c r="QHL1" s="57" t="s">
        <v>11711</v>
      </c>
      <c r="QHM1" s="57" t="s">
        <v>11712</v>
      </c>
      <c r="QHN1" s="57" t="s">
        <v>11713</v>
      </c>
      <c r="QHO1" s="57" t="s">
        <v>11714</v>
      </c>
      <c r="QHP1" s="57" t="s">
        <v>11715</v>
      </c>
      <c r="QHQ1" s="57" t="s">
        <v>11716</v>
      </c>
      <c r="QHR1" s="57" t="s">
        <v>11717</v>
      </c>
      <c r="QHS1" s="57" t="s">
        <v>11718</v>
      </c>
      <c r="QHT1" s="57" t="s">
        <v>11719</v>
      </c>
      <c r="QHU1" s="57" t="s">
        <v>11720</v>
      </c>
      <c r="QHV1" s="57" t="s">
        <v>11721</v>
      </c>
      <c r="QHW1" s="57" t="s">
        <v>11722</v>
      </c>
      <c r="QHX1" s="57" t="s">
        <v>11723</v>
      </c>
      <c r="QHY1" s="57" t="s">
        <v>11724</v>
      </c>
      <c r="QHZ1" s="57" t="s">
        <v>11725</v>
      </c>
      <c r="QIA1" s="57" t="s">
        <v>11726</v>
      </c>
      <c r="QIB1" s="57" t="s">
        <v>11727</v>
      </c>
      <c r="QIC1" s="57" t="s">
        <v>11728</v>
      </c>
      <c r="QID1" s="57" t="s">
        <v>11729</v>
      </c>
      <c r="QIE1" s="57" t="s">
        <v>11730</v>
      </c>
      <c r="QIF1" s="57" t="s">
        <v>11731</v>
      </c>
      <c r="QIG1" s="57" t="s">
        <v>11732</v>
      </c>
      <c r="QIH1" s="57" t="s">
        <v>11733</v>
      </c>
      <c r="QII1" s="57" t="s">
        <v>11734</v>
      </c>
      <c r="QIJ1" s="57" t="s">
        <v>11735</v>
      </c>
      <c r="QIK1" s="57" t="s">
        <v>11736</v>
      </c>
      <c r="QIL1" s="57" t="s">
        <v>11737</v>
      </c>
      <c r="QIM1" s="57" t="s">
        <v>11738</v>
      </c>
      <c r="QIN1" s="57" t="s">
        <v>11739</v>
      </c>
      <c r="QIO1" s="57" t="s">
        <v>11740</v>
      </c>
      <c r="QIP1" s="57" t="s">
        <v>11741</v>
      </c>
      <c r="QIQ1" s="57" t="s">
        <v>11742</v>
      </c>
      <c r="QIR1" s="57" t="s">
        <v>11743</v>
      </c>
      <c r="QIS1" s="57" t="s">
        <v>11744</v>
      </c>
      <c r="QIT1" s="57" t="s">
        <v>11745</v>
      </c>
      <c r="QIU1" s="57" t="s">
        <v>11746</v>
      </c>
      <c r="QIV1" s="57" t="s">
        <v>11747</v>
      </c>
      <c r="QIW1" s="57" t="s">
        <v>11748</v>
      </c>
      <c r="QIX1" s="57" t="s">
        <v>11749</v>
      </c>
      <c r="QIY1" s="57" t="s">
        <v>11750</v>
      </c>
      <c r="QIZ1" s="57" t="s">
        <v>11751</v>
      </c>
      <c r="QJA1" s="57" t="s">
        <v>11752</v>
      </c>
      <c r="QJB1" s="57" t="s">
        <v>11753</v>
      </c>
      <c r="QJC1" s="57" t="s">
        <v>11754</v>
      </c>
      <c r="QJD1" s="57" t="s">
        <v>11755</v>
      </c>
      <c r="QJE1" s="57" t="s">
        <v>11756</v>
      </c>
      <c r="QJF1" s="57" t="s">
        <v>11757</v>
      </c>
      <c r="QJG1" s="57" t="s">
        <v>11758</v>
      </c>
      <c r="QJH1" s="57" t="s">
        <v>11759</v>
      </c>
      <c r="QJI1" s="57" t="s">
        <v>11760</v>
      </c>
      <c r="QJJ1" s="57" t="s">
        <v>11761</v>
      </c>
      <c r="QJK1" s="57" t="s">
        <v>11762</v>
      </c>
      <c r="QJL1" s="57" t="s">
        <v>11763</v>
      </c>
      <c r="QJM1" s="57" t="s">
        <v>11764</v>
      </c>
      <c r="QJN1" s="57" t="s">
        <v>11765</v>
      </c>
      <c r="QJO1" s="57" t="s">
        <v>11766</v>
      </c>
      <c r="QJP1" s="57" t="s">
        <v>11767</v>
      </c>
      <c r="QJQ1" s="57" t="s">
        <v>11768</v>
      </c>
      <c r="QJR1" s="57" t="s">
        <v>11769</v>
      </c>
      <c r="QJS1" s="57" t="s">
        <v>11770</v>
      </c>
      <c r="QJT1" s="57" t="s">
        <v>11771</v>
      </c>
      <c r="QJU1" s="57" t="s">
        <v>11772</v>
      </c>
      <c r="QJV1" s="57" t="s">
        <v>11773</v>
      </c>
      <c r="QJW1" s="57" t="s">
        <v>11774</v>
      </c>
      <c r="QJX1" s="57" t="s">
        <v>11775</v>
      </c>
      <c r="QJY1" s="57" t="s">
        <v>11776</v>
      </c>
      <c r="QJZ1" s="57" t="s">
        <v>11777</v>
      </c>
      <c r="QKA1" s="57" t="s">
        <v>11778</v>
      </c>
      <c r="QKB1" s="57" t="s">
        <v>11779</v>
      </c>
      <c r="QKC1" s="57" t="s">
        <v>11780</v>
      </c>
      <c r="QKD1" s="57" t="s">
        <v>11781</v>
      </c>
      <c r="QKE1" s="57" t="s">
        <v>11782</v>
      </c>
      <c r="QKF1" s="57" t="s">
        <v>11783</v>
      </c>
      <c r="QKG1" s="57" t="s">
        <v>11784</v>
      </c>
      <c r="QKH1" s="57" t="s">
        <v>11785</v>
      </c>
      <c r="QKI1" s="57" t="s">
        <v>11786</v>
      </c>
      <c r="QKJ1" s="57" t="s">
        <v>11787</v>
      </c>
      <c r="QKK1" s="57" t="s">
        <v>11788</v>
      </c>
      <c r="QKL1" s="57" t="s">
        <v>11789</v>
      </c>
      <c r="QKM1" s="57" t="s">
        <v>11790</v>
      </c>
      <c r="QKN1" s="57" t="s">
        <v>11791</v>
      </c>
      <c r="QKO1" s="57" t="s">
        <v>11792</v>
      </c>
      <c r="QKP1" s="57" t="s">
        <v>11793</v>
      </c>
      <c r="QKQ1" s="57" t="s">
        <v>11794</v>
      </c>
      <c r="QKR1" s="57" t="s">
        <v>11795</v>
      </c>
      <c r="QKS1" s="57" t="s">
        <v>11796</v>
      </c>
      <c r="QKT1" s="57" t="s">
        <v>11797</v>
      </c>
      <c r="QKU1" s="57" t="s">
        <v>11798</v>
      </c>
      <c r="QKV1" s="57" t="s">
        <v>11799</v>
      </c>
      <c r="QKW1" s="57" t="s">
        <v>11800</v>
      </c>
      <c r="QKX1" s="57" t="s">
        <v>11801</v>
      </c>
      <c r="QKY1" s="57" t="s">
        <v>11802</v>
      </c>
      <c r="QKZ1" s="57" t="s">
        <v>11803</v>
      </c>
      <c r="QLA1" s="57" t="s">
        <v>11804</v>
      </c>
      <c r="QLB1" s="57" t="s">
        <v>11805</v>
      </c>
      <c r="QLC1" s="57" t="s">
        <v>11806</v>
      </c>
      <c r="QLD1" s="57" t="s">
        <v>11807</v>
      </c>
      <c r="QLE1" s="57" t="s">
        <v>11808</v>
      </c>
      <c r="QLF1" s="57" t="s">
        <v>11809</v>
      </c>
      <c r="QLG1" s="57" t="s">
        <v>11810</v>
      </c>
      <c r="QLH1" s="57" t="s">
        <v>11811</v>
      </c>
      <c r="QLI1" s="57" t="s">
        <v>11812</v>
      </c>
      <c r="QLJ1" s="57" t="s">
        <v>11813</v>
      </c>
      <c r="QLK1" s="57" t="s">
        <v>11814</v>
      </c>
      <c r="QLL1" s="57" t="s">
        <v>11815</v>
      </c>
      <c r="QLM1" s="57" t="s">
        <v>11816</v>
      </c>
      <c r="QLN1" s="57" t="s">
        <v>11817</v>
      </c>
      <c r="QLO1" s="57" t="s">
        <v>11818</v>
      </c>
      <c r="QLP1" s="57" t="s">
        <v>11819</v>
      </c>
      <c r="QLQ1" s="57" t="s">
        <v>11820</v>
      </c>
      <c r="QLR1" s="57" t="s">
        <v>11821</v>
      </c>
      <c r="QLS1" s="57" t="s">
        <v>11822</v>
      </c>
      <c r="QLT1" s="57" t="s">
        <v>11823</v>
      </c>
      <c r="QLU1" s="57" t="s">
        <v>11824</v>
      </c>
      <c r="QLV1" s="57" t="s">
        <v>11825</v>
      </c>
      <c r="QLW1" s="57" t="s">
        <v>11826</v>
      </c>
      <c r="QLX1" s="57" t="s">
        <v>11827</v>
      </c>
      <c r="QLY1" s="57" t="s">
        <v>11828</v>
      </c>
      <c r="QLZ1" s="57" t="s">
        <v>11829</v>
      </c>
      <c r="QMA1" s="57" t="s">
        <v>11830</v>
      </c>
      <c r="QMB1" s="57" t="s">
        <v>11831</v>
      </c>
      <c r="QMC1" s="57" t="s">
        <v>11832</v>
      </c>
      <c r="QMD1" s="57" t="s">
        <v>11833</v>
      </c>
      <c r="QME1" s="57" t="s">
        <v>11834</v>
      </c>
      <c r="QMF1" s="57" t="s">
        <v>11835</v>
      </c>
      <c r="QMG1" s="57" t="s">
        <v>11836</v>
      </c>
      <c r="QMH1" s="57" t="s">
        <v>11837</v>
      </c>
      <c r="QMI1" s="57" t="s">
        <v>11838</v>
      </c>
      <c r="QMJ1" s="57" t="s">
        <v>11839</v>
      </c>
      <c r="QMK1" s="57" t="s">
        <v>11840</v>
      </c>
      <c r="QML1" s="57" t="s">
        <v>11841</v>
      </c>
      <c r="QMM1" s="57" t="s">
        <v>11842</v>
      </c>
      <c r="QMN1" s="57" t="s">
        <v>11843</v>
      </c>
      <c r="QMO1" s="57" t="s">
        <v>11844</v>
      </c>
      <c r="QMP1" s="57" t="s">
        <v>11845</v>
      </c>
      <c r="QMQ1" s="57" t="s">
        <v>11846</v>
      </c>
      <c r="QMR1" s="57" t="s">
        <v>11847</v>
      </c>
      <c r="QMS1" s="57" t="s">
        <v>11848</v>
      </c>
      <c r="QMT1" s="57" t="s">
        <v>11849</v>
      </c>
      <c r="QMU1" s="57" t="s">
        <v>11850</v>
      </c>
      <c r="QMV1" s="57" t="s">
        <v>11851</v>
      </c>
      <c r="QMW1" s="57" t="s">
        <v>11852</v>
      </c>
      <c r="QMX1" s="57" t="s">
        <v>11853</v>
      </c>
      <c r="QMY1" s="57" t="s">
        <v>11854</v>
      </c>
      <c r="QMZ1" s="57" t="s">
        <v>11855</v>
      </c>
      <c r="QNA1" s="57" t="s">
        <v>11856</v>
      </c>
      <c r="QNB1" s="57" t="s">
        <v>11857</v>
      </c>
      <c r="QNC1" s="57" t="s">
        <v>11858</v>
      </c>
      <c r="QND1" s="57" t="s">
        <v>11859</v>
      </c>
      <c r="QNE1" s="57" t="s">
        <v>11860</v>
      </c>
      <c r="QNF1" s="57" t="s">
        <v>11861</v>
      </c>
      <c r="QNG1" s="57" t="s">
        <v>11862</v>
      </c>
      <c r="QNH1" s="57" t="s">
        <v>11863</v>
      </c>
      <c r="QNI1" s="57" t="s">
        <v>11864</v>
      </c>
      <c r="QNJ1" s="57" t="s">
        <v>11865</v>
      </c>
      <c r="QNK1" s="57" t="s">
        <v>11866</v>
      </c>
      <c r="QNL1" s="57" t="s">
        <v>11867</v>
      </c>
      <c r="QNM1" s="57" t="s">
        <v>11868</v>
      </c>
      <c r="QNN1" s="57" t="s">
        <v>11869</v>
      </c>
      <c r="QNO1" s="57" t="s">
        <v>11870</v>
      </c>
      <c r="QNP1" s="57" t="s">
        <v>11871</v>
      </c>
      <c r="QNQ1" s="57" t="s">
        <v>11872</v>
      </c>
      <c r="QNR1" s="57" t="s">
        <v>11873</v>
      </c>
      <c r="QNS1" s="57" t="s">
        <v>11874</v>
      </c>
      <c r="QNT1" s="57" t="s">
        <v>11875</v>
      </c>
      <c r="QNU1" s="57" t="s">
        <v>11876</v>
      </c>
      <c r="QNV1" s="57" t="s">
        <v>11877</v>
      </c>
      <c r="QNW1" s="57" t="s">
        <v>11878</v>
      </c>
      <c r="QNX1" s="57" t="s">
        <v>11879</v>
      </c>
      <c r="QNY1" s="57" t="s">
        <v>11880</v>
      </c>
      <c r="QNZ1" s="57" t="s">
        <v>11881</v>
      </c>
      <c r="QOA1" s="57" t="s">
        <v>11882</v>
      </c>
      <c r="QOB1" s="57" t="s">
        <v>11883</v>
      </c>
      <c r="QOC1" s="57" t="s">
        <v>11884</v>
      </c>
      <c r="QOD1" s="57" t="s">
        <v>11885</v>
      </c>
      <c r="QOE1" s="57" t="s">
        <v>11886</v>
      </c>
      <c r="QOF1" s="57" t="s">
        <v>11887</v>
      </c>
      <c r="QOG1" s="57" t="s">
        <v>11888</v>
      </c>
      <c r="QOH1" s="57" t="s">
        <v>11889</v>
      </c>
      <c r="QOI1" s="57" t="s">
        <v>11890</v>
      </c>
      <c r="QOJ1" s="57" t="s">
        <v>11891</v>
      </c>
      <c r="QOK1" s="57" t="s">
        <v>11892</v>
      </c>
      <c r="QOL1" s="57" t="s">
        <v>11893</v>
      </c>
      <c r="QOM1" s="57" t="s">
        <v>11894</v>
      </c>
      <c r="QON1" s="57" t="s">
        <v>11895</v>
      </c>
      <c r="QOO1" s="57" t="s">
        <v>11896</v>
      </c>
      <c r="QOP1" s="57" t="s">
        <v>11897</v>
      </c>
      <c r="QOQ1" s="57" t="s">
        <v>11898</v>
      </c>
      <c r="QOR1" s="57" t="s">
        <v>11899</v>
      </c>
      <c r="QOS1" s="57" t="s">
        <v>11900</v>
      </c>
      <c r="QOT1" s="57" t="s">
        <v>11901</v>
      </c>
      <c r="QOU1" s="57" t="s">
        <v>11902</v>
      </c>
      <c r="QOV1" s="57" t="s">
        <v>11903</v>
      </c>
      <c r="QOW1" s="57" t="s">
        <v>11904</v>
      </c>
      <c r="QOX1" s="57" t="s">
        <v>11905</v>
      </c>
      <c r="QOY1" s="57" t="s">
        <v>11906</v>
      </c>
      <c r="QOZ1" s="57" t="s">
        <v>11907</v>
      </c>
      <c r="QPA1" s="57" t="s">
        <v>11908</v>
      </c>
      <c r="QPB1" s="57" t="s">
        <v>11909</v>
      </c>
      <c r="QPC1" s="57" t="s">
        <v>11910</v>
      </c>
      <c r="QPD1" s="57" t="s">
        <v>11911</v>
      </c>
      <c r="QPE1" s="57" t="s">
        <v>11912</v>
      </c>
      <c r="QPF1" s="57" t="s">
        <v>11913</v>
      </c>
      <c r="QPG1" s="57" t="s">
        <v>11914</v>
      </c>
      <c r="QPH1" s="57" t="s">
        <v>11915</v>
      </c>
      <c r="QPI1" s="57" t="s">
        <v>11916</v>
      </c>
      <c r="QPJ1" s="57" t="s">
        <v>11917</v>
      </c>
      <c r="QPK1" s="57" t="s">
        <v>11918</v>
      </c>
      <c r="QPL1" s="57" t="s">
        <v>11919</v>
      </c>
      <c r="QPM1" s="57" t="s">
        <v>11920</v>
      </c>
      <c r="QPN1" s="57" t="s">
        <v>11921</v>
      </c>
      <c r="QPO1" s="57" t="s">
        <v>11922</v>
      </c>
      <c r="QPP1" s="57" t="s">
        <v>11923</v>
      </c>
      <c r="QPQ1" s="57" t="s">
        <v>11924</v>
      </c>
      <c r="QPR1" s="57" t="s">
        <v>11925</v>
      </c>
      <c r="QPS1" s="57" t="s">
        <v>11926</v>
      </c>
      <c r="QPT1" s="57" t="s">
        <v>11927</v>
      </c>
      <c r="QPU1" s="57" t="s">
        <v>11928</v>
      </c>
      <c r="QPV1" s="57" t="s">
        <v>11929</v>
      </c>
      <c r="QPW1" s="57" t="s">
        <v>11930</v>
      </c>
      <c r="QPX1" s="57" t="s">
        <v>11931</v>
      </c>
      <c r="QPY1" s="57" t="s">
        <v>11932</v>
      </c>
      <c r="QPZ1" s="57" t="s">
        <v>11933</v>
      </c>
      <c r="QQA1" s="57" t="s">
        <v>11934</v>
      </c>
      <c r="QQB1" s="57" t="s">
        <v>11935</v>
      </c>
      <c r="QQC1" s="57" t="s">
        <v>11936</v>
      </c>
      <c r="QQD1" s="57" t="s">
        <v>11937</v>
      </c>
      <c r="QQE1" s="57" t="s">
        <v>11938</v>
      </c>
      <c r="QQF1" s="57" t="s">
        <v>11939</v>
      </c>
      <c r="QQG1" s="57" t="s">
        <v>11940</v>
      </c>
      <c r="QQH1" s="57" t="s">
        <v>11941</v>
      </c>
      <c r="QQI1" s="57" t="s">
        <v>11942</v>
      </c>
      <c r="QQJ1" s="57" t="s">
        <v>11943</v>
      </c>
      <c r="QQK1" s="57" t="s">
        <v>11944</v>
      </c>
      <c r="QQL1" s="57" t="s">
        <v>11945</v>
      </c>
      <c r="QQM1" s="57" t="s">
        <v>11946</v>
      </c>
      <c r="QQN1" s="57" t="s">
        <v>11947</v>
      </c>
      <c r="QQO1" s="57" t="s">
        <v>11948</v>
      </c>
      <c r="QQP1" s="57" t="s">
        <v>11949</v>
      </c>
      <c r="QQQ1" s="57" t="s">
        <v>11950</v>
      </c>
      <c r="QQR1" s="57" t="s">
        <v>11951</v>
      </c>
      <c r="QQS1" s="57" t="s">
        <v>11952</v>
      </c>
      <c r="QQT1" s="57" t="s">
        <v>11953</v>
      </c>
      <c r="QQU1" s="57" t="s">
        <v>11954</v>
      </c>
      <c r="QQV1" s="57" t="s">
        <v>11955</v>
      </c>
      <c r="QQW1" s="57" t="s">
        <v>11956</v>
      </c>
      <c r="QQX1" s="57" t="s">
        <v>11957</v>
      </c>
      <c r="QQY1" s="57" t="s">
        <v>11958</v>
      </c>
      <c r="QQZ1" s="57" t="s">
        <v>11959</v>
      </c>
      <c r="QRA1" s="57" t="s">
        <v>11960</v>
      </c>
      <c r="QRB1" s="57" t="s">
        <v>11961</v>
      </c>
      <c r="QRC1" s="57" t="s">
        <v>11962</v>
      </c>
      <c r="QRD1" s="57" t="s">
        <v>11963</v>
      </c>
      <c r="QRE1" s="57" t="s">
        <v>11964</v>
      </c>
      <c r="QRF1" s="57" t="s">
        <v>11965</v>
      </c>
      <c r="QRG1" s="57" t="s">
        <v>11966</v>
      </c>
      <c r="QRH1" s="57" t="s">
        <v>11967</v>
      </c>
      <c r="QRI1" s="57" t="s">
        <v>11968</v>
      </c>
      <c r="QRJ1" s="57" t="s">
        <v>11969</v>
      </c>
      <c r="QRK1" s="57" t="s">
        <v>11970</v>
      </c>
      <c r="QRL1" s="57" t="s">
        <v>11971</v>
      </c>
      <c r="QRM1" s="57" t="s">
        <v>11972</v>
      </c>
      <c r="QRN1" s="57" t="s">
        <v>11973</v>
      </c>
      <c r="QRO1" s="57" t="s">
        <v>11974</v>
      </c>
      <c r="QRP1" s="57" t="s">
        <v>11975</v>
      </c>
      <c r="QRQ1" s="57" t="s">
        <v>11976</v>
      </c>
      <c r="QRR1" s="57" t="s">
        <v>11977</v>
      </c>
      <c r="QRS1" s="57" t="s">
        <v>11978</v>
      </c>
      <c r="QRT1" s="57" t="s">
        <v>11979</v>
      </c>
      <c r="QRU1" s="57" t="s">
        <v>11980</v>
      </c>
      <c r="QRV1" s="57" t="s">
        <v>11981</v>
      </c>
      <c r="QRW1" s="57" t="s">
        <v>11982</v>
      </c>
      <c r="QRX1" s="57" t="s">
        <v>11983</v>
      </c>
      <c r="QRY1" s="57" t="s">
        <v>11984</v>
      </c>
      <c r="QRZ1" s="57" t="s">
        <v>11985</v>
      </c>
      <c r="QSA1" s="57" t="s">
        <v>11986</v>
      </c>
      <c r="QSB1" s="57" t="s">
        <v>11987</v>
      </c>
      <c r="QSC1" s="57" t="s">
        <v>11988</v>
      </c>
      <c r="QSD1" s="57" t="s">
        <v>11989</v>
      </c>
      <c r="QSE1" s="57" t="s">
        <v>11990</v>
      </c>
      <c r="QSF1" s="57" t="s">
        <v>11991</v>
      </c>
      <c r="QSG1" s="57" t="s">
        <v>11992</v>
      </c>
      <c r="QSH1" s="57" t="s">
        <v>11993</v>
      </c>
      <c r="QSI1" s="57" t="s">
        <v>11994</v>
      </c>
      <c r="QSJ1" s="57" t="s">
        <v>11995</v>
      </c>
      <c r="QSK1" s="57" t="s">
        <v>11996</v>
      </c>
      <c r="QSL1" s="57" t="s">
        <v>11997</v>
      </c>
      <c r="QSM1" s="57" t="s">
        <v>11998</v>
      </c>
      <c r="QSN1" s="57" t="s">
        <v>11999</v>
      </c>
      <c r="QSO1" s="57" t="s">
        <v>12000</v>
      </c>
      <c r="QSP1" s="57" t="s">
        <v>12001</v>
      </c>
      <c r="QSQ1" s="57" t="s">
        <v>12002</v>
      </c>
      <c r="QSR1" s="57" t="s">
        <v>12003</v>
      </c>
      <c r="QSS1" s="57" t="s">
        <v>12004</v>
      </c>
      <c r="QST1" s="57" t="s">
        <v>12005</v>
      </c>
      <c r="QSU1" s="57" t="s">
        <v>12006</v>
      </c>
      <c r="QSV1" s="57" t="s">
        <v>12007</v>
      </c>
      <c r="QSW1" s="57" t="s">
        <v>12008</v>
      </c>
      <c r="QSX1" s="57" t="s">
        <v>12009</v>
      </c>
      <c r="QSY1" s="57" t="s">
        <v>12010</v>
      </c>
      <c r="QSZ1" s="57" t="s">
        <v>12011</v>
      </c>
      <c r="QTA1" s="57" t="s">
        <v>12012</v>
      </c>
      <c r="QTB1" s="57" t="s">
        <v>12013</v>
      </c>
      <c r="QTC1" s="57" t="s">
        <v>12014</v>
      </c>
      <c r="QTD1" s="57" t="s">
        <v>12015</v>
      </c>
      <c r="QTE1" s="57" t="s">
        <v>12016</v>
      </c>
      <c r="QTF1" s="57" t="s">
        <v>12017</v>
      </c>
      <c r="QTG1" s="57" t="s">
        <v>12018</v>
      </c>
      <c r="QTH1" s="57" t="s">
        <v>12019</v>
      </c>
      <c r="QTI1" s="57" t="s">
        <v>12020</v>
      </c>
      <c r="QTJ1" s="57" t="s">
        <v>12021</v>
      </c>
      <c r="QTK1" s="57" t="s">
        <v>12022</v>
      </c>
      <c r="QTL1" s="57" t="s">
        <v>12023</v>
      </c>
      <c r="QTM1" s="57" t="s">
        <v>12024</v>
      </c>
      <c r="QTN1" s="57" t="s">
        <v>12025</v>
      </c>
      <c r="QTO1" s="57" t="s">
        <v>12026</v>
      </c>
      <c r="QTP1" s="57" t="s">
        <v>12027</v>
      </c>
      <c r="QTQ1" s="57" t="s">
        <v>12028</v>
      </c>
      <c r="QTR1" s="57" t="s">
        <v>12029</v>
      </c>
      <c r="QTS1" s="57" t="s">
        <v>12030</v>
      </c>
      <c r="QTT1" s="57" t="s">
        <v>12031</v>
      </c>
      <c r="QTU1" s="57" t="s">
        <v>12032</v>
      </c>
      <c r="QTV1" s="57" t="s">
        <v>12033</v>
      </c>
      <c r="QTW1" s="57" t="s">
        <v>12034</v>
      </c>
      <c r="QTX1" s="57" t="s">
        <v>12035</v>
      </c>
      <c r="QTY1" s="57" t="s">
        <v>12036</v>
      </c>
      <c r="QTZ1" s="57" t="s">
        <v>12037</v>
      </c>
      <c r="QUA1" s="57" t="s">
        <v>12038</v>
      </c>
      <c r="QUB1" s="57" t="s">
        <v>12039</v>
      </c>
      <c r="QUC1" s="57" t="s">
        <v>12040</v>
      </c>
      <c r="QUD1" s="57" t="s">
        <v>12041</v>
      </c>
      <c r="QUE1" s="57" t="s">
        <v>12042</v>
      </c>
      <c r="QUF1" s="57" t="s">
        <v>12043</v>
      </c>
      <c r="QUG1" s="57" t="s">
        <v>12044</v>
      </c>
      <c r="QUH1" s="57" t="s">
        <v>12045</v>
      </c>
      <c r="QUI1" s="57" t="s">
        <v>12046</v>
      </c>
      <c r="QUJ1" s="57" t="s">
        <v>12047</v>
      </c>
      <c r="QUK1" s="57" t="s">
        <v>12048</v>
      </c>
      <c r="QUL1" s="57" t="s">
        <v>12049</v>
      </c>
      <c r="QUM1" s="57" t="s">
        <v>12050</v>
      </c>
      <c r="QUN1" s="57" t="s">
        <v>12051</v>
      </c>
      <c r="QUO1" s="57" t="s">
        <v>12052</v>
      </c>
      <c r="QUP1" s="57" t="s">
        <v>12053</v>
      </c>
      <c r="QUQ1" s="57" t="s">
        <v>12054</v>
      </c>
      <c r="QUR1" s="57" t="s">
        <v>12055</v>
      </c>
      <c r="QUS1" s="57" t="s">
        <v>12056</v>
      </c>
      <c r="QUT1" s="57" t="s">
        <v>12057</v>
      </c>
      <c r="QUU1" s="57" t="s">
        <v>12058</v>
      </c>
      <c r="QUV1" s="57" t="s">
        <v>12059</v>
      </c>
      <c r="QUW1" s="57" t="s">
        <v>12060</v>
      </c>
      <c r="QUX1" s="57" t="s">
        <v>12061</v>
      </c>
      <c r="QUY1" s="57" t="s">
        <v>12062</v>
      </c>
      <c r="QUZ1" s="57" t="s">
        <v>12063</v>
      </c>
      <c r="QVA1" s="57" t="s">
        <v>12064</v>
      </c>
      <c r="QVB1" s="57" t="s">
        <v>12065</v>
      </c>
      <c r="QVC1" s="57" t="s">
        <v>12066</v>
      </c>
      <c r="QVD1" s="57" t="s">
        <v>12067</v>
      </c>
      <c r="QVE1" s="57" t="s">
        <v>12068</v>
      </c>
      <c r="QVF1" s="57" t="s">
        <v>12069</v>
      </c>
      <c r="QVG1" s="57" t="s">
        <v>12070</v>
      </c>
      <c r="QVH1" s="57" t="s">
        <v>12071</v>
      </c>
      <c r="QVI1" s="57" t="s">
        <v>12072</v>
      </c>
      <c r="QVJ1" s="57" t="s">
        <v>12073</v>
      </c>
      <c r="QVK1" s="57" t="s">
        <v>12074</v>
      </c>
      <c r="QVL1" s="57" t="s">
        <v>12075</v>
      </c>
      <c r="QVM1" s="57" t="s">
        <v>12076</v>
      </c>
      <c r="QVN1" s="57" t="s">
        <v>12077</v>
      </c>
      <c r="QVO1" s="57" t="s">
        <v>12078</v>
      </c>
      <c r="QVP1" s="57" t="s">
        <v>12079</v>
      </c>
      <c r="QVQ1" s="57" t="s">
        <v>12080</v>
      </c>
      <c r="QVR1" s="57" t="s">
        <v>12081</v>
      </c>
      <c r="QVS1" s="57" t="s">
        <v>12082</v>
      </c>
      <c r="QVT1" s="57" t="s">
        <v>12083</v>
      </c>
      <c r="QVU1" s="57" t="s">
        <v>12084</v>
      </c>
      <c r="QVV1" s="57" t="s">
        <v>12085</v>
      </c>
      <c r="QVW1" s="57" t="s">
        <v>12086</v>
      </c>
      <c r="QVX1" s="57" t="s">
        <v>12087</v>
      </c>
      <c r="QVY1" s="57" t="s">
        <v>12088</v>
      </c>
      <c r="QVZ1" s="57" t="s">
        <v>12089</v>
      </c>
      <c r="QWA1" s="57" t="s">
        <v>12090</v>
      </c>
      <c r="QWB1" s="57" t="s">
        <v>12091</v>
      </c>
      <c r="QWC1" s="57" t="s">
        <v>12092</v>
      </c>
      <c r="QWD1" s="57" t="s">
        <v>12093</v>
      </c>
      <c r="QWE1" s="57" t="s">
        <v>12094</v>
      </c>
      <c r="QWF1" s="57" t="s">
        <v>12095</v>
      </c>
      <c r="QWG1" s="57" t="s">
        <v>12096</v>
      </c>
      <c r="QWH1" s="57" t="s">
        <v>12097</v>
      </c>
      <c r="QWI1" s="57" t="s">
        <v>12098</v>
      </c>
      <c r="QWJ1" s="57" t="s">
        <v>12099</v>
      </c>
      <c r="QWK1" s="57" t="s">
        <v>12100</v>
      </c>
      <c r="QWL1" s="57" t="s">
        <v>12101</v>
      </c>
      <c r="QWM1" s="57" t="s">
        <v>12102</v>
      </c>
      <c r="QWN1" s="57" t="s">
        <v>12103</v>
      </c>
      <c r="QWO1" s="57" t="s">
        <v>12104</v>
      </c>
      <c r="QWP1" s="57" t="s">
        <v>12105</v>
      </c>
      <c r="QWQ1" s="57" t="s">
        <v>12106</v>
      </c>
      <c r="QWR1" s="57" t="s">
        <v>12107</v>
      </c>
      <c r="QWS1" s="57" t="s">
        <v>12108</v>
      </c>
      <c r="QWT1" s="57" t="s">
        <v>12109</v>
      </c>
      <c r="QWU1" s="57" t="s">
        <v>12110</v>
      </c>
      <c r="QWV1" s="57" t="s">
        <v>12111</v>
      </c>
      <c r="QWW1" s="57" t="s">
        <v>12112</v>
      </c>
      <c r="QWX1" s="57" t="s">
        <v>12113</v>
      </c>
      <c r="QWY1" s="57" t="s">
        <v>12114</v>
      </c>
      <c r="QWZ1" s="57" t="s">
        <v>12115</v>
      </c>
      <c r="QXA1" s="57" t="s">
        <v>12116</v>
      </c>
      <c r="QXB1" s="57" t="s">
        <v>12117</v>
      </c>
      <c r="QXC1" s="57" t="s">
        <v>12118</v>
      </c>
      <c r="QXD1" s="57" t="s">
        <v>12119</v>
      </c>
      <c r="QXE1" s="57" t="s">
        <v>12120</v>
      </c>
      <c r="QXF1" s="57" t="s">
        <v>12121</v>
      </c>
      <c r="QXG1" s="57" t="s">
        <v>12122</v>
      </c>
      <c r="QXH1" s="57" t="s">
        <v>12123</v>
      </c>
      <c r="QXI1" s="57" t="s">
        <v>12124</v>
      </c>
      <c r="QXJ1" s="57" t="s">
        <v>12125</v>
      </c>
      <c r="QXK1" s="57" t="s">
        <v>12126</v>
      </c>
      <c r="QXL1" s="57" t="s">
        <v>12127</v>
      </c>
      <c r="QXM1" s="57" t="s">
        <v>12128</v>
      </c>
      <c r="QXN1" s="57" t="s">
        <v>12129</v>
      </c>
      <c r="QXO1" s="57" t="s">
        <v>12130</v>
      </c>
      <c r="QXP1" s="57" t="s">
        <v>12131</v>
      </c>
      <c r="QXQ1" s="57" t="s">
        <v>12132</v>
      </c>
      <c r="QXR1" s="57" t="s">
        <v>12133</v>
      </c>
      <c r="QXS1" s="57" t="s">
        <v>12134</v>
      </c>
      <c r="QXT1" s="57" t="s">
        <v>12135</v>
      </c>
      <c r="QXU1" s="57" t="s">
        <v>12136</v>
      </c>
      <c r="QXV1" s="57" t="s">
        <v>12137</v>
      </c>
      <c r="QXW1" s="57" t="s">
        <v>12138</v>
      </c>
      <c r="QXX1" s="57" t="s">
        <v>12139</v>
      </c>
      <c r="QXY1" s="57" t="s">
        <v>12140</v>
      </c>
      <c r="QXZ1" s="57" t="s">
        <v>12141</v>
      </c>
      <c r="QYA1" s="57" t="s">
        <v>12142</v>
      </c>
      <c r="QYB1" s="57" t="s">
        <v>12143</v>
      </c>
      <c r="QYC1" s="57" t="s">
        <v>12144</v>
      </c>
      <c r="QYD1" s="57" t="s">
        <v>12145</v>
      </c>
      <c r="QYE1" s="57" t="s">
        <v>12146</v>
      </c>
      <c r="QYF1" s="57" t="s">
        <v>12147</v>
      </c>
      <c r="QYG1" s="57" t="s">
        <v>12148</v>
      </c>
      <c r="QYH1" s="57" t="s">
        <v>12149</v>
      </c>
      <c r="QYI1" s="57" t="s">
        <v>12150</v>
      </c>
      <c r="QYJ1" s="57" t="s">
        <v>12151</v>
      </c>
      <c r="QYK1" s="57" t="s">
        <v>12152</v>
      </c>
      <c r="QYL1" s="57" t="s">
        <v>12153</v>
      </c>
      <c r="QYM1" s="57" t="s">
        <v>12154</v>
      </c>
      <c r="QYN1" s="57" t="s">
        <v>12155</v>
      </c>
      <c r="QYO1" s="57" t="s">
        <v>12156</v>
      </c>
      <c r="QYP1" s="57" t="s">
        <v>12157</v>
      </c>
      <c r="QYQ1" s="57" t="s">
        <v>12158</v>
      </c>
      <c r="QYR1" s="57" t="s">
        <v>12159</v>
      </c>
      <c r="QYS1" s="57" t="s">
        <v>12160</v>
      </c>
      <c r="QYT1" s="57" t="s">
        <v>12161</v>
      </c>
      <c r="QYU1" s="57" t="s">
        <v>12162</v>
      </c>
      <c r="QYV1" s="57" t="s">
        <v>12163</v>
      </c>
      <c r="QYW1" s="57" t="s">
        <v>12164</v>
      </c>
      <c r="QYX1" s="57" t="s">
        <v>12165</v>
      </c>
      <c r="QYY1" s="57" t="s">
        <v>12166</v>
      </c>
      <c r="QYZ1" s="57" t="s">
        <v>12167</v>
      </c>
      <c r="QZA1" s="57" t="s">
        <v>12168</v>
      </c>
      <c r="QZB1" s="57" t="s">
        <v>12169</v>
      </c>
      <c r="QZC1" s="57" t="s">
        <v>12170</v>
      </c>
      <c r="QZD1" s="57" t="s">
        <v>12171</v>
      </c>
      <c r="QZE1" s="57" t="s">
        <v>12172</v>
      </c>
      <c r="QZF1" s="57" t="s">
        <v>12173</v>
      </c>
      <c r="QZG1" s="57" t="s">
        <v>12174</v>
      </c>
      <c r="QZH1" s="57" t="s">
        <v>12175</v>
      </c>
      <c r="QZI1" s="57" t="s">
        <v>12176</v>
      </c>
      <c r="QZJ1" s="57" t="s">
        <v>12177</v>
      </c>
      <c r="QZK1" s="57" t="s">
        <v>12178</v>
      </c>
      <c r="QZL1" s="57" t="s">
        <v>12179</v>
      </c>
      <c r="QZM1" s="57" t="s">
        <v>12180</v>
      </c>
      <c r="QZN1" s="57" t="s">
        <v>12181</v>
      </c>
      <c r="QZO1" s="57" t="s">
        <v>12182</v>
      </c>
      <c r="QZP1" s="57" t="s">
        <v>12183</v>
      </c>
      <c r="QZQ1" s="57" t="s">
        <v>12184</v>
      </c>
      <c r="QZR1" s="57" t="s">
        <v>12185</v>
      </c>
      <c r="QZS1" s="57" t="s">
        <v>12186</v>
      </c>
      <c r="QZT1" s="57" t="s">
        <v>12187</v>
      </c>
      <c r="QZU1" s="57" t="s">
        <v>12188</v>
      </c>
      <c r="QZV1" s="57" t="s">
        <v>12189</v>
      </c>
      <c r="QZW1" s="57" t="s">
        <v>12190</v>
      </c>
      <c r="QZX1" s="57" t="s">
        <v>12191</v>
      </c>
      <c r="QZY1" s="57" t="s">
        <v>12192</v>
      </c>
      <c r="QZZ1" s="57" t="s">
        <v>12193</v>
      </c>
      <c r="RAA1" s="57" t="s">
        <v>12194</v>
      </c>
      <c r="RAB1" s="57" t="s">
        <v>12195</v>
      </c>
      <c r="RAC1" s="57" t="s">
        <v>12196</v>
      </c>
      <c r="RAD1" s="57" t="s">
        <v>12197</v>
      </c>
      <c r="RAE1" s="57" t="s">
        <v>12198</v>
      </c>
      <c r="RAF1" s="57" t="s">
        <v>12199</v>
      </c>
      <c r="RAG1" s="57" t="s">
        <v>12200</v>
      </c>
      <c r="RAH1" s="57" t="s">
        <v>12201</v>
      </c>
      <c r="RAI1" s="57" t="s">
        <v>12202</v>
      </c>
      <c r="RAJ1" s="57" t="s">
        <v>12203</v>
      </c>
      <c r="RAK1" s="57" t="s">
        <v>12204</v>
      </c>
      <c r="RAL1" s="57" t="s">
        <v>12205</v>
      </c>
      <c r="RAM1" s="57" t="s">
        <v>12206</v>
      </c>
      <c r="RAN1" s="57" t="s">
        <v>12207</v>
      </c>
      <c r="RAO1" s="57" t="s">
        <v>12208</v>
      </c>
      <c r="RAP1" s="57" t="s">
        <v>12209</v>
      </c>
      <c r="RAQ1" s="57" t="s">
        <v>12210</v>
      </c>
      <c r="RAR1" s="57" t="s">
        <v>12211</v>
      </c>
      <c r="RAS1" s="57" t="s">
        <v>12212</v>
      </c>
      <c r="RAT1" s="57" t="s">
        <v>12213</v>
      </c>
      <c r="RAU1" s="57" t="s">
        <v>12214</v>
      </c>
      <c r="RAV1" s="57" t="s">
        <v>12215</v>
      </c>
      <c r="RAW1" s="57" t="s">
        <v>12216</v>
      </c>
      <c r="RAX1" s="57" t="s">
        <v>12217</v>
      </c>
      <c r="RAY1" s="57" t="s">
        <v>12218</v>
      </c>
      <c r="RAZ1" s="57" t="s">
        <v>12219</v>
      </c>
      <c r="RBA1" s="57" t="s">
        <v>12220</v>
      </c>
      <c r="RBB1" s="57" t="s">
        <v>12221</v>
      </c>
      <c r="RBC1" s="57" t="s">
        <v>12222</v>
      </c>
      <c r="RBD1" s="57" t="s">
        <v>12223</v>
      </c>
      <c r="RBE1" s="57" t="s">
        <v>12224</v>
      </c>
      <c r="RBF1" s="57" t="s">
        <v>12225</v>
      </c>
      <c r="RBG1" s="57" t="s">
        <v>12226</v>
      </c>
      <c r="RBH1" s="57" t="s">
        <v>12227</v>
      </c>
      <c r="RBI1" s="57" t="s">
        <v>12228</v>
      </c>
      <c r="RBJ1" s="57" t="s">
        <v>12229</v>
      </c>
      <c r="RBK1" s="57" t="s">
        <v>12230</v>
      </c>
      <c r="RBL1" s="57" t="s">
        <v>12231</v>
      </c>
      <c r="RBM1" s="57" t="s">
        <v>12232</v>
      </c>
      <c r="RBN1" s="57" t="s">
        <v>12233</v>
      </c>
      <c r="RBO1" s="57" t="s">
        <v>12234</v>
      </c>
      <c r="RBP1" s="57" t="s">
        <v>12235</v>
      </c>
      <c r="RBQ1" s="57" t="s">
        <v>12236</v>
      </c>
      <c r="RBR1" s="57" t="s">
        <v>12237</v>
      </c>
      <c r="RBS1" s="57" t="s">
        <v>12238</v>
      </c>
      <c r="RBT1" s="57" t="s">
        <v>12239</v>
      </c>
      <c r="RBU1" s="57" t="s">
        <v>12240</v>
      </c>
      <c r="RBV1" s="57" t="s">
        <v>12241</v>
      </c>
      <c r="RBW1" s="57" t="s">
        <v>12242</v>
      </c>
      <c r="RBX1" s="57" t="s">
        <v>12243</v>
      </c>
      <c r="RBY1" s="57" t="s">
        <v>12244</v>
      </c>
      <c r="RBZ1" s="57" t="s">
        <v>12245</v>
      </c>
      <c r="RCA1" s="57" t="s">
        <v>12246</v>
      </c>
      <c r="RCB1" s="57" t="s">
        <v>12247</v>
      </c>
      <c r="RCC1" s="57" t="s">
        <v>12248</v>
      </c>
      <c r="RCD1" s="57" t="s">
        <v>12249</v>
      </c>
      <c r="RCE1" s="57" t="s">
        <v>12250</v>
      </c>
      <c r="RCF1" s="57" t="s">
        <v>12251</v>
      </c>
      <c r="RCG1" s="57" t="s">
        <v>12252</v>
      </c>
      <c r="RCH1" s="57" t="s">
        <v>12253</v>
      </c>
      <c r="RCI1" s="57" t="s">
        <v>12254</v>
      </c>
      <c r="RCJ1" s="57" t="s">
        <v>12255</v>
      </c>
      <c r="RCK1" s="57" t="s">
        <v>12256</v>
      </c>
      <c r="RCL1" s="57" t="s">
        <v>12257</v>
      </c>
      <c r="RCM1" s="57" t="s">
        <v>12258</v>
      </c>
      <c r="RCN1" s="57" t="s">
        <v>12259</v>
      </c>
      <c r="RCO1" s="57" t="s">
        <v>12260</v>
      </c>
      <c r="RCP1" s="57" t="s">
        <v>12261</v>
      </c>
      <c r="RCQ1" s="57" t="s">
        <v>12262</v>
      </c>
      <c r="RCR1" s="57" t="s">
        <v>12263</v>
      </c>
      <c r="RCS1" s="57" t="s">
        <v>12264</v>
      </c>
      <c r="RCT1" s="57" t="s">
        <v>12265</v>
      </c>
      <c r="RCU1" s="57" t="s">
        <v>12266</v>
      </c>
      <c r="RCV1" s="57" t="s">
        <v>12267</v>
      </c>
      <c r="RCW1" s="57" t="s">
        <v>12268</v>
      </c>
      <c r="RCX1" s="57" t="s">
        <v>12269</v>
      </c>
      <c r="RCY1" s="57" t="s">
        <v>12270</v>
      </c>
      <c r="RCZ1" s="57" t="s">
        <v>12271</v>
      </c>
      <c r="RDA1" s="57" t="s">
        <v>12272</v>
      </c>
      <c r="RDB1" s="57" t="s">
        <v>12273</v>
      </c>
      <c r="RDC1" s="57" t="s">
        <v>12274</v>
      </c>
      <c r="RDD1" s="57" t="s">
        <v>12275</v>
      </c>
      <c r="RDE1" s="57" t="s">
        <v>12276</v>
      </c>
      <c r="RDF1" s="57" t="s">
        <v>12277</v>
      </c>
      <c r="RDG1" s="57" t="s">
        <v>12278</v>
      </c>
      <c r="RDH1" s="57" t="s">
        <v>12279</v>
      </c>
      <c r="RDI1" s="57" t="s">
        <v>12280</v>
      </c>
      <c r="RDJ1" s="57" t="s">
        <v>12281</v>
      </c>
      <c r="RDK1" s="57" t="s">
        <v>12282</v>
      </c>
      <c r="RDL1" s="57" t="s">
        <v>12283</v>
      </c>
      <c r="RDM1" s="57" t="s">
        <v>12284</v>
      </c>
      <c r="RDN1" s="57" t="s">
        <v>12285</v>
      </c>
      <c r="RDO1" s="57" t="s">
        <v>12286</v>
      </c>
      <c r="RDP1" s="57" t="s">
        <v>12287</v>
      </c>
      <c r="RDQ1" s="57" t="s">
        <v>12288</v>
      </c>
      <c r="RDR1" s="57" t="s">
        <v>12289</v>
      </c>
      <c r="RDS1" s="57" t="s">
        <v>12290</v>
      </c>
      <c r="RDT1" s="57" t="s">
        <v>12291</v>
      </c>
      <c r="RDU1" s="57" t="s">
        <v>12292</v>
      </c>
      <c r="RDV1" s="57" t="s">
        <v>12293</v>
      </c>
      <c r="RDW1" s="57" t="s">
        <v>12294</v>
      </c>
      <c r="RDX1" s="57" t="s">
        <v>12295</v>
      </c>
      <c r="RDY1" s="57" t="s">
        <v>12296</v>
      </c>
      <c r="RDZ1" s="57" t="s">
        <v>12297</v>
      </c>
      <c r="REA1" s="57" t="s">
        <v>12298</v>
      </c>
      <c r="REB1" s="57" t="s">
        <v>12299</v>
      </c>
      <c r="REC1" s="57" t="s">
        <v>12300</v>
      </c>
      <c r="RED1" s="57" t="s">
        <v>12301</v>
      </c>
      <c r="REE1" s="57" t="s">
        <v>12302</v>
      </c>
      <c r="REF1" s="57" t="s">
        <v>12303</v>
      </c>
      <c r="REG1" s="57" t="s">
        <v>12304</v>
      </c>
      <c r="REH1" s="57" t="s">
        <v>12305</v>
      </c>
      <c r="REI1" s="57" t="s">
        <v>12306</v>
      </c>
      <c r="REJ1" s="57" t="s">
        <v>12307</v>
      </c>
      <c r="REK1" s="57" t="s">
        <v>12308</v>
      </c>
      <c r="REL1" s="57" t="s">
        <v>12309</v>
      </c>
      <c r="REM1" s="57" t="s">
        <v>12310</v>
      </c>
      <c r="REN1" s="57" t="s">
        <v>12311</v>
      </c>
      <c r="REO1" s="57" t="s">
        <v>12312</v>
      </c>
      <c r="REP1" s="57" t="s">
        <v>12313</v>
      </c>
      <c r="REQ1" s="57" t="s">
        <v>12314</v>
      </c>
      <c r="RER1" s="57" t="s">
        <v>12315</v>
      </c>
      <c r="RES1" s="57" t="s">
        <v>12316</v>
      </c>
      <c r="RET1" s="57" t="s">
        <v>12317</v>
      </c>
      <c r="REU1" s="57" t="s">
        <v>12318</v>
      </c>
      <c r="REV1" s="57" t="s">
        <v>12319</v>
      </c>
      <c r="REW1" s="57" t="s">
        <v>12320</v>
      </c>
      <c r="REX1" s="57" t="s">
        <v>12321</v>
      </c>
      <c r="REY1" s="57" t="s">
        <v>12322</v>
      </c>
      <c r="REZ1" s="57" t="s">
        <v>12323</v>
      </c>
      <c r="RFA1" s="57" t="s">
        <v>12324</v>
      </c>
      <c r="RFB1" s="57" t="s">
        <v>12325</v>
      </c>
      <c r="RFC1" s="57" t="s">
        <v>12326</v>
      </c>
      <c r="RFD1" s="57" t="s">
        <v>12327</v>
      </c>
      <c r="RFE1" s="57" t="s">
        <v>12328</v>
      </c>
      <c r="RFF1" s="57" t="s">
        <v>12329</v>
      </c>
      <c r="RFG1" s="57" t="s">
        <v>12330</v>
      </c>
      <c r="RFH1" s="57" t="s">
        <v>12331</v>
      </c>
      <c r="RFI1" s="57" t="s">
        <v>12332</v>
      </c>
      <c r="RFJ1" s="57" t="s">
        <v>12333</v>
      </c>
      <c r="RFK1" s="57" t="s">
        <v>12334</v>
      </c>
      <c r="RFL1" s="57" t="s">
        <v>12335</v>
      </c>
      <c r="RFM1" s="57" t="s">
        <v>12336</v>
      </c>
      <c r="RFN1" s="57" t="s">
        <v>12337</v>
      </c>
      <c r="RFO1" s="57" t="s">
        <v>12338</v>
      </c>
      <c r="RFP1" s="57" t="s">
        <v>12339</v>
      </c>
      <c r="RFQ1" s="57" t="s">
        <v>12340</v>
      </c>
      <c r="RFR1" s="57" t="s">
        <v>12341</v>
      </c>
      <c r="RFS1" s="57" t="s">
        <v>12342</v>
      </c>
      <c r="RFT1" s="57" t="s">
        <v>12343</v>
      </c>
      <c r="RFU1" s="57" t="s">
        <v>12344</v>
      </c>
      <c r="RFV1" s="57" t="s">
        <v>12345</v>
      </c>
      <c r="RFW1" s="57" t="s">
        <v>12346</v>
      </c>
      <c r="RFX1" s="57" t="s">
        <v>12347</v>
      </c>
      <c r="RFY1" s="57" t="s">
        <v>12348</v>
      </c>
      <c r="RFZ1" s="57" t="s">
        <v>12349</v>
      </c>
      <c r="RGA1" s="57" t="s">
        <v>12350</v>
      </c>
      <c r="RGB1" s="57" t="s">
        <v>12351</v>
      </c>
      <c r="RGC1" s="57" t="s">
        <v>12352</v>
      </c>
      <c r="RGD1" s="57" t="s">
        <v>12353</v>
      </c>
      <c r="RGE1" s="57" t="s">
        <v>12354</v>
      </c>
      <c r="RGF1" s="57" t="s">
        <v>12355</v>
      </c>
      <c r="RGG1" s="57" t="s">
        <v>12356</v>
      </c>
      <c r="RGH1" s="57" t="s">
        <v>12357</v>
      </c>
      <c r="RGI1" s="57" t="s">
        <v>12358</v>
      </c>
      <c r="RGJ1" s="57" t="s">
        <v>12359</v>
      </c>
      <c r="RGK1" s="57" t="s">
        <v>12360</v>
      </c>
      <c r="RGL1" s="57" t="s">
        <v>12361</v>
      </c>
      <c r="RGM1" s="57" t="s">
        <v>12362</v>
      </c>
      <c r="RGN1" s="57" t="s">
        <v>12363</v>
      </c>
      <c r="RGO1" s="57" t="s">
        <v>12364</v>
      </c>
      <c r="RGP1" s="57" t="s">
        <v>12365</v>
      </c>
      <c r="RGQ1" s="57" t="s">
        <v>12366</v>
      </c>
      <c r="RGR1" s="57" t="s">
        <v>12367</v>
      </c>
      <c r="RGS1" s="57" t="s">
        <v>12368</v>
      </c>
      <c r="RGT1" s="57" t="s">
        <v>12369</v>
      </c>
      <c r="RGU1" s="57" t="s">
        <v>12370</v>
      </c>
      <c r="RGV1" s="57" t="s">
        <v>12371</v>
      </c>
      <c r="RGW1" s="57" t="s">
        <v>12372</v>
      </c>
      <c r="RGX1" s="57" t="s">
        <v>12373</v>
      </c>
      <c r="RGY1" s="57" t="s">
        <v>12374</v>
      </c>
      <c r="RGZ1" s="57" t="s">
        <v>12375</v>
      </c>
      <c r="RHA1" s="57" t="s">
        <v>12376</v>
      </c>
      <c r="RHB1" s="57" t="s">
        <v>12377</v>
      </c>
      <c r="RHC1" s="57" t="s">
        <v>12378</v>
      </c>
      <c r="RHD1" s="57" t="s">
        <v>12379</v>
      </c>
      <c r="RHE1" s="57" t="s">
        <v>12380</v>
      </c>
      <c r="RHF1" s="57" t="s">
        <v>12381</v>
      </c>
      <c r="RHG1" s="57" t="s">
        <v>12382</v>
      </c>
      <c r="RHH1" s="57" t="s">
        <v>12383</v>
      </c>
      <c r="RHI1" s="57" t="s">
        <v>12384</v>
      </c>
      <c r="RHJ1" s="57" t="s">
        <v>12385</v>
      </c>
      <c r="RHK1" s="57" t="s">
        <v>12386</v>
      </c>
      <c r="RHL1" s="57" t="s">
        <v>12387</v>
      </c>
      <c r="RHM1" s="57" t="s">
        <v>12388</v>
      </c>
      <c r="RHN1" s="57" t="s">
        <v>12389</v>
      </c>
      <c r="RHO1" s="57" t="s">
        <v>12390</v>
      </c>
      <c r="RHP1" s="57" t="s">
        <v>12391</v>
      </c>
      <c r="RHQ1" s="57" t="s">
        <v>12392</v>
      </c>
      <c r="RHR1" s="57" t="s">
        <v>12393</v>
      </c>
      <c r="RHS1" s="57" t="s">
        <v>12394</v>
      </c>
      <c r="RHT1" s="57" t="s">
        <v>12395</v>
      </c>
      <c r="RHU1" s="57" t="s">
        <v>12396</v>
      </c>
      <c r="RHV1" s="57" t="s">
        <v>12397</v>
      </c>
      <c r="RHW1" s="57" t="s">
        <v>12398</v>
      </c>
      <c r="RHX1" s="57" t="s">
        <v>12399</v>
      </c>
      <c r="RHY1" s="57" t="s">
        <v>12400</v>
      </c>
      <c r="RHZ1" s="57" t="s">
        <v>12401</v>
      </c>
      <c r="RIA1" s="57" t="s">
        <v>12402</v>
      </c>
      <c r="RIB1" s="57" t="s">
        <v>12403</v>
      </c>
      <c r="RIC1" s="57" t="s">
        <v>12404</v>
      </c>
      <c r="RID1" s="57" t="s">
        <v>12405</v>
      </c>
      <c r="RIE1" s="57" t="s">
        <v>12406</v>
      </c>
      <c r="RIF1" s="57" t="s">
        <v>12407</v>
      </c>
      <c r="RIG1" s="57" t="s">
        <v>12408</v>
      </c>
      <c r="RIH1" s="57" t="s">
        <v>12409</v>
      </c>
      <c r="RII1" s="57" t="s">
        <v>12410</v>
      </c>
      <c r="RIJ1" s="57" t="s">
        <v>12411</v>
      </c>
      <c r="RIK1" s="57" t="s">
        <v>12412</v>
      </c>
      <c r="RIL1" s="57" t="s">
        <v>12413</v>
      </c>
      <c r="RIM1" s="57" t="s">
        <v>12414</v>
      </c>
      <c r="RIN1" s="57" t="s">
        <v>12415</v>
      </c>
      <c r="RIO1" s="57" t="s">
        <v>12416</v>
      </c>
      <c r="RIP1" s="57" t="s">
        <v>12417</v>
      </c>
      <c r="RIQ1" s="57" t="s">
        <v>12418</v>
      </c>
      <c r="RIR1" s="57" t="s">
        <v>12419</v>
      </c>
      <c r="RIS1" s="57" t="s">
        <v>12420</v>
      </c>
      <c r="RIT1" s="57" t="s">
        <v>12421</v>
      </c>
      <c r="RIU1" s="57" t="s">
        <v>12422</v>
      </c>
      <c r="RIV1" s="57" t="s">
        <v>12423</v>
      </c>
      <c r="RIW1" s="57" t="s">
        <v>12424</v>
      </c>
      <c r="RIX1" s="57" t="s">
        <v>12425</v>
      </c>
      <c r="RIY1" s="57" t="s">
        <v>12426</v>
      </c>
      <c r="RIZ1" s="57" t="s">
        <v>12427</v>
      </c>
      <c r="RJA1" s="57" t="s">
        <v>12428</v>
      </c>
      <c r="RJB1" s="57" t="s">
        <v>12429</v>
      </c>
      <c r="RJC1" s="57" t="s">
        <v>12430</v>
      </c>
      <c r="RJD1" s="57" t="s">
        <v>12431</v>
      </c>
      <c r="RJE1" s="57" t="s">
        <v>12432</v>
      </c>
      <c r="RJF1" s="57" t="s">
        <v>12433</v>
      </c>
      <c r="RJG1" s="57" t="s">
        <v>12434</v>
      </c>
      <c r="RJH1" s="57" t="s">
        <v>12435</v>
      </c>
      <c r="RJI1" s="57" t="s">
        <v>12436</v>
      </c>
      <c r="RJJ1" s="57" t="s">
        <v>12437</v>
      </c>
      <c r="RJK1" s="57" t="s">
        <v>12438</v>
      </c>
      <c r="RJL1" s="57" t="s">
        <v>12439</v>
      </c>
      <c r="RJM1" s="57" t="s">
        <v>12440</v>
      </c>
      <c r="RJN1" s="57" t="s">
        <v>12441</v>
      </c>
      <c r="RJO1" s="57" t="s">
        <v>12442</v>
      </c>
      <c r="RJP1" s="57" t="s">
        <v>12443</v>
      </c>
      <c r="RJQ1" s="57" t="s">
        <v>12444</v>
      </c>
      <c r="RJR1" s="57" t="s">
        <v>12445</v>
      </c>
      <c r="RJS1" s="57" t="s">
        <v>12446</v>
      </c>
      <c r="RJT1" s="57" t="s">
        <v>12447</v>
      </c>
      <c r="RJU1" s="57" t="s">
        <v>12448</v>
      </c>
      <c r="RJV1" s="57" t="s">
        <v>12449</v>
      </c>
      <c r="RJW1" s="57" t="s">
        <v>12450</v>
      </c>
      <c r="RJX1" s="57" t="s">
        <v>12451</v>
      </c>
      <c r="RJY1" s="57" t="s">
        <v>12452</v>
      </c>
      <c r="RJZ1" s="57" t="s">
        <v>12453</v>
      </c>
      <c r="RKA1" s="57" t="s">
        <v>12454</v>
      </c>
      <c r="RKB1" s="57" t="s">
        <v>12455</v>
      </c>
      <c r="RKC1" s="57" t="s">
        <v>12456</v>
      </c>
      <c r="RKD1" s="57" t="s">
        <v>12457</v>
      </c>
      <c r="RKE1" s="57" t="s">
        <v>12458</v>
      </c>
      <c r="RKF1" s="57" t="s">
        <v>12459</v>
      </c>
      <c r="RKG1" s="57" t="s">
        <v>12460</v>
      </c>
      <c r="RKH1" s="57" t="s">
        <v>12461</v>
      </c>
      <c r="RKI1" s="57" t="s">
        <v>12462</v>
      </c>
      <c r="RKJ1" s="57" t="s">
        <v>12463</v>
      </c>
      <c r="RKK1" s="57" t="s">
        <v>12464</v>
      </c>
      <c r="RKL1" s="57" t="s">
        <v>12465</v>
      </c>
      <c r="RKM1" s="57" t="s">
        <v>12466</v>
      </c>
      <c r="RKN1" s="57" t="s">
        <v>12467</v>
      </c>
      <c r="RKO1" s="57" t="s">
        <v>12468</v>
      </c>
      <c r="RKP1" s="57" t="s">
        <v>12469</v>
      </c>
      <c r="RKQ1" s="57" t="s">
        <v>12470</v>
      </c>
      <c r="RKR1" s="57" t="s">
        <v>12471</v>
      </c>
      <c r="RKS1" s="57" t="s">
        <v>12472</v>
      </c>
      <c r="RKT1" s="57" t="s">
        <v>12473</v>
      </c>
      <c r="RKU1" s="57" t="s">
        <v>12474</v>
      </c>
      <c r="RKV1" s="57" t="s">
        <v>12475</v>
      </c>
      <c r="RKW1" s="57" t="s">
        <v>12476</v>
      </c>
      <c r="RKX1" s="57" t="s">
        <v>12477</v>
      </c>
      <c r="RKY1" s="57" t="s">
        <v>12478</v>
      </c>
      <c r="RKZ1" s="57" t="s">
        <v>12479</v>
      </c>
      <c r="RLA1" s="57" t="s">
        <v>12480</v>
      </c>
      <c r="RLB1" s="57" t="s">
        <v>12481</v>
      </c>
      <c r="RLC1" s="57" t="s">
        <v>12482</v>
      </c>
      <c r="RLD1" s="57" t="s">
        <v>12483</v>
      </c>
      <c r="RLE1" s="57" t="s">
        <v>12484</v>
      </c>
      <c r="RLF1" s="57" t="s">
        <v>12485</v>
      </c>
      <c r="RLG1" s="57" t="s">
        <v>12486</v>
      </c>
      <c r="RLH1" s="57" t="s">
        <v>12487</v>
      </c>
      <c r="RLI1" s="57" t="s">
        <v>12488</v>
      </c>
      <c r="RLJ1" s="57" t="s">
        <v>12489</v>
      </c>
      <c r="RLK1" s="57" t="s">
        <v>12490</v>
      </c>
      <c r="RLL1" s="57" t="s">
        <v>12491</v>
      </c>
      <c r="RLM1" s="57" t="s">
        <v>12492</v>
      </c>
      <c r="RLN1" s="57" t="s">
        <v>12493</v>
      </c>
      <c r="RLO1" s="57" t="s">
        <v>12494</v>
      </c>
      <c r="RLP1" s="57" t="s">
        <v>12495</v>
      </c>
      <c r="RLQ1" s="57" t="s">
        <v>12496</v>
      </c>
      <c r="RLR1" s="57" t="s">
        <v>12497</v>
      </c>
      <c r="RLS1" s="57" t="s">
        <v>12498</v>
      </c>
      <c r="RLT1" s="57" t="s">
        <v>12499</v>
      </c>
      <c r="RLU1" s="57" t="s">
        <v>12500</v>
      </c>
      <c r="RLV1" s="57" t="s">
        <v>12501</v>
      </c>
      <c r="RLW1" s="57" t="s">
        <v>12502</v>
      </c>
      <c r="RLX1" s="57" t="s">
        <v>12503</v>
      </c>
      <c r="RLY1" s="57" t="s">
        <v>12504</v>
      </c>
      <c r="RLZ1" s="57" t="s">
        <v>12505</v>
      </c>
      <c r="RMA1" s="57" t="s">
        <v>12506</v>
      </c>
      <c r="RMB1" s="57" t="s">
        <v>12507</v>
      </c>
      <c r="RMC1" s="57" t="s">
        <v>12508</v>
      </c>
      <c r="RMD1" s="57" t="s">
        <v>12509</v>
      </c>
      <c r="RME1" s="57" t="s">
        <v>12510</v>
      </c>
      <c r="RMF1" s="57" t="s">
        <v>12511</v>
      </c>
      <c r="RMG1" s="57" t="s">
        <v>12512</v>
      </c>
      <c r="RMH1" s="57" t="s">
        <v>12513</v>
      </c>
      <c r="RMI1" s="57" t="s">
        <v>12514</v>
      </c>
      <c r="RMJ1" s="57" t="s">
        <v>12515</v>
      </c>
      <c r="RMK1" s="57" t="s">
        <v>12516</v>
      </c>
      <c r="RML1" s="57" t="s">
        <v>12517</v>
      </c>
      <c r="RMM1" s="57" t="s">
        <v>12518</v>
      </c>
      <c r="RMN1" s="57" t="s">
        <v>12519</v>
      </c>
      <c r="RMO1" s="57" t="s">
        <v>12520</v>
      </c>
      <c r="RMP1" s="57" t="s">
        <v>12521</v>
      </c>
      <c r="RMQ1" s="57" t="s">
        <v>12522</v>
      </c>
      <c r="RMR1" s="57" t="s">
        <v>12523</v>
      </c>
      <c r="RMS1" s="57" t="s">
        <v>12524</v>
      </c>
      <c r="RMT1" s="57" t="s">
        <v>12525</v>
      </c>
      <c r="RMU1" s="57" t="s">
        <v>12526</v>
      </c>
      <c r="RMV1" s="57" t="s">
        <v>12527</v>
      </c>
      <c r="RMW1" s="57" t="s">
        <v>12528</v>
      </c>
      <c r="RMX1" s="57" t="s">
        <v>12529</v>
      </c>
      <c r="RMY1" s="57" t="s">
        <v>12530</v>
      </c>
      <c r="RMZ1" s="57" t="s">
        <v>12531</v>
      </c>
      <c r="RNA1" s="57" t="s">
        <v>12532</v>
      </c>
      <c r="RNB1" s="57" t="s">
        <v>12533</v>
      </c>
      <c r="RNC1" s="57" t="s">
        <v>12534</v>
      </c>
      <c r="RND1" s="57" t="s">
        <v>12535</v>
      </c>
      <c r="RNE1" s="57" t="s">
        <v>12536</v>
      </c>
      <c r="RNF1" s="57" t="s">
        <v>12537</v>
      </c>
      <c r="RNG1" s="57" t="s">
        <v>12538</v>
      </c>
      <c r="RNH1" s="57" t="s">
        <v>12539</v>
      </c>
      <c r="RNI1" s="57" t="s">
        <v>12540</v>
      </c>
      <c r="RNJ1" s="57" t="s">
        <v>12541</v>
      </c>
      <c r="RNK1" s="57" t="s">
        <v>12542</v>
      </c>
      <c r="RNL1" s="57" t="s">
        <v>12543</v>
      </c>
      <c r="RNM1" s="57" t="s">
        <v>12544</v>
      </c>
      <c r="RNN1" s="57" t="s">
        <v>12545</v>
      </c>
      <c r="RNO1" s="57" t="s">
        <v>12546</v>
      </c>
      <c r="RNP1" s="57" t="s">
        <v>12547</v>
      </c>
      <c r="RNQ1" s="57" t="s">
        <v>12548</v>
      </c>
      <c r="RNR1" s="57" t="s">
        <v>12549</v>
      </c>
      <c r="RNS1" s="57" t="s">
        <v>12550</v>
      </c>
      <c r="RNT1" s="57" t="s">
        <v>12551</v>
      </c>
      <c r="RNU1" s="57" t="s">
        <v>12552</v>
      </c>
      <c r="RNV1" s="57" t="s">
        <v>12553</v>
      </c>
      <c r="RNW1" s="57" t="s">
        <v>12554</v>
      </c>
      <c r="RNX1" s="57" t="s">
        <v>12555</v>
      </c>
      <c r="RNY1" s="57" t="s">
        <v>12556</v>
      </c>
      <c r="RNZ1" s="57" t="s">
        <v>12557</v>
      </c>
      <c r="ROA1" s="57" t="s">
        <v>12558</v>
      </c>
      <c r="ROB1" s="57" t="s">
        <v>12559</v>
      </c>
      <c r="ROC1" s="57" t="s">
        <v>12560</v>
      </c>
      <c r="ROD1" s="57" t="s">
        <v>12561</v>
      </c>
      <c r="ROE1" s="57" t="s">
        <v>12562</v>
      </c>
      <c r="ROF1" s="57" t="s">
        <v>12563</v>
      </c>
      <c r="ROG1" s="57" t="s">
        <v>12564</v>
      </c>
      <c r="ROH1" s="57" t="s">
        <v>12565</v>
      </c>
      <c r="ROI1" s="57" t="s">
        <v>12566</v>
      </c>
      <c r="ROJ1" s="57" t="s">
        <v>12567</v>
      </c>
      <c r="ROK1" s="57" t="s">
        <v>12568</v>
      </c>
      <c r="ROL1" s="57" t="s">
        <v>12569</v>
      </c>
      <c r="ROM1" s="57" t="s">
        <v>12570</v>
      </c>
      <c r="RON1" s="57" t="s">
        <v>12571</v>
      </c>
      <c r="ROO1" s="57" t="s">
        <v>12572</v>
      </c>
      <c r="ROP1" s="57" t="s">
        <v>12573</v>
      </c>
      <c r="ROQ1" s="57" t="s">
        <v>12574</v>
      </c>
      <c r="ROR1" s="57" t="s">
        <v>12575</v>
      </c>
      <c r="ROS1" s="57" t="s">
        <v>12576</v>
      </c>
      <c r="ROT1" s="57" t="s">
        <v>12577</v>
      </c>
      <c r="ROU1" s="57" t="s">
        <v>12578</v>
      </c>
      <c r="ROV1" s="57" t="s">
        <v>12579</v>
      </c>
      <c r="ROW1" s="57" t="s">
        <v>12580</v>
      </c>
      <c r="ROX1" s="57" t="s">
        <v>12581</v>
      </c>
      <c r="ROY1" s="57" t="s">
        <v>12582</v>
      </c>
      <c r="ROZ1" s="57" t="s">
        <v>12583</v>
      </c>
      <c r="RPA1" s="57" t="s">
        <v>12584</v>
      </c>
      <c r="RPB1" s="57" t="s">
        <v>12585</v>
      </c>
      <c r="RPC1" s="57" t="s">
        <v>12586</v>
      </c>
      <c r="RPD1" s="57" t="s">
        <v>12587</v>
      </c>
      <c r="RPE1" s="57" t="s">
        <v>12588</v>
      </c>
      <c r="RPF1" s="57" t="s">
        <v>12589</v>
      </c>
      <c r="RPG1" s="57" t="s">
        <v>12590</v>
      </c>
      <c r="RPH1" s="57" t="s">
        <v>12591</v>
      </c>
      <c r="RPI1" s="57" t="s">
        <v>12592</v>
      </c>
      <c r="RPJ1" s="57" t="s">
        <v>12593</v>
      </c>
      <c r="RPK1" s="57" t="s">
        <v>12594</v>
      </c>
      <c r="RPL1" s="57" t="s">
        <v>12595</v>
      </c>
      <c r="RPM1" s="57" t="s">
        <v>12596</v>
      </c>
      <c r="RPN1" s="57" t="s">
        <v>12597</v>
      </c>
      <c r="RPO1" s="57" t="s">
        <v>12598</v>
      </c>
      <c r="RPP1" s="57" t="s">
        <v>12599</v>
      </c>
      <c r="RPQ1" s="57" t="s">
        <v>12600</v>
      </c>
      <c r="RPR1" s="57" t="s">
        <v>12601</v>
      </c>
      <c r="RPS1" s="57" t="s">
        <v>12602</v>
      </c>
      <c r="RPT1" s="57" t="s">
        <v>12603</v>
      </c>
      <c r="RPU1" s="57" t="s">
        <v>12604</v>
      </c>
      <c r="RPV1" s="57" t="s">
        <v>12605</v>
      </c>
      <c r="RPW1" s="57" t="s">
        <v>12606</v>
      </c>
      <c r="RPX1" s="57" t="s">
        <v>12607</v>
      </c>
      <c r="RPY1" s="57" t="s">
        <v>12608</v>
      </c>
      <c r="RPZ1" s="57" t="s">
        <v>12609</v>
      </c>
      <c r="RQA1" s="57" t="s">
        <v>12610</v>
      </c>
      <c r="RQB1" s="57" t="s">
        <v>12611</v>
      </c>
      <c r="RQC1" s="57" t="s">
        <v>12612</v>
      </c>
      <c r="RQD1" s="57" t="s">
        <v>12613</v>
      </c>
      <c r="RQE1" s="57" t="s">
        <v>12614</v>
      </c>
      <c r="RQF1" s="57" t="s">
        <v>12615</v>
      </c>
      <c r="RQG1" s="57" t="s">
        <v>12616</v>
      </c>
      <c r="RQH1" s="57" t="s">
        <v>12617</v>
      </c>
      <c r="RQI1" s="57" t="s">
        <v>12618</v>
      </c>
      <c r="RQJ1" s="57" t="s">
        <v>12619</v>
      </c>
      <c r="RQK1" s="57" t="s">
        <v>12620</v>
      </c>
      <c r="RQL1" s="57" t="s">
        <v>12621</v>
      </c>
      <c r="RQM1" s="57" t="s">
        <v>12622</v>
      </c>
      <c r="RQN1" s="57" t="s">
        <v>12623</v>
      </c>
      <c r="RQO1" s="57" t="s">
        <v>12624</v>
      </c>
      <c r="RQP1" s="57" t="s">
        <v>12625</v>
      </c>
      <c r="RQQ1" s="57" t="s">
        <v>12626</v>
      </c>
      <c r="RQR1" s="57" t="s">
        <v>12627</v>
      </c>
      <c r="RQS1" s="57" t="s">
        <v>12628</v>
      </c>
      <c r="RQT1" s="57" t="s">
        <v>12629</v>
      </c>
      <c r="RQU1" s="57" t="s">
        <v>12630</v>
      </c>
      <c r="RQV1" s="57" t="s">
        <v>12631</v>
      </c>
      <c r="RQW1" s="57" t="s">
        <v>12632</v>
      </c>
      <c r="RQX1" s="57" t="s">
        <v>12633</v>
      </c>
      <c r="RQY1" s="57" t="s">
        <v>12634</v>
      </c>
      <c r="RQZ1" s="57" t="s">
        <v>12635</v>
      </c>
      <c r="RRA1" s="57" t="s">
        <v>12636</v>
      </c>
      <c r="RRB1" s="57" t="s">
        <v>12637</v>
      </c>
      <c r="RRC1" s="57" t="s">
        <v>12638</v>
      </c>
      <c r="RRD1" s="57" t="s">
        <v>12639</v>
      </c>
      <c r="RRE1" s="57" t="s">
        <v>12640</v>
      </c>
      <c r="RRF1" s="57" t="s">
        <v>12641</v>
      </c>
      <c r="RRG1" s="57" t="s">
        <v>12642</v>
      </c>
      <c r="RRH1" s="57" t="s">
        <v>12643</v>
      </c>
      <c r="RRI1" s="57" t="s">
        <v>12644</v>
      </c>
      <c r="RRJ1" s="57" t="s">
        <v>12645</v>
      </c>
      <c r="RRK1" s="57" t="s">
        <v>12646</v>
      </c>
      <c r="RRL1" s="57" t="s">
        <v>12647</v>
      </c>
      <c r="RRM1" s="57" t="s">
        <v>12648</v>
      </c>
      <c r="RRN1" s="57" t="s">
        <v>12649</v>
      </c>
      <c r="RRO1" s="57" t="s">
        <v>12650</v>
      </c>
      <c r="RRP1" s="57" t="s">
        <v>12651</v>
      </c>
      <c r="RRQ1" s="57" t="s">
        <v>12652</v>
      </c>
      <c r="RRR1" s="57" t="s">
        <v>12653</v>
      </c>
      <c r="RRS1" s="57" t="s">
        <v>12654</v>
      </c>
      <c r="RRT1" s="57" t="s">
        <v>12655</v>
      </c>
      <c r="RRU1" s="57" t="s">
        <v>12656</v>
      </c>
      <c r="RRV1" s="57" t="s">
        <v>12657</v>
      </c>
      <c r="RRW1" s="57" t="s">
        <v>12658</v>
      </c>
      <c r="RRX1" s="57" t="s">
        <v>12659</v>
      </c>
      <c r="RRY1" s="57" t="s">
        <v>12660</v>
      </c>
      <c r="RRZ1" s="57" t="s">
        <v>12661</v>
      </c>
      <c r="RSA1" s="57" t="s">
        <v>12662</v>
      </c>
      <c r="RSB1" s="57" t="s">
        <v>12663</v>
      </c>
      <c r="RSC1" s="57" t="s">
        <v>12664</v>
      </c>
      <c r="RSD1" s="57" t="s">
        <v>12665</v>
      </c>
      <c r="RSE1" s="57" t="s">
        <v>12666</v>
      </c>
      <c r="RSF1" s="57" t="s">
        <v>12667</v>
      </c>
      <c r="RSG1" s="57" t="s">
        <v>12668</v>
      </c>
      <c r="RSH1" s="57" t="s">
        <v>12669</v>
      </c>
      <c r="RSI1" s="57" t="s">
        <v>12670</v>
      </c>
      <c r="RSJ1" s="57" t="s">
        <v>12671</v>
      </c>
      <c r="RSK1" s="57" t="s">
        <v>12672</v>
      </c>
      <c r="RSL1" s="57" t="s">
        <v>12673</v>
      </c>
      <c r="RSM1" s="57" t="s">
        <v>12674</v>
      </c>
      <c r="RSN1" s="57" t="s">
        <v>12675</v>
      </c>
      <c r="RSO1" s="57" t="s">
        <v>12676</v>
      </c>
      <c r="RSP1" s="57" t="s">
        <v>12677</v>
      </c>
      <c r="RSQ1" s="57" t="s">
        <v>12678</v>
      </c>
      <c r="RSR1" s="57" t="s">
        <v>12679</v>
      </c>
      <c r="RSS1" s="57" t="s">
        <v>12680</v>
      </c>
      <c r="RST1" s="57" t="s">
        <v>12681</v>
      </c>
      <c r="RSU1" s="57" t="s">
        <v>12682</v>
      </c>
      <c r="RSV1" s="57" t="s">
        <v>12683</v>
      </c>
      <c r="RSW1" s="57" t="s">
        <v>12684</v>
      </c>
      <c r="RSX1" s="57" t="s">
        <v>12685</v>
      </c>
      <c r="RSY1" s="57" t="s">
        <v>12686</v>
      </c>
      <c r="RSZ1" s="57" t="s">
        <v>12687</v>
      </c>
      <c r="RTA1" s="57" t="s">
        <v>12688</v>
      </c>
      <c r="RTB1" s="57" t="s">
        <v>12689</v>
      </c>
      <c r="RTC1" s="57" t="s">
        <v>12690</v>
      </c>
      <c r="RTD1" s="57" t="s">
        <v>12691</v>
      </c>
      <c r="RTE1" s="57" t="s">
        <v>12692</v>
      </c>
      <c r="RTF1" s="57" t="s">
        <v>12693</v>
      </c>
      <c r="RTG1" s="57" t="s">
        <v>12694</v>
      </c>
      <c r="RTH1" s="57" t="s">
        <v>12695</v>
      </c>
      <c r="RTI1" s="57" t="s">
        <v>12696</v>
      </c>
      <c r="RTJ1" s="57" t="s">
        <v>12697</v>
      </c>
      <c r="RTK1" s="57" t="s">
        <v>12698</v>
      </c>
      <c r="RTL1" s="57" t="s">
        <v>12699</v>
      </c>
      <c r="RTM1" s="57" t="s">
        <v>12700</v>
      </c>
      <c r="RTN1" s="57" t="s">
        <v>12701</v>
      </c>
      <c r="RTO1" s="57" t="s">
        <v>12702</v>
      </c>
      <c r="RTP1" s="57" t="s">
        <v>12703</v>
      </c>
      <c r="RTQ1" s="57" t="s">
        <v>12704</v>
      </c>
      <c r="RTR1" s="57" t="s">
        <v>12705</v>
      </c>
      <c r="RTS1" s="57" t="s">
        <v>12706</v>
      </c>
      <c r="RTT1" s="57" t="s">
        <v>12707</v>
      </c>
      <c r="RTU1" s="57" t="s">
        <v>12708</v>
      </c>
      <c r="RTV1" s="57" t="s">
        <v>12709</v>
      </c>
      <c r="RTW1" s="57" t="s">
        <v>12710</v>
      </c>
      <c r="RTX1" s="57" t="s">
        <v>12711</v>
      </c>
      <c r="RTY1" s="57" t="s">
        <v>12712</v>
      </c>
      <c r="RTZ1" s="57" t="s">
        <v>12713</v>
      </c>
      <c r="RUA1" s="57" t="s">
        <v>12714</v>
      </c>
      <c r="RUB1" s="57" t="s">
        <v>12715</v>
      </c>
      <c r="RUC1" s="57" t="s">
        <v>12716</v>
      </c>
      <c r="RUD1" s="57" t="s">
        <v>12717</v>
      </c>
      <c r="RUE1" s="57" t="s">
        <v>12718</v>
      </c>
      <c r="RUF1" s="57" t="s">
        <v>12719</v>
      </c>
      <c r="RUG1" s="57" t="s">
        <v>12720</v>
      </c>
      <c r="RUH1" s="57" t="s">
        <v>12721</v>
      </c>
      <c r="RUI1" s="57" t="s">
        <v>12722</v>
      </c>
      <c r="RUJ1" s="57" t="s">
        <v>12723</v>
      </c>
      <c r="RUK1" s="57" t="s">
        <v>12724</v>
      </c>
      <c r="RUL1" s="57" t="s">
        <v>12725</v>
      </c>
      <c r="RUM1" s="57" t="s">
        <v>12726</v>
      </c>
      <c r="RUN1" s="57" t="s">
        <v>12727</v>
      </c>
      <c r="RUO1" s="57" t="s">
        <v>12728</v>
      </c>
      <c r="RUP1" s="57" t="s">
        <v>12729</v>
      </c>
      <c r="RUQ1" s="57" t="s">
        <v>12730</v>
      </c>
      <c r="RUR1" s="57" t="s">
        <v>12731</v>
      </c>
      <c r="RUS1" s="57" t="s">
        <v>12732</v>
      </c>
      <c r="RUT1" s="57" t="s">
        <v>12733</v>
      </c>
      <c r="RUU1" s="57" t="s">
        <v>12734</v>
      </c>
      <c r="RUV1" s="57" t="s">
        <v>12735</v>
      </c>
      <c r="RUW1" s="57" t="s">
        <v>12736</v>
      </c>
      <c r="RUX1" s="57" t="s">
        <v>12737</v>
      </c>
      <c r="RUY1" s="57" t="s">
        <v>12738</v>
      </c>
      <c r="RUZ1" s="57" t="s">
        <v>12739</v>
      </c>
      <c r="RVA1" s="57" t="s">
        <v>12740</v>
      </c>
      <c r="RVB1" s="57" t="s">
        <v>12741</v>
      </c>
      <c r="RVC1" s="57" t="s">
        <v>12742</v>
      </c>
      <c r="RVD1" s="57" t="s">
        <v>12743</v>
      </c>
      <c r="RVE1" s="57" t="s">
        <v>12744</v>
      </c>
      <c r="RVF1" s="57" t="s">
        <v>12745</v>
      </c>
      <c r="RVG1" s="57" t="s">
        <v>12746</v>
      </c>
      <c r="RVH1" s="57" t="s">
        <v>12747</v>
      </c>
      <c r="RVI1" s="57" t="s">
        <v>12748</v>
      </c>
      <c r="RVJ1" s="57" t="s">
        <v>12749</v>
      </c>
      <c r="RVK1" s="57" t="s">
        <v>12750</v>
      </c>
      <c r="RVL1" s="57" t="s">
        <v>12751</v>
      </c>
      <c r="RVM1" s="57" t="s">
        <v>12752</v>
      </c>
      <c r="RVN1" s="57" t="s">
        <v>12753</v>
      </c>
      <c r="RVO1" s="57" t="s">
        <v>12754</v>
      </c>
      <c r="RVP1" s="57" t="s">
        <v>12755</v>
      </c>
      <c r="RVQ1" s="57" t="s">
        <v>12756</v>
      </c>
      <c r="RVR1" s="57" t="s">
        <v>12757</v>
      </c>
      <c r="RVS1" s="57" t="s">
        <v>12758</v>
      </c>
      <c r="RVT1" s="57" t="s">
        <v>12759</v>
      </c>
      <c r="RVU1" s="57" t="s">
        <v>12760</v>
      </c>
      <c r="RVV1" s="57" t="s">
        <v>12761</v>
      </c>
      <c r="RVW1" s="57" t="s">
        <v>12762</v>
      </c>
      <c r="RVX1" s="57" t="s">
        <v>12763</v>
      </c>
      <c r="RVY1" s="57" t="s">
        <v>12764</v>
      </c>
      <c r="RVZ1" s="57" t="s">
        <v>12765</v>
      </c>
      <c r="RWA1" s="57" t="s">
        <v>12766</v>
      </c>
      <c r="RWB1" s="57" t="s">
        <v>12767</v>
      </c>
      <c r="RWC1" s="57" t="s">
        <v>12768</v>
      </c>
      <c r="RWD1" s="57" t="s">
        <v>12769</v>
      </c>
      <c r="RWE1" s="57" t="s">
        <v>12770</v>
      </c>
      <c r="RWF1" s="57" t="s">
        <v>12771</v>
      </c>
      <c r="RWG1" s="57" t="s">
        <v>12772</v>
      </c>
      <c r="RWH1" s="57" t="s">
        <v>12773</v>
      </c>
      <c r="RWI1" s="57" t="s">
        <v>12774</v>
      </c>
      <c r="RWJ1" s="57" t="s">
        <v>12775</v>
      </c>
      <c r="RWK1" s="57" t="s">
        <v>12776</v>
      </c>
      <c r="RWL1" s="57" t="s">
        <v>12777</v>
      </c>
      <c r="RWM1" s="57" t="s">
        <v>12778</v>
      </c>
      <c r="RWN1" s="57" t="s">
        <v>12779</v>
      </c>
      <c r="RWO1" s="57" t="s">
        <v>12780</v>
      </c>
      <c r="RWP1" s="57" t="s">
        <v>12781</v>
      </c>
      <c r="RWQ1" s="57" t="s">
        <v>12782</v>
      </c>
      <c r="RWR1" s="57" t="s">
        <v>12783</v>
      </c>
      <c r="RWS1" s="57" t="s">
        <v>12784</v>
      </c>
      <c r="RWT1" s="57" t="s">
        <v>12785</v>
      </c>
      <c r="RWU1" s="57" t="s">
        <v>12786</v>
      </c>
      <c r="RWV1" s="57" t="s">
        <v>12787</v>
      </c>
      <c r="RWW1" s="57" t="s">
        <v>12788</v>
      </c>
      <c r="RWX1" s="57" t="s">
        <v>12789</v>
      </c>
      <c r="RWY1" s="57" t="s">
        <v>12790</v>
      </c>
      <c r="RWZ1" s="57" t="s">
        <v>12791</v>
      </c>
      <c r="RXA1" s="57" t="s">
        <v>12792</v>
      </c>
      <c r="RXB1" s="57" t="s">
        <v>12793</v>
      </c>
      <c r="RXC1" s="57" t="s">
        <v>12794</v>
      </c>
      <c r="RXD1" s="57" t="s">
        <v>12795</v>
      </c>
      <c r="RXE1" s="57" t="s">
        <v>12796</v>
      </c>
      <c r="RXF1" s="57" t="s">
        <v>12797</v>
      </c>
      <c r="RXG1" s="57" t="s">
        <v>12798</v>
      </c>
      <c r="RXH1" s="57" t="s">
        <v>12799</v>
      </c>
      <c r="RXI1" s="57" t="s">
        <v>12800</v>
      </c>
      <c r="RXJ1" s="57" t="s">
        <v>12801</v>
      </c>
      <c r="RXK1" s="57" t="s">
        <v>12802</v>
      </c>
      <c r="RXL1" s="57" t="s">
        <v>12803</v>
      </c>
      <c r="RXM1" s="57" t="s">
        <v>12804</v>
      </c>
      <c r="RXN1" s="57" t="s">
        <v>12805</v>
      </c>
      <c r="RXO1" s="57" t="s">
        <v>12806</v>
      </c>
      <c r="RXP1" s="57" t="s">
        <v>12807</v>
      </c>
      <c r="RXQ1" s="57" t="s">
        <v>12808</v>
      </c>
      <c r="RXR1" s="57" t="s">
        <v>12809</v>
      </c>
      <c r="RXS1" s="57" t="s">
        <v>12810</v>
      </c>
      <c r="RXT1" s="57" t="s">
        <v>12811</v>
      </c>
      <c r="RXU1" s="57" t="s">
        <v>12812</v>
      </c>
      <c r="RXV1" s="57" t="s">
        <v>12813</v>
      </c>
      <c r="RXW1" s="57" t="s">
        <v>12814</v>
      </c>
      <c r="RXX1" s="57" t="s">
        <v>12815</v>
      </c>
      <c r="RXY1" s="57" t="s">
        <v>12816</v>
      </c>
      <c r="RXZ1" s="57" t="s">
        <v>12817</v>
      </c>
      <c r="RYA1" s="57" t="s">
        <v>12818</v>
      </c>
      <c r="RYB1" s="57" t="s">
        <v>12819</v>
      </c>
      <c r="RYC1" s="57" t="s">
        <v>12820</v>
      </c>
      <c r="RYD1" s="57" t="s">
        <v>12821</v>
      </c>
      <c r="RYE1" s="57" t="s">
        <v>12822</v>
      </c>
      <c r="RYF1" s="57" t="s">
        <v>12823</v>
      </c>
      <c r="RYG1" s="57" t="s">
        <v>12824</v>
      </c>
      <c r="RYH1" s="57" t="s">
        <v>12825</v>
      </c>
      <c r="RYI1" s="57" t="s">
        <v>12826</v>
      </c>
      <c r="RYJ1" s="57" t="s">
        <v>12827</v>
      </c>
      <c r="RYK1" s="57" t="s">
        <v>12828</v>
      </c>
      <c r="RYL1" s="57" t="s">
        <v>12829</v>
      </c>
      <c r="RYM1" s="57" t="s">
        <v>12830</v>
      </c>
      <c r="RYN1" s="57" t="s">
        <v>12831</v>
      </c>
      <c r="RYO1" s="57" t="s">
        <v>12832</v>
      </c>
      <c r="RYP1" s="57" t="s">
        <v>12833</v>
      </c>
      <c r="RYQ1" s="57" t="s">
        <v>12834</v>
      </c>
      <c r="RYR1" s="57" t="s">
        <v>12835</v>
      </c>
      <c r="RYS1" s="57" t="s">
        <v>12836</v>
      </c>
      <c r="RYT1" s="57" t="s">
        <v>12837</v>
      </c>
      <c r="RYU1" s="57" t="s">
        <v>12838</v>
      </c>
      <c r="RYV1" s="57" t="s">
        <v>12839</v>
      </c>
      <c r="RYW1" s="57" t="s">
        <v>12840</v>
      </c>
      <c r="RYX1" s="57" t="s">
        <v>12841</v>
      </c>
      <c r="RYY1" s="57" t="s">
        <v>12842</v>
      </c>
      <c r="RYZ1" s="57" t="s">
        <v>12843</v>
      </c>
      <c r="RZA1" s="57" t="s">
        <v>12844</v>
      </c>
      <c r="RZB1" s="57" t="s">
        <v>12845</v>
      </c>
      <c r="RZC1" s="57" t="s">
        <v>12846</v>
      </c>
      <c r="RZD1" s="57" t="s">
        <v>12847</v>
      </c>
      <c r="RZE1" s="57" t="s">
        <v>12848</v>
      </c>
      <c r="RZF1" s="57" t="s">
        <v>12849</v>
      </c>
      <c r="RZG1" s="57" t="s">
        <v>12850</v>
      </c>
      <c r="RZH1" s="57" t="s">
        <v>12851</v>
      </c>
      <c r="RZI1" s="57" t="s">
        <v>12852</v>
      </c>
      <c r="RZJ1" s="57" t="s">
        <v>12853</v>
      </c>
      <c r="RZK1" s="57" t="s">
        <v>12854</v>
      </c>
      <c r="RZL1" s="57" t="s">
        <v>12855</v>
      </c>
      <c r="RZM1" s="57" t="s">
        <v>12856</v>
      </c>
      <c r="RZN1" s="57" t="s">
        <v>12857</v>
      </c>
      <c r="RZO1" s="57" t="s">
        <v>12858</v>
      </c>
      <c r="RZP1" s="57" t="s">
        <v>12859</v>
      </c>
      <c r="RZQ1" s="57" t="s">
        <v>12860</v>
      </c>
      <c r="RZR1" s="57" t="s">
        <v>12861</v>
      </c>
      <c r="RZS1" s="57" t="s">
        <v>12862</v>
      </c>
      <c r="RZT1" s="57" t="s">
        <v>12863</v>
      </c>
      <c r="RZU1" s="57" t="s">
        <v>12864</v>
      </c>
      <c r="RZV1" s="57" t="s">
        <v>12865</v>
      </c>
      <c r="RZW1" s="57" t="s">
        <v>12866</v>
      </c>
      <c r="RZX1" s="57" t="s">
        <v>12867</v>
      </c>
      <c r="RZY1" s="57" t="s">
        <v>12868</v>
      </c>
      <c r="RZZ1" s="57" t="s">
        <v>12869</v>
      </c>
      <c r="SAA1" s="57" t="s">
        <v>12870</v>
      </c>
      <c r="SAB1" s="57" t="s">
        <v>12871</v>
      </c>
      <c r="SAC1" s="57" t="s">
        <v>12872</v>
      </c>
      <c r="SAD1" s="57" t="s">
        <v>12873</v>
      </c>
      <c r="SAE1" s="57" t="s">
        <v>12874</v>
      </c>
      <c r="SAF1" s="57" t="s">
        <v>12875</v>
      </c>
      <c r="SAG1" s="57" t="s">
        <v>12876</v>
      </c>
      <c r="SAH1" s="57" t="s">
        <v>12877</v>
      </c>
      <c r="SAI1" s="57" t="s">
        <v>12878</v>
      </c>
      <c r="SAJ1" s="57" t="s">
        <v>12879</v>
      </c>
      <c r="SAK1" s="57" t="s">
        <v>12880</v>
      </c>
      <c r="SAL1" s="57" t="s">
        <v>12881</v>
      </c>
      <c r="SAM1" s="57" t="s">
        <v>12882</v>
      </c>
      <c r="SAN1" s="57" t="s">
        <v>12883</v>
      </c>
      <c r="SAO1" s="57" t="s">
        <v>12884</v>
      </c>
      <c r="SAP1" s="57" t="s">
        <v>12885</v>
      </c>
      <c r="SAQ1" s="57" t="s">
        <v>12886</v>
      </c>
      <c r="SAR1" s="57" t="s">
        <v>12887</v>
      </c>
      <c r="SAS1" s="57" t="s">
        <v>12888</v>
      </c>
      <c r="SAT1" s="57" t="s">
        <v>12889</v>
      </c>
      <c r="SAU1" s="57" t="s">
        <v>12890</v>
      </c>
      <c r="SAV1" s="57" t="s">
        <v>12891</v>
      </c>
      <c r="SAW1" s="57" t="s">
        <v>12892</v>
      </c>
      <c r="SAX1" s="57" t="s">
        <v>12893</v>
      </c>
      <c r="SAY1" s="57" t="s">
        <v>12894</v>
      </c>
      <c r="SAZ1" s="57" t="s">
        <v>12895</v>
      </c>
      <c r="SBA1" s="57" t="s">
        <v>12896</v>
      </c>
      <c r="SBB1" s="57" t="s">
        <v>12897</v>
      </c>
      <c r="SBC1" s="57" t="s">
        <v>12898</v>
      </c>
      <c r="SBD1" s="57" t="s">
        <v>12899</v>
      </c>
      <c r="SBE1" s="57" t="s">
        <v>12900</v>
      </c>
      <c r="SBF1" s="57" t="s">
        <v>12901</v>
      </c>
      <c r="SBG1" s="57" t="s">
        <v>12902</v>
      </c>
      <c r="SBH1" s="57" t="s">
        <v>12903</v>
      </c>
      <c r="SBI1" s="57" t="s">
        <v>12904</v>
      </c>
      <c r="SBJ1" s="57" t="s">
        <v>12905</v>
      </c>
      <c r="SBK1" s="57" t="s">
        <v>12906</v>
      </c>
      <c r="SBL1" s="57" t="s">
        <v>12907</v>
      </c>
      <c r="SBM1" s="57" t="s">
        <v>12908</v>
      </c>
      <c r="SBN1" s="57" t="s">
        <v>12909</v>
      </c>
      <c r="SBO1" s="57" t="s">
        <v>12910</v>
      </c>
      <c r="SBP1" s="57" t="s">
        <v>12911</v>
      </c>
      <c r="SBQ1" s="57" t="s">
        <v>12912</v>
      </c>
      <c r="SBR1" s="57" t="s">
        <v>12913</v>
      </c>
      <c r="SBS1" s="57" t="s">
        <v>12914</v>
      </c>
      <c r="SBT1" s="57" t="s">
        <v>12915</v>
      </c>
      <c r="SBU1" s="57" t="s">
        <v>12916</v>
      </c>
      <c r="SBV1" s="57" t="s">
        <v>12917</v>
      </c>
      <c r="SBW1" s="57" t="s">
        <v>12918</v>
      </c>
      <c r="SBX1" s="57" t="s">
        <v>12919</v>
      </c>
      <c r="SBY1" s="57" t="s">
        <v>12920</v>
      </c>
      <c r="SBZ1" s="57" t="s">
        <v>12921</v>
      </c>
      <c r="SCA1" s="57" t="s">
        <v>12922</v>
      </c>
      <c r="SCB1" s="57" t="s">
        <v>12923</v>
      </c>
      <c r="SCC1" s="57" t="s">
        <v>12924</v>
      </c>
      <c r="SCD1" s="57" t="s">
        <v>12925</v>
      </c>
      <c r="SCE1" s="57" t="s">
        <v>12926</v>
      </c>
      <c r="SCF1" s="57" t="s">
        <v>12927</v>
      </c>
      <c r="SCG1" s="57" t="s">
        <v>12928</v>
      </c>
      <c r="SCH1" s="57" t="s">
        <v>12929</v>
      </c>
      <c r="SCI1" s="57" t="s">
        <v>12930</v>
      </c>
      <c r="SCJ1" s="57" t="s">
        <v>12931</v>
      </c>
      <c r="SCK1" s="57" t="s">
        <v>12932</v>
      </c>
      <c r="SCL1" s="57" t="s">
        <v>12933</v>
      </c>
      <c r="SCM1" s="57" t="s">
        <v>12934</v>
      </c>
      <c r="SCN1" s="57" t="s">
        <v>12935</v>
      </c>
      <c r="SCO1" s="57" t="s">
        <v>12936</v>
      </c>
      <c r="SCP1" s="57" t="s">
        <v>12937</v>
      </c>
      <c r="SCQ1" s="57" t="s">
        <v>12938</v>
      </c>
      <c r="SCR1" s="57" t="s">
        <v>12939</v>
      </c>
      <c r="SCS1" s="57" t="s">
        <v>12940</v>
      </c>
      <c r="SCT1" s="57" t="s">
        <v>12941</v>
      </c>
      <c r="SCU1" s="57" t="s">
        <v>12942</v>
      </c>
      <c r="SCV1" s="57" t="s">
        <v>12943</v>
      </c>
      <c r="SCW1" s="57" t="s">
        <v>12944</v>
      </c>
      <c r="SCX1" s="57" t="s">
        <v>12945</v>
      </c>
      <c r="SCY1" s="57" t="s">
        <v>12946</v>
      </c>
      <c r="SCZ1" s="57" t="s">
        <v>12947</v>
      </c>
      <c r="SDA1" s="57" t="s">
        <v>12948</v>
      </c>
      <c r="SDB1" s="57" t="s">
        <v>12949</v>
      </c>
      <c r="SDC1" s="57" t="s">
        <v>12950</v>
      </c>
      <c r="SDD1" s="57" t="s">
        <v>12951</v>
      </c>
      <c r="SDE1" s="57" t="s">
        <v>12952</v>
      </c>
      <c r="SDF1" s="57" t="s">
        <v>12953</v>
      </c>
      <c r="SDG1" s="57" t="s">
        <v>12954</v>
      </c>
      <c r="SDH1" s="57" t="s">
        <v>12955</v>
      </c>
      <c r="SDI1" s="57" t="s">
        <v>12956</v>
      </c>
      <c r="SDJ1" s="57" t="s">
        <v>12957</v>
      </c>
      <c r="SDK1" s="57" t="s">
        <v>12958</v>
      </c>
      <c r="SDL1" s="57" t="s">
        <v>12959</v>
      </c>
      <c r="SDM1" s="57" t="s">
        <v>12960</v>
      </c>
      <c r="SDN1" s="57" t="s">
        <v>12961</v>
      </c>
      <c r="SDO1" s="57" t="s">
        <v>12962</v>
      </c>
      <c r="SDP1" s="57" t="s">
        <v>12963</v>
      </c>
      <c r="SDQ1" s="57" t="s">
        <v>12964</v>
      </c>
      <c r="SDR1" s="57" t="s">
        <v>12965</v>
      </c>
      <c r="SDS1" s="57" t="s">
        <v>12966</v>
      </c>
      <c r="SDT1" s="57" t="s">
        <v>12967</v>
      </c>
      <c r="SDU1" s="57" t="s">
        <v>12968</v>
      </c>
      <c r="SDV1" s="57" t="s">
        <v>12969</v>
      </c>
      <c r="SDW1" s="57" t="s">
        <v>12970</v>
      </c>
      <c r="SDX1" s="57" t="s">
        <v>12971</v>
      </c>
      <c r="SDY1" s="57" t="s">
        <v>12972</v>
      </c>
      <c r="SDZ1" s="57" t="s">
        <v>12973</v>
      </c>
      <c r="SEA1" s="57" t="s">
        <v>12974</v>
      </c>
      <c r="SEB1" s="57" t="s">
        <v>12975</v>
      </c>
      <c r="SEC1" s="57" t="s">
        <v>12976</v>
      </c>
      <c r="SED1" s="57" t="s">
        <v>12977</v>
      </c>
      <c r="SEE1" s="57" t="s">
        <v>12978</v>
      </c>
      <c r="SEF1" s="57" t="s">
        <v>12979</v>
      </c>
      <c r="SEG1" s="57" t="s">
        <v>12980</v>
      </c>
      <c r="SEH1" s="57" t="s">
        <v>12981</v>
      </c>
      <c r="SEI1" s="57" t="s">
        <v>12982</v>
      </c>
      <c r="SEJ1" s="57" t="s">
        <v>12983</v>
      </c>
      <c r="SEK1" s="57" t="s">
        <v>12984</v>
      </c>
      <c r="SEL1" s="57" t="s">
        <v>12985</v>
      </c>
      <c r="SEM1" s="57" t="s">
        <v>12986</v>
      </c>
      <c r="SEN1" s="57" t="s">
        <v>12987</v>
      </c>
      <c r="SEO1" s="57" t="s">
        <v>12988</v>
      </c>
      <c r="SEP1" s="57" t="s">
        <v>12989</v>
      </c>
      <c r="SEQ1" s="57" t="s">
        <v>12990</v>
      </c>
      <c r="SER1" s="57" t="s">
        <v>12991</v>
      </c>
      <c r="SES1" s="57" t="s">
        <v>12992</v>
      </c>
      <c r="SET1" s="57" t="s">
        <v>12993</v>
      </c>
      <c r="SEU1" s="57" t="s">
        <v>12994</v>
      </c>
      <c r="SEV1" s="57" t="s">
        <v>12995</v>
      </c>
      <c r="SEW1" s="57" t="s">
        <v>12996</v>
      </c>
      <c r="SEX1" s="57" t="s">
        <v>12997</v>
      </c>
      <c r="SEY1" s="57" t="s">
        <v>12998</v>
      </c>
      <c r="SEZ1" s="57" t="s">
        <v>12999</v>
      </c>
      <c r="SFA1" s="57" t="s">
        <v>13000</v>
      </c>
      <c r="SFB1" s="57" t="s">
        <v>13001</v>
      </c>
      <c r="SFC1" s="57" t="s">
        <v>13002</v>
      </c>
      <c r="SFD1" s="57" t="s">
        <v>13003</v>
      </c>
      <c r="SFE1" s="57" t="s">
        <v>13004</v>
      </c>
      <c r="SFF1" s="57" t="s">
        <v>13005</v>
      </c>
      <c r="SFG1" s="57" t="s">
        <v>13006</v>
      </c>
      <c r="SFH1" s="57" t="s">
        <v>13007</v>
      </c>
      <c r="SFI1" s="57" t="s">
        <v>13008</v>
      </c>
      <c r="SFJ1" s="57" t="s">
        <v>13009</v>
      </c>
      <c r="SFK1" s="57" t="s">
        <v>13010</v>
      </c>
      <c r="SFL1" s="57" t="s">
        <v>13011</v>
      </c>
      <c r="SFM1" s="57" t="s">
        <v>13012</v>
      </c>
      <c r="SFN1" s="57" t="s">
        <v>13013</v>
      </c>
      <c r="SFO1" s="57" t="s">
        <v>13014</v>
      </c>
      <c r="SFP1" s="57" t="s">
        <v>13015</v>
      </c>
      <c r="SFQ1" s="57" t="s">
        <v>13016</v>
      </c>
      <c r="SFR1" s="57" t="s">
        <v>13017</v>
      </c>
      <c r="SFS1" s="57" t="s">
        <v>13018</v>
      </c>
      <c r="SFT1" s="57" t="s">
        <v>13019</v>
      </c>
      <c r="SFU1" s="57" t="s">
        <v>13020</v>
      </c>
      <c r="SFV1" s="57" t="s">
        <v>13021</v>
      </c>
      <c r="SFW1" s="57" t="s">
        <v>13022</v>
      </c>
      <c r="SFX1" s="57" t="s">
        <v>13023</v>
      </c>
      <c r="SFY1" s="57" t="s">
        <v>13024</v>
      </c>
      <c r="SFZ1" s="57" t="s">
        <v>13025</v>
      </c>
      <c r="SGA1" s="57" t="s">
        <v>13026</v>
      </c>
      <c r="SGB1" s="57" t="s">
        <v>13027</v>
      </c>
      <c r="SGC1" s="57" t="s">
        <v>13028</v>
      </c>
      <c r="SGD1" s="57" t="s">
        <v>13029</v>
      </c>
      <c r="SGE1" s="57" t="s">
        <v>13030</v>
      </c>
      <c r="SGF1" s="57" t="s">
        <v>13031</v>
      </c>
      <c r="SGG1" s="57" t="s">
        <v>13032</v>
      </c>
      <c r="SGH1" s="57" t="s">
        <v>13033</v>
      </c>
      <c r="SGI1" s="57" t="s">
        <v>13034</v>
      </c>
      <c r="SGJ1" s="57" t="s">
        <v>13035</v>
      </c>
      <c r="SGK1" s="57" t="s">
        <v>13036</v>
      </c>
      <c r="SGL1" s="57" t="s">
        <v>13037</v>
      </c>
      <c r="SGM1" s="57" t="s">
        <v>13038</v>
      </c>
      <c r="SGN1" s="57" t="s">
        <v>13039</v>
      </c>
      <c r="SGO1" s="57" t="s">
        <v>13040</v>
      </c>
      <c r="SGP1" s="57" t="s">
        <v>13041</v>
      </c>
      <c r="SGQ1" s="57" t="s">
        <v>13042</v>
      </c>
      <c r="SGR1" s="57" t="s">
        <v>13043</v>
      </c>
      <c r="SGS1" s="57" t="s">
        <v>13044</v>
      </c>
      <c r="SGT1" s="57" t="s">
        <v>13045</v>
      </c>
      <c r="SGU1" s="57" t="s">
        <v>13046</v>
      </c>
      <c r="SGV1" s="57" t="s">
        <v>13047</v>
      </c>
      <c r="SGW1" s="57" t="s">
        <v>13048</v>
      </c>
      <c r="SGX1" s="57" t="s">
        <v>13049</v>
      </c>
      <c r="SGY1" s="57" t="s">
        <v>13050</v>
      </c>
      <c r="SGZ1" s="57" t="s">
        <v>13051</v>
      </c>
      <c r="SHA1" s="57" t="s">
        <v>13052</v>
      </c>
      <c r="SHB1" s="57" t="s">
        <v>13053</v>
      </c>
      <c r="SHC1" s="57" t="s">
        <v>13054</v>
      </c>
      <c r="SHD1" s="57" t="s">
        <v>13055</v>
      </c>
      <c r="SHE1" s="57" t="s">
        <v>13056</v>
      </c>
      <c r="SHF1" s="57" t="s">
        <v>13057</v>
      </c>
      <c r="SHG1" s="57" t="s">
        <v>13058</v>
      </c>
      <c r="SHH1" s="57" t="s">
        <v>13059</v>
      </c>
      <c r="SHI1" s="57" t="s">
        <v>13060</v>
      </c>
      <c r="SHJ1" s="57" t="s">
        <v>13061</v>
      </c>
      <c r="SHK1" s="57" t="s">
        <v>13062</v>
      </c>
      <c r="SHL1" s="57" t="s">
        <v>13063</v>
      </c>
      <c r="SHM1" s="57" t="s">
        <v>13064</v>
      </c>
      <c r="SHN1" s="57" t="s">
        <v>13065</v>
      </c>
      <c r="SHO1" s="57" t="s">
        <v>13066</v>
      </c>
      <c r="SHP1" s="57" t="s">
        <v>13067</v>
      </c>
      <c r="SHQ1" s="57" t="s">
        <v>13068</v>
      </c>
      <c r="SHR1" s="57" t="s">
        <v>13069</v>
      </c>
      <c r="SHS1" s="57" t="s">
        <v>13070</v>
      </c>
      <c r="SHT1" s="57" t="s">
        <v>13071</v>
      </c>
      <c r="SHU1" s="57" t="s">
        <v>13072</v>
      </c>
      <c r="SHV1" s="57" t="s">
        <v>13073</v>
      </c>
      <c r="SHW1" s="57" t="s">
        <v>13074</v>
      </c>
      <c r="SHX1" s="57" t="s">
        <v>13075</v>
      </c>
      <c r="SHY1" s="57" t="s">
        <v>13076</v>
      </c>
      <c r="SHZ1" s="57" t="s">
        <v>13077</v>
      </c>
      <c r="SIA1" s="57" t="s">
        <v>13078</v>
      </c>
      <c r="SIB1" s="57" t="s">
        <v>13079</v>
      </c>
      <c r="SIC1" s="57" t="s">
        <v>13080</v>
      </c>
      <c r="SID1" s="57" t="s">
        <v>13081</v>
      </c>
      <c r="SIE1" s="57" t="s">
        <v>13082</v>
      </c>
      <c r="SIF1" s="57" t="s">
        <v>13083</v>
      </c>
      <c r="SIG1" s="57" t="s">
        <v>13084</v>
      </c>
      <c r="SIH1" s="57" t="s">
        <v>13085</v>
      </c>
      <c r="SII1" s="57" t="s">
        <v>13086</v>
      </c>
      <c r="SIJ1" s="57" t="s">
        <v>13087</v>
      </c>
      <c r="SIK1" s="57" t="s">
        <v>13088</v>
      </c>
      <c r="SIL1" s="57" t="s">
        <v>13089</v>
      </c>
      <c r="SIM1" s="57" t="s">
        <v>13090</v>
      </c>
      <c r="SIN1" s="57" t="s">
        <v>13091</v>
      </c>
      <c r="SIO1" s="57" t="s">
        <v>13092</v>
      </c>
      <c r="SIP1" s="57" t="s">
        <v>13093</v>
      </c>
      <c r="SIQ1" s="57" t="s">
        <v>13094</v>
      </c>
      <c r="SIR1" s="57" t="s">
        <v>13095</v>
      </c>
      <c r="SIS1" s="57" t="s">
        <v>13096</v>
      </c>
      <c r="SIT1" s="57" t="s">
        <v>13097</v>
      </c>
      <c r="SIU1" s="57" t="s">
        <v>13098</v>
      </c>
      <c r="SIV1" s="57" t="s">
        <v>13099</v>
      </c>
      <c r="SIW1" s="57" t="s">
        <v>13100</v>
      </c>
      <c r="SIX1" s="57" t="s">
        <v>13101</v>
      </c>
      <c r="SIY1" s="57" t="s">
        <v>13102</v>
      </c>
      <c r="SIZ1" s="57" t="s">
        <v>13103</v>
      </c>
      <c r="SJA1" s="57" t="s">
        <v>13104</v>
      </c>
      <c r="SJB1" s="57" t="s">
        <v>13105</v>
      </c>
      <c r="SJC1" s="57" t="s">
        <v>13106</v>
      </c>
      <c r="SJD1" s="57" t="s">
        <v>13107</v>
      </c>
      <c r="SJE1" s="57" t="s">
        <v>13108</v>
      </c>
      <c r="SJF1" s="57" t="s">
        <v>13109</v>
      </c>
      <c r="SJG1" s="57" t="s">
        <v>13110</v>
      </c>
      <c r="SJH1" s="57" t="s">
        <v>13111</v>
      </c>
      <c r="SJI1" s="57" t="s">
        <v>13112</v>
      </c>
      <c r="SJJ1" s="57" t="s">
        <v>13113</v>
      </c>
      <c r="SJK1" s="57" t="s">
        <v>13114</v>
      </c>
      <c r="SJL1" s="57" t="s">
        <v>13115</v>
      </c>
      <c r="SJM1" s="57" t="s">
        <v>13116</v>
      </c>
      <c r="SJN1" s="57" t="s">
        <v>13117</v>
      </c>
      <c r="SJO1" s="57" t="s">
        <v>13118</v>
      </c>
      <c r="SJP1" s="57" t="s">
        <v>13119</v>
      </c>
      <c r="SJQ1" s="57" t="s">
        <v>13120</v>
      </c>
      <c r="SJR1" s="57" t="s">
        <v>13121</v>
      </c>
      <c r="SJS1" s="57" t="s">
        <v>13122</v>
      </c>
      <c r="SJT1" s="57" t="s">
        <v>13123</v>
      </c>
      <c r="SJU1" s="57" t="s">
        <v>13124</v>
      </c>
      <c r="SJV1" s="57" t="s">
        <v>13125</v>
      </c>
      <c r="SJW1" s="57" t="s">
        <v>13126</v>
      </c>
      <c r="SJX1" s="57" t="s">
        <v>13127</v>
      </c>
      <c r="SJY1" s="57" t="s">
        <v>13128</v>
      </c>
      <c r="SJZ1" s="57" t="s">
        <v>13129</v>
      </c>
      <c r="SKA1" s="57" t="s">
        <v>13130</v>
      </c>
      <c r="SKB1" s="57" t="s">
        <v>13131</v>
      </c>
      <c r="SKC1" s="57" t="s">
        <v>13132</v>
      </c>
      <c r="SKD1" s="57" t="s">
        <v>13133</v>
      </c>
      <c r="SKE1" s="57" t="s">
        <v>13134</v>
      </c>
      <c r="SKF1" s="57" t="s">
        <v>13135</v>
      </c>
      <c r="SKG1" s="57" t="s">
        <v>13136</v>
      </c>
      <c r="SKH1" s="57" t="s">
        <v>13137</v>
      </c>
      <c r="SKI1" s="57" t="s">
        <v>13138</v>
      </c>
      <c r="SKJ1" s="57" t="s">
        <v>13139</v>
      </c>
      <c r="SKK1" s="57" t="s">
        <v>13140</v>
      </c>
      <c r="SKL1" s="57" t="s">
        <v>13141</v>
      </c>
      <c r="SKM1" s="57" t="s">
        <v>13142</v>
      </c>
      <c r="SKN1" s="57" t="s">
        <v>13143</v>
      </c>
      <c r="SKO1" s="57" t="s">
        <v>13144</v>
      </c>
      <c r="SKP1" s="57" t="s">
        <v>13145</v>
      </c>
      <c r="SKQ1" s="57" t="s">
        <v>13146</v>
      </c>
      <c r="SKR1" s="57" t="s">
        <v>13147</v>
      </c>
      <c r="SKS1" s="57" t="s">
        <v>13148</v>
      </c>
      <c r="SKT1" s="57" t="s">
        <v>13149</v>
      </c>
      <c r="SKU1" s="57" t="s">
        <v>13150</v>
      </c>
      <c r="SKV1" s="57" t="s">
        <v>13151</v>
      </c>
      <c r="SKW1" s="57" t="s">
        <v>13152</v>
      </c>
      <c r="SKX1" s="57" t="s">
        <v>13153</v>
      </c>
      <c r="SKY1" s="57" t="s">
        <v>13154</v>
      </c>
      <c r="SKZ1" s="57" t="s">
        <v>13155</v>
      </c>
      <c r="SLA1" s="57" t="s">
        <v>13156</v>
      </c>
      <c r="SLB1" s="57" t="s">
        <v>13157</v>
      </c>
      <c r="SLC1" s="57" t="s">
        <v>13158</v>
      </c>
      <c r="SLD1" s="57" t="s">
        <v>13159</v>
      </c>
      <c r="SLE1" s="57" t="s">
        <v>13160</v>
      </c>
      <c r="SLF1" s="57" t="s">
        <v>13161</v>
      </c>
      <c r="SLG1" s="57" t="s">
        <v>13162</v>
      </c>
      <c r="SLH1" s="57" t="s">
        <v>13163</v>
      </c>
      <c r="SLI1" s="57" t="s">
        <v>13164</v>
      </c>
      <c r="SLJ1" s="57" t="s">
        <v>13165</v>
      </c>
      <c r="SLK1" s="57" t="s">
        <v>13166</v>
      </c>
      <c r="SLL1" s="57" t="s">
        <v>13167</v>
      </c>
      <c r="SLM1" s="57" t="s">
        <v>13168</v>
      </c>
      <c r="SLN1" s="57" t="s">
        <v>13169</v>
      </c>
      <c r="SLO1" s="57" t="s">
        <v>13170</v>
      </c>
      <c r="SLP1" s="57" t="s">
        <v>13171</v>
      </c>
      <c r="SLQ1" s="57" t="s">
        <v>13172</v>
      </c>
      <c r="SLR1" s="57" t="s">
        <v>13173</v>
      </c>
      <c r="SLS1" s="57" t="s">
        <v>13174</v>
      </c>
      <c r="SLT1" s="57" t="s">
        <v>13175</v>
      </c>
      <c r="SLU1" s="57" t="s">
        <v>13176</v>
      </c>
      <c r="SLV1" s="57" t="s">
        <v>13177</v>
      </c>
      <c r="SLW1" s="57" t="s">
        <v>13178</v>
      </c>
      <c r="SLX1" s="57" t="s">
        <v>13179</v>
      </c>
      <c r="SLY1" s="57" t="s">
        <v>13180</v>
      </c>
      <c r="SLZ1" s="57" t="s">
        <v>13181</v>
      </c>
      <c r="SMA1" s="57" t="s">
        <v>13182</v>
      </c>
      <c r="SMB1" s="57" t="s">
        <v>13183</v>
      </c>
      <c r="SMC1" s="57" t="s">
        <v>13184</v>
      </c>
      <c r="SMD1" s="57" t="s">
        <v>13185</v>
      </c>
      <c r="SME1" s="57" t="s">
        <v>13186</v>
      </c>
      <c r="SMF1" s="57" t="s">
        <v>13187</v>
      </c>
      <c r="SMG1" s="57" t="s">
        <v>13188</v>
      </c>
      <c r="SMH1" s="57" t="s">
        <v>13189</v>
      </c>
      <c r="SMI1" s="57" t="s">
        <v>13190</v>
      </c>
      <c r="SMJ1" s="57" t="s">
        <v>13191</v>
      </c>
      <c r="SMK1" s="57" t="s">
        <v>13192</v>
      </c>
      <c r="SML1" s="57" t="s">
        <v>13193</v>
      </c>
      <c r="SMM1" s="57" t="s">
        <v>13194</v>
      </c>
      <c r="SMN1" s="57" t="s">
        <v>13195</v>
      </c>
      <c r="SMO1" s="57" t="s">
        <v>13196</v>
      </c>
      <c r="SMP1" s="57" t="s">
        <v>13197</v>
      </c>
      <c r="SMQ1" s="57" t="s">
        <v>13198</v>
      </c>
      <c r="SMR1" s="57" t="s">
        <v>13199</v>
      </c>
      <c r="SMS1" s="57" t="s">
        <v>13200</v>
      </c>
      <c r="SMT1" s="57" t="s">
        <v>13201</v>
      </c>
      <c r="SMU1" s="57" t="s">
        <v>13202</v>
      </c>
      <c r="SMV1" s="57" t="s">
        <v>13203</v>
      </c>
      <c r="SMW1" s="57" t="s">
        <v>13204</v>
      </c>
      <c r="SMX1" s="57" t="s">
        <v>13205</v>
      </c>
      <c r="SMY1" s="57" t="s">
        <v>13206</v>
      </c>
      <c r="SMZ1" s="57" t="s">
        <v>13207</v>
      </c>
      <c r="SNA1" s="57" t="s">
        <v>13208</v>
      </c>
      <c r="SNB1" s="57" t="s">
        <v>13209</v>
      </c>
      <c r="SNC1" s="57" t="s">
        <v>13210</v>
      </c>
      <c r="SND1" s="57" t="s">
        <v>13211</v>
      </c>
      <c r="SNE1" s="57" t="s">
        <v>13212</v>
      </c>
      <c r="SNF1" s="57" t="s">
        <v>13213</v>
      </c>
      <c r="SNG1" s="57" t="s">
        <v>13214</v>
      </c>
      <c r="SNH1" s="57" t="s">
        <v>13215</v>
      </c>
      <c r="SNI1" s="57" t="s">
        <v>13216</v>
      </c>
      <c r="SNJ1" s="57" t="s">
        <v>13217</v>
      </c>
      <c r="SNK1" s="57" t="s">
        <v>13218</v>
      </c>
      <c r="SNL1" s="57" t="s">
        <v>13219</v>
      </c>
      <c r="SNM1" s="57" t="s">
        <v>13220</v>
      </c>
      <c r="SNN1" s="57" t="s">
        <v>13221</v>
      </c>
      <c r="SNO1" s="57" t="s">
        <v>13222</v>
      </c>
      <c r="SNP1" s="57" t="s">
        <v>13223</v>
      </c>
      <c r="SNQ1" s="57" t="s">
        <v>13224</v>
      </c>
      <c r="SNR1" s="57" t="s">
        <v>13225</v>
      </c>
      <c r="SNS1" s="57" t="s">
        <v>13226</v>
      </c>
      <c r="SNT1" s="57" t="s">
        <v>13227</v>
      </c>
      <c r="SNU1" s="57" t="s">
        <v>13228</v>
      </c>
      <c r="SNV1" s="57" t="s">
        <v>13229</v>
      </c>
      <c r="SNW1" s="57" t="s">
        <v>13230</v>
      </c>
      <c r="SNX1" s="57" t="s">
        <v>13231</v>
      </c>
      <c r="SNY1" s="57" t="s">
        <v>13232</v>
      </c>
      <c r="SNZ1" s="57" t="s">
        <v>13233</v>
      </c>
      <c r="SOA1" s="57" t="s">
        <v>13234</v>
      </c>
      <c r="SOB1" s="57" t="s">
        <v>13235</v>
      </c>
      <c r="SOC1" s="57" t="s">
        <v>13236</v>
      </c>
      <c r="SOD1" s="57" t="s">
        <v>13237</v>
      </c>
      <c r="SOE1" s="57" t="s">
        <v>13238</v>
      </c>
      <c r="SOF1" s="57" t="s">
        <v>13239</v>
      </c>
      <c r="SOG1" s="57" t="s">
        <v>13240</v>
      </c>
      <c r="SOH1" s="57" t="s">
        <v>13241</v>
      </c>
      <c r="SOI1" s="57" t="s">
        <v>13242</v>
      </c>
      <c r="SOJ1" s="57" t="s">
        <v>13243</v>
      </c>
      <c r="SOK1" s="57" t="s">
        <v>13244</v>
      </c>
      <c r="SOL1" s="57" t="s">
        <v>13245</v>
      </c>
      <c r="SOM1" s="57" t="s">
        <v>13246</v>
      </c>
      <c r="SON1" s="57" t="s">
        <v>13247</v>
      </c>
      <c r="SOO1" s="57" t="s">
        <v>13248</v>
      </c>
      <c r="SOP1" s="57" t="s">
        <v>13249</v>
      </c>
      <c r="SOQ1" s="57" t="s">
        <v>13250</v>
      </c>
      <c r="SOR1" s="57" t="s">
        <v>13251</v>
      </c>
      <c r="SOS1" s="57" t="s">
        <v>13252</v>
      </c>
      <c r="SOT1" s="57" t="s">
        <v>13253</v>
      </c>
      <c r="SOU1" s="57" t="s">
        <v>13254</v>
      </c>
      <c r="SOV1" s="57" t="s">
        <v>13255</v>
      </c>
      <c r="SOW1" s="57" t="s">
        <v>13256</v>
      </c>
      <c r="SOX1" s="57" t="s">
        <v>13257</v>
      </c>
      <c r="SOY1" s="57" t="s">
        <v>13258</v>
      </c>
      <c r="SOZ1" s="57" t="s">
        <v>13259</v>
      </c>
      <c r="SPA1" s="57" t="s">
        <v>13260</v>
      </c>
      <c r="SPB1" s="57" t="s">
        <v>13261</v>
      </c>
      <c r="SPC1" s="57" t="s">
        <v>13262</v>
      </c>
      <c r="SPD1" s="57" t="s">
        <v>13263</v>
      </c>
      <c r="SPE1" s="57" t="s">
        <v>13264</v>
      </c>
      <c r="SPF1" s="57" t="s">
        <v>13265</v>
      </c>
      <c r="SPG1" s="57" t="s">
        <v>13266</v>
      </c>
      <c r="SPH1" s="57" t="s">
        <v>13267</v>
      </c>
      <c r="SPI1" s="57" t="s">
        <v>13268</v>
      </c>
      <c r="SPJ1" s="57" t="s">
        <v>13269</v>
      </c>
      <c r="SPK1" s="57" t="s">
        <v>13270</v>
      </c>
      <c r="SPL1" s="57" t="s">
        <v>13271</v>
      </c>
      <c r="SPM1" s="57" t="s">
        <v>13272</v>
      </c>
      <c r="SPN1" s="57" t="s">
        <v>13273</v>
      </c>
      <c r="SPO1" s="57" t="s">
        <v>13274</v>
      </c>
      <c r="SPP1" s="57" t="s">
        <v>13275</v>
      </c>
      <c r="SPQ1" s="57" t="s">
        <v>13276</v>
      </c>
      <c r="SPR1" s="57" t="s">
        <v>13277</v>
      </c>
      <c r="SPS1" s="57" t="s">
        <v>13278</v>
      </c>
      <c r="SPT1" s="57" t="s">
        <v>13279</v>
      </c>
      <c r="SPU1" s="57" t="s">
        <v>13280</v>
      </c>
      <c r="SPV1" s="57" t="s">
        <v>13281</v>
      </c>
      <c r="SPW1" s="57" t="s">
        <v>13282</v>
      </c>
      <c r="SPX1" s="57" t="s">
        <v>13283</v>
      </c>
      <c r="SPY1" s="57" t="s">
        <v>13284</v>
      </c>
      <c r="SPZ1" s="57" t="s">
        <v>13285</v>
      </c>
      <c r="SQA1" s="57" t="s">
        <v>13286</v>
      </c>
      <c r="SQB1" s="57" t="s">
        <v>13287</v>
      </c>
      <c r="SQC1" s="57" t="s">
        <v>13288</v>
      </c>
      <c r="SQD1" s="57" t="s">
        <v>13289</v>
      </c>
      <c r="SQE1" s="57" t="s">
        <v>13290</v>
      </c>
      <c r="SQF1" s="57" t="s">
        <v>13291</v>
      </c>
      <c r="SQG1" s="57" t="s">
        <v>13292</v>
      </c>
      <c r="SQH1" s="57" t="s">
        <v>13293</v>
      </c>
      <c r="SQI1" s="57" t="s">
        <v>13294</v>
      </c>
      <c r="SQJ1" s="57" t="s">
        <v>13295</v>
      </c>
      <c r="SQK1" s="57" t="s">
        <v>13296</v>
      </c>
      <c r="SQL1" s="57" t="s">
        <v>13297</v>
      </c>
      <c r="SQM1" s="57" t="s">
        <v>13298</v>
      </c>
      <c r="SQN1" s="57" t="s">
        <v>13299</v>
      </c>
      <c r="SQO1" s="57" t="s">
        <v>13300</v>
      </c>
      <c r="SQP1" s="57" t="s">
        <v>13301</v>
      </c>
      <c r="SQQ1" s="57" t="s">
        <v>13302</v>
      </c>
      <c r="SQR1" s="57" t="s">
        <v>13303</v>
      </c>
      <c r="SQS1" s="57" t="s">
        <v>13304</v>
      </c>
      <c r="SQT1" s="57" t="s">
        <v>13305</v>
      </c>
      <c r="SQU1" s="57" t="s">
        <v>13306</v>
      </c>
      <c r="SQV1" s="57" t="s">
        <v>13307</v>
      </c>
      <c r="SQW1" s="57" t="s">
        <v>13308</v>
      </c>
      <c r="SQX1" s="57" t="s">
        <v>13309</v>
      </c>
      <c r="SQY1" s="57" t="s">
        <v>13310</v>
      </c>
      <c r="SQZ1" s="57" t="s">
        <v>13311</v>
      </c>
      <c r="SRA1" s="57" t="s">
        <v>13312</v>
      </c>
      <c r="SRB1" s="57" t="s">
        <v>13313</v>
      </c>
      <c r="SRC1" s="57" t="s">
        <v>13314</v>
      </c>
      <c r="SRD1" s="57" t="s">
        <v>13315</v>
      </c>
      <c r="SRE1" s="57" t="s">
        <v>13316</v>
      </c>
      <c r="SRF1" s="57" t="s">
        <v>13317</v>
      </c>
      <c r="SRG1" s="57" t="s">
        <v>13318</v>
      </c>
      <c r="SRH1" s="57" t="s">
        <v>13319</v>
      </c>
      <c r="SRI1" s="57" t="s">
        <v>13320</v>
      </c>
      <c r="SRJ1" s="57" t="s">
        <v>13321</v>
      </c>
      <c r="SRK1" s="57" t="s">
        <v>13322</v>
      </c>
      <c r="SRL1" s="57" t="s">
        <v>13323</v>
      </c>
      <c r="SRM1" s="57" t="s">
        <v>13324</v>
      </c>
      <c r="SRN1" s="57" t="s">
        <v>13325</v>
      </c>
      <c r="SRO1" s="57" t="s">
        <v>13326</v>
      </c>
      <c r="SRP1" s="57" t="s">
        <v>13327</v>
      </c>
      <c r="SRQ1" s="57" t="s">
        <v>13328</v>
      </c>
      <c r="SRR1" s="57" t="s">
        <v>13329</v>
      </c>
      <c r="SRS1" s="57" t="s">
        <v>13330</v>
      </c>
      <c r="SRT1" s="57" t="s">
        <v>13331</v>
      </c>
      <c r="SRU1" s="57" t="s">
        <v>13332</v>
      </c>
      <c r="SRV1" s="57" t="s">
        <v>13333</v>
      </c>
      <c r="SRW1" s="57" t="s">
        <v>13334</v>
      </c>
      <c r="SRX1" s="57" t="s">
        <v>13335</v>
      </c>
      <c r="SRY1" s="57" t="s">
        <v>13336</v>
      </c>
      <c r="SRZ1" s="57" t="s">
        <v>13337</v>
      </c>
      <c r="SSA1" s="57" t="s">
        <v>13338</v>
      </c>
      <c r="SSB1" s="57" t="s">
        <v>13339</v>
      </c>
      <c r="SSC1" s="57" t="s">
        <v>13340</v>
      </c>
      <c r="SSD1" s="57" t="s">
        <v>13341</v>
      </c>
      <c r="SSE1" s="57" t="s">
        <v>13342</v>
      </c>
      <c r="SSF1" s="57" t="s">
        <v>13343</v>
      </c>
      <c r="SSG1" s="57" t="s">
        <v>13344</v>
      </c>
      <c r="SSH1" s="57" t="s">
        <v>13345</v>
      </c>
      <c r="SSI1" s="57" t="s">
        <v>13346</v>
      </c>
      <c r="SSJ1" s="57" t="s">
        <v>13347</v>
      </c>
      <c r="SSK1" s="57" t="s">
        <v>13348</v>
      </c>
      <c r="SSL1" s="57" t="s">
        <v>13349</v>
      </c>
      <c r="SSM1" s="57" t="s">
        <v>13350</v>
      </c>
      <c r="SSN1" s="57" t="s">
        <v>13351</v>
      </c>
      <c r="SSO1" s="57" t="s">
        <v>13352</v>
      </c>
      <c r="SSP1" s="57" t="s">
        <v>13353</v>
      </c>
      <c r="SSQ1" s="57" t="s">
        <v>13354</v>
      </c>
      <c r="SSR1" s="57" t="s">
        <v>13355</v>
      </c>
      <c r="SSS1" s="57" t="s">
        <v>13356</v>
      </c>
      <c r="SST1" s="57" t="s">
        <v>13357</v>
      </c>
      <c r="SSU1" s="57" t="s">
        <v>13358</v>
      </c>
      <c r="SSV1" s="57" t="s">
        <v>13359</v>
      </c>
      <c r="SSW1" s="57" t="s">
        <v>13360</v>
      </c>
      <c r="SSX1" s="57" t="s">
        <v>13361</v>
      </c>
      <c r="SSY1" s="57" t="s">
        <v>13362</v>
      </c>
      <c r="SSZ1" s="57" t="s">
        <v>13363</v>
      </c>
      <c r="STA1" s="57" t="s">
        <v>13364</v>
      </c>
      <c r="STB1" s="57" t="s">
        <v>13365</v>
      </c>
      <c r="STC1" s="57" t="s">
        <v>13366</v>
      </c>
      <c r="STD1" s="57" t="s">
        <v>13367</v>
      </c>
      <c r="STE1" s="57" t="s">
        <v>13368</v>
      </c>
      <c r="STF1" s="57" t="s">
        <v>13369</v>
      </c>
      <c r="STG1" s="57" t="s">
        <v>13370</v>
      </c>
      <c r="STH1" s="57" t="s">
        <v>13371</v>
      </c>
      <c r="STI1" s="57" t="s">
        <v>13372</v>
      </c>
      <c r="STJ1" s="57" t="s">
        <v>13373</v>
      </c>
      <c r="STK1" s="57" t="s">
        <v>13374</v>
      </c>
      <c r="STL1" s="57" t="s">
        <v>13375</v>
      </c>
      <c r="STM1" s="57" t="s">
        <v>13376</v>
      </c>
      <c r="STN1" s="57" t="s">
        <v>13377</v>
      </c>
      <c r="STO1" s="57" t="s">
        <v>13378</v>
      </c>
      <c r="STP1" s="57" t="s">
        <v>13379</v>
      </c>
      <c r="STQ1" s="57" t="s">
        <v>13380</v>
      </c>
      <c r="STR1" s="57" t="s">
        <v>13381</v>
      </c>
      <c r="STS1" s="57" t="s">
        <v>13382</v>
      </c>
      <c r="STT1" s="57" t="s">
        <v>13383</v>
      </c>
      <c r="STU1" s="57" t="s">
        <v>13384</v>
      </c>
      <c r="STV1" s="57" t="s">
        <v>13385</v>
      </c>
      <c r="STW1" s="57" t="s">
        <v>13386</v>
      </c>
      <c r="STX1" s="57" t="s">
        <v>13387</v>
      </c>
      <c r="STY1" s="57" t="s">
        <v>13388</v>
      </c>
      <c r="STZ1" s="57" t="s">
        <v>13389</v>
      </c>
      <c r="SUA1" s="57" t="s">
        <v>13390</v>
      </c>
      <c r="SUB1" s="57" t="s">
        <v>13391</v>
      </c>
      <c r="SUC1" s="57" t="s">
        <v>13392</v>
      </c>
      <c r="SUD1" s="57" t="s">
        <v>13393</v>
      </c>
      <c r="SUE1" s="57" t="s">
        <v>13394</v>
      </c>
      <c r="SUF1" s="57" t="s">
        <v>13395</v>
      </c>
      <c r="SUG1" s="57" t="s">
        <v>13396</v>
      </c>
      <c r="SUH1" s="57" t="s">
        <v>13397</v>
      </c>
      <c r="SUI1" s="57" t="s">
        <v>13398</v>
      </c>
      <c r="SUJ1" s="57" t="s">
        <v>13399</v>
      </c>
      <c r="SUK1" s="57" t="s">
        <v>13400</v>
      </c>
      <c r="SUL1" s="57" t="s">
        <v>13401</v>
      </c>
      <c r="SUM1" s="57" t="s">
        <v>13402</v>
      </c>
      <c r="SUN1" s="57" t="s">
        <v>13403</v>
      </c>
      <c r="SUO1" s="57" t="s">
        <v>13404</v>
      </c>
      <c r="SUP1" s="57" t="s">
        <v>13405</v>
      </c>
      <c r="SUQ1" s="57" t="s">
        <v>13406</v>
      </c>
      <c r="SUR1" s="57" t="s">
        <v>13407</v>
      </c>
      <c r="SUS1" s="57" t="s">
        <v>13408</v>
      </c>
      <c r="SUT1" s="57" t="s">
        <v>13409</v>
      </c>
      <c r="SUU1" s="57" t="s">
        <v>13410</v>
      </c>
      <c r="SUV1" s="57" t="s">
        <v>13411</v>
      </c>
      <c r="SUW1" s="57" t="s">
        <v>13412</v>
      </c>
      <c r="SUX1" s="57" t="s">
        <v>13413</v>
      </c>
      <c r="SUY1" s="57" t="s">
        <v>13414</v>
      </c>
      <c r="SUZ1" s="57" t="s">
        <v>13415</v>
      </c>
      <c r="SVA1" s="57" t="s">
        <v>13416</v>
      </c>
      <c r="SVB1" s="57" t="s">
        <v>13417</v>
      </c>
      <c r="SVC1" s="57" t="s">
        <v>13418</v>
      </c>
      <c r="SVD1" s="57" t="s">
        <v>13419</v>
      </c>
      <c r="SVE1" s="57" t="s">
        <v>13420</v>
      </c>
      <c r="SVF1" s="57" t="s">
        <v>13421</v>
      </c>
      <c r="SVG1" s="57" t="s">
        <v>13422</v>
      </c>
      <c r="SVH1" s="57" t="s">
        <v>13423</v>
      </c>
      <c r="SVI1" s="57" t="s">
        <v>13424</v>
      </c>
      <c r="SVJ1" s="57" t="s">
        <v>13425</v>
      </c>
      <c r="SVK1" s="57" t="s">
        <v>13426</v>
      </c>
      <c r="SVL1" s="57" t="s">
        <v>13427</v>
      </c>
      <c r="SVM1" s="57" t="s">
        <v>13428</v>
      </c>
      <c r="SVN1" s="57" t="s">
        <v>13429</v>
      </c>
      <c r="SVO1" s="57" t="s">
        <v>13430</v>
      </c>
      <c r="SVP1" s="57" t="s">
        <v>13431</v>
      </c>
      <c r="SVQ1" s="57" t="s">
        <v>13432</v>
      </c>
      <c r="SVR1" s="57" t="s">
        <v>13433</v>
      </c>
      <c r="SVS1" s="57" t="s">
        <v>13434</v>
      </c>
      <c r="SVT1" s="57" t="s">
        <v>13435</v>
      </c>
      <c r="SVU1" s="57" t="s">
        <v>13436</v>
      </c>
      <c r="SVV1" s="57" t="s">
        <v>13437</v>
      </c>
      <c r="SVW1" s="57" t="s">
        <v>13438</v>
      </c>
      <c r="SVX1" s="57" t="s">
        <v>13439</v>
      </c>
      <c r="SVY1" s="57" t="s">
        <v>13440</v>
      </c>
      <c r="SVZ1" s="57" t="s">
        <v>13441</v>
      </c>
      <c r="SWA1" s="57" t="s">
        <v>13442</v>
      </c>
      <c r="SWB1" s="57" t="s">
        <v>13443</v>
      </c>
      <c r="SWC1" s="57" t="s">
        <v>13444</v>
      </c>
      <c r="SWD1" s="57" t="s">
        <v>13445</v>
      </c>
      <c r="SWE1" s="57" t="s">
        <v>13446</v>
      </c>
      <c r="SWF1" s="57" t="s">
        <v>13447</v>
      </c>
      <c r="SWG1" s="57" t="s">
        <v>13448</v>
      </c>
      <c r="SWH1" s="57" t="s">
        <v>13449</v>
      </c>
      <c r="SWI1" s="57" t="s">
        <v>13450</v>
      </c>
      <c r="SWJ1" s="57" t="s">
        <v>13451</v>
      </c>
      <c r="SWK1" s="57" t="s">
        <v>13452</v>
      </c>
      <c r="SWL1" s="57" t="s">
        <v>13453</v>
      </c>
      <c r="SWM1" s="57" t="s">
        <v>13454</v>
      </c>
      <c r="SWN1" s="57" t="s">
        <v>13455</v>
      </c>
      <c r="SWO1" s="57" t="s">
        <v>13456</v>
      </c>
      <c r="SWP1" s="57" t="s">
        <v>13457</v>
      </c>
      <c r="SWQ1" s="57" t="s">
        <v>13458</v>
      </c>
      <c r="SWR1" s="57" t="s">
        <v>13459</v>
      </c>
      <c r="SWS1" s="57" t="s">
        <v>13460</v>
      </c>
      <c r="SWT1" s="57" t="s">
        <v>13461</v>
      </c>
      <c r="SWU1" s="57" t="s">
        <v>13462</v>
      </c>
      <c r="SWV1" s="57" t="s">
        <v>13463</v>
      </c>
      <c r="SWW1" s="57" t="s">
        <v>13464</v>
      </c>
      <c r="SWX1" s="57" t="s">
        <v>13465</v>
      </c>
      <c r="SWY1" s="57" t="s">
        <v>13466</v>
      </c>
      <c r="SWZ1" s="57" t="s">
        <v>13467</v>
      </c>
      <c r="SXA1" s="57" t="s">
        <v>13468</v>
      </c>
      <c r="SXB1" s="57" t="s">
        <v>13469</v>
      </c>
      <c r="SXC1" s="57" t="s">
        <v>13470</v>
      </c>
      <c r="SXD1" s="57" t="s">
        <v>13471</v>
      </c>
      <c r="SXE1" s="57" t="s">
        <v>13472</v>
      </c>
      <c r="SXF1" s="57" t="s">
        <v>13473</v>
      </c>
      <c r="SXG1" s="57" t="s">
        <v>13474</v>
      </c>
      <c r="SXH1" s="57" t="s">
        <v>13475</v>
      </c>
      <c r="SXI1" s="57" t="s">
        <v>13476</v>
      </c>
      <c r="SXJ1" s="57" t="s">
        <v>13477</v>
      </c>
      <c r="SXK1" s="57" t="s">
        <v>13478</v>
      </c>
      <c r="SXL1" s="57" t="s">
        <v>13479</v>
      </c>
      <c r="SXM1" s="57" t="s">
        <v>13480</v>
      </c>
      <c r="SXN1" s="57" t="s">
        <v>13481</v>
      </c>
      <c r="SXO1" s="57" t="s">
        <v>13482</v>
      </c>
      <c r="SXP1" s="57" t="s">
        <v>13483</v>
      </c>
      <c r="SXQ1" s="57" t="s">
        <v>13484</v>
      </c>
      <c r="SXR1" s="57" t="s">
        <v>13485</v>
      </c>
      <c r="SXS1" s="57" t="s">
        <v>13486</v>
      </c>
      <c r="SXT1" s="57" t="s">
        <v>13487</v>
      </c>
      <c r="SXU1" s="57" t="s">
        <v>13488</v>
      </c>
      <c r="SXV1" s="57" t="s">
        <v>13489</v>
      </c>
      <c r="SXW1" s="57" t="s">
        <v>13490</v>
      </c>
      <c r="SXX1" s="57" t="s">
        <v>13491</v>
      </c>
      <c r="SXY1" s="57" t="s">
        <v>13492</v>
      </c>
      <c r="SXZ1" s="57" t="s">
        <v>13493</v>
      </c>
      <c r="SYA1" s="57" t="s">
        <v>13494</v>
      </c>
      <c r="SYB1" s="57" t="s">
        <v>13495</v>
      </c>
      <c r="SYC1" s="57" t="s">
        <v>13496</v>
      </c>
      <c r="SYD1" s="57" t="s">
        <v>13497</v>
      </c>
      <c r="SYE1" s="57" t="s">
        <v>13498</v>
      </c>
      <c r="SYF1" s="57" t="s">
        <v>13499</v>
      </c>
      <c r="SYG1" s="57" t="s">
        <v>13500</v>
      </c>
      <c r="SYH1" s="57" t="s">
        <v>13501</v>
      </c>
      <c r="SYI1" s="57" t="s">
        <v>13502</v>
      </c>
      <c r="SYJ1" s="57" t="s">
        <v>13503</v>
      </c>
      <c r="SYK1" s="57" t="s">
        <v>13504</v>
      </c>
      <c r="SYL1" s="57" t="s">
        <v>13505</v>
      </c>
      <c r="SYM1" s="57" t="s">
        <v>13506</v>
      </c>
      <c r="SYN1" s="57" t="s">
        <v>13507</v>
      </c>
      <c r="SYO1" s="57" t="s">
        <v>13508</v>
      </c>
      <c r="SYP1" s="57" t="s">
        <v>13509</v>
      </c>
      <c r="SYQ1" s="57" t="s">
        <v>13510</v>
      </c>
      <c r="SYR1" s="57" t="s">
        <v>13511</v>
      </c>
      <c r="SYS1" s="57" t="s">
        <v>13512</v>
      </c>
      <c r="SYT1" s="57" t="s">
        <v>13513</v>
      </c>
      <c r="SYU1" s="57" t="s">
        <v>13514</v>
      </c>
      <c r="SYV1" s="57" t="s">
        <v>13515</v>
      </c>
      <c r="SYW1" s="57" t="s">
        <v>13516</v>
      </c>
      <c r="SYX1" s="57" t="s">
        <v>13517</v>
      </c>
      <c r="SYY1" s="57" t="s">
        <v>13518</v>
      </c>
      <c r="SYZ1" s="57" t="s">
        <v>13519</v>
      </c>
      <c r="SZA1" s="57" t="s">
        <v>13520</v>
      </c>
      <c r="SZB1" s="57" t="s">
        <v>13521</v>
      </c>
      <c r="SZC1" s="57" t="s">
        <v>13522</v>
      </c>
      <c r="SZD1" s="57" t="s">
        <v>13523</v>
      </c>
      <c r="SZE1" s="57" t="s">
        <v>13524</v>
      </c>
      <c r="SZF1" s="57" t="s">
        <v>13525</v>
      </c>
      <c r="SZG1" s="57" t="s">
        <v>13526</v>
      </c>
      <c r="SZH1" s="57" t="s">
        <v>13527</v>
      </c>
      <c r="SZI1" s="57" t="s">
        <v>13528</v>
      </c>
      <c r="SZJ1" s="57" t="s">
        <v>13529</v>
      </c>
      <c r="SZK1" s="57" t="s">
        <v>13530</v>
      </c>
      <c r="SZL1" s="57" t="s">
        <v>13531</v>
      </c>
      <c r="SZM1" s="57" t="s">
        <v>13532</v>
      </c>
      <c r="SZN1" s="57" t="s">
        <v>13533</v>
      </c>
      <c r="SZO1" s="57" t="s">
        <v>13534</v>
      </c>
      <c r="SZP1" s="57" t="s">
        <v>13535</v>
      </c>
      <c r="SZQ1" s="57" t="s">
        <v>13536</v>
      </c>
      <c r="SZR1" s="57" t="s">
        <v>13537</v>
      </c>
      <c r="SZS1" s="57" t="s">
        <v>13538</v>
      </c>
      <c r="SZT1" s="57" t="s">
        <v>13539</v>
      </c>
      <c r="SZU1" s="57" t="s">
        <v>13540</v>
      </c>
      <c r="SZV1" s="57" t="s">
        <v>13541</v>
      </c>
      <c r="SZW1" s="57" t="s">
        <v>13542</v>
      </c>
      <c r="SZX1" s="57" t="s">
        <v>13543</v>
      </c>
      <c r="SZY1" s="57" t="s">
        <v>13544</v>
      </c>
      <c r="SZZ1" s="57" t="s">
        <v>13545</v>
      </c>
      <c r="TAA1" s="57" t="s">
        <v>13546</v>
      </c>
      <c r="TAB1" s="57" t="s">
        <v>13547</v>
      </c>
      <c r="TAC1" s="57" t="s">
        <v>13548</v>
      </c>
      <c r="TAD1" s="57" t="s">
        <v>13549</v>
      </c>
      <c r="TAE1" s="57" t="s">
        <v>13550</v>
      </c>
      <c r="TAF1" s="57" t="s">
        <v>13551</v>
      </c>
      <c r="TAG1" s="57" t="s">
        <v>13552</v>
      </c>
      <c r="TAH1" s="57" t="s">
        <v>13553</v>
      </c>
      <c r="TAI1" s="57" t="s">
        <v>13554</v>
      </c>
      <c r="TAJ1" s="57" t="s">
        <v>13555</v>
      </c>
      <c r="TAK1" s="57" t="s">
        <v>13556</v>
      </c>
      <c r="TAL1" s="57" t="s">
        <v>13557</v>
      </c>
      <c r="TAM1" s="57" t="s">
        <v>13558</v>
      </c>
      <c r="TAN1" s="57" t="s">
        <v>13559</v>
      </c>
      <c r="TAO1" s="57" t="s">
        <v>13560</v>
      </c>
      <c r="TAP1" s="57" t="s">
        <v>13561</v>
      </c>
      <c r="TAQ1" s="57" t="s">
        <v>13562</v>
      </c>
      <c r="TAR1" s="57" t="s">
        <v>13563</v>
      </c>
      <c r="TAS1" s="57" t="s">
        <v>13564</v>
      </c>
      <c r="TAT1" s="57" t="s">
        <v>13565</v>
      </c>
      <c r="TAU1" s="57" t="s">
        <v>13566</v>
      </c>
      <c r="TAV1" s="57" t="s">
        <v>13567</v>
      </c>
      <c r="TAW1" s="57" t="s">
        <v>13568</v>
      </c>
      <c r="TAX1" s="57" t="s">
        <v>13569</v>
      </c>
      <c r="TAY1" s="57" t="s">
        <v>13570</v>
      </c>
      <c r="TAZ1" s="57" t="s">
        <v>13571</v>
      </c>
      <c r="TBA1" s="57" t="s">
        <v>13572</v>
      </c>
      <c r="TBB1" s="57" t="s">
        <v>13573</v>
      </c>
      <c r="TBC1" s="57" t="s">
        <v>13574</v>
      </c>
      <c r="TBD1" s="57" t="s">
        <v>13575</v>
      </c>
      <c r="TBE1" s="57" t="s">
        <v>13576</v>
      </c>
      <c r="TBF1" s="57" t="s">
        <v>13577</v>
      </c>
      <c r="TBG1" s="57" t="s">
        <v>13578</v>
      </c>
      <c r="TBH1" s="57" t="s">
        <v>13579</v>
      </c>
      <c r="TBI1" s="57" t="s">
        <v>13580</v>
      </c>
      <c r="TBJ1" s="57" t="s">
        <v>13581</v>
      </c>
      <c r="TBK1" s="57" t="s">
        <v>13582</v>
      </c>
      <c r="TBL1" s="57" t="s">
        <v>13583</v>
      </c>
      <c r="TBM1" s="57" t="s">
        <v>13584</v>
      </c>
      <c r="TBN1" s="57" t="s">
        <v>13585</v>
      </c>
      <c r="TBO1" s="57" t="s">
        <v>13586</v>
      </c>
      <c r="TBP1" s="57" t="s">
        <v>13587</v>
      </c>
      <c r="TBQ1" s="57" t="s">
        <v>13588</v>
      </c>
      <c r="TBR1" s="57" t="s">
        <v>13589</v>
      </c>
      <c r="TBS1" s="57" t="s">
        <v>13590</v>
      </c>
      <c r="TBT1" s="57" t="s">
        <v>13591</v>
      </c>
      <c r="TBU1" s="57" t="s">
        <v>13592</v>
      </c>
      <c r="TBV1" s="57" t="s">
        <v>13593</v>
      </c>
      <c r="TBW1" s="57" t="s">
        <v>13594</v>
      </c>
      <c r="TBX1" s="57" t="s">
        <v>13595</v>
      </c>
      <c r="TBY1" s="57" t="s">
        <v>13596</v>
      </c>
      <c r="TBZ1" s="57" t="s">
        <v>13597</v>
      </c>
      <c r="TCA1" s="57" t="s">
        <v>13598</v>
      </c>
      <c r="TCB1" s="57" t="s">
        <v>13599</v>
      </c>
      <c r="TCC1" s="57" t="s">
        <v>13600</v>
      </c>
      <c r="TCD1" s="57" t="s">
        <v>13601</v>
      </c>
      <c r="TCE1" s="57" t="s">
        <v>13602</v>
      </c>
      <c r="TCF1" s="57" t="s">
        <v>13603</v>
      </c>
      <c r="TCG1" s="57" t="s">
        <v>13604</v>
      </c>
      <c r="TCH1" s="57" t="s">
        <v>13605</v>
      </c>
      <c r="TCI1" s="57" t="s">
        <v>13606</v>
      </c>
      <c r="TCJ1" s="57" t="s">
        <v>13607</v>
      </c>
      <c r="TCK1" s="57" t="s">
        <v>13608</v>
      </c>
      <c r="TCL1" s="57" t="s">
        <v>13609</v>
      </c>
      <c r="TCM1" s="57" t="s">
        <v>13610</v>
      </c>
      <c r="TCN1" s="57" t="s">
        <v>13611</v>
      </c>
      <c r="TCO1" s="57" t="s">
        <v>13612</v>
      </c>
      <c r="TCP1" s="57" t="s">
        <v>13613</v>
      </c>
      <c r="TCQ1" s="57" t="s">
        <v>13614</v>
      </c>
      <c r="TCR1" s="57" t="s">
        <v>13615</v>
      </c>
      <c r="TCS1" s="57" t="s">
        <v>13616</v>
      </c>
      <c r="TCT1" s="57" t="s">
        <v>13617</v>
      </c>
      <c r="TCU1" s="57" t="s">
        <v>13618</v>
      </c>
      <c r="TCV1" s="57" t="s">
        <v>13619</v>
      </c>
      <c r="TCW1" s="57" t="s">
        <v>13620</v>
      </c>
      <c r="TCX1" s="57" t="s">
        <v>13621</v>
      </c>
      <c r="TCY1" s="57" t="s">
        <v>13622</v>
      </c>
      <c r="TCZ1" s="57" t="s">
        <v>13623</v>
      </c>
      <c r="TDA1" s="57" t="s">
        <v>13624</v>
      </c>
      <c r="TDB1" s="57" t="s">
        <v>13625</v>
      </c>
      <c r="TDC1" s="57" t="s">
        <v>13626</v>
      </c>
      <c r="TDD1" s="57" t="s">
        <v>13627</v>
      </c>
      <c r="TDE1" s="57" t="s">
        <v>13628</v>
      </c>
      <c r="TDF1" s="57" t="s">
        <v>13629</v>
      </c>
      <c r="TDG1" s="57" t="s">
        <v>13630</v>
      </c>
      <c r="TDH1" s="57" t="s">
        <v>13631</v>
      </c>
      <c r="TDI1" s="57" t="s">
        <v>13632</v>
      </c>
      <c r="TDJ1" s="57" t="s">
        <v>13633</v>
      </c>
      <c r="TDK1" s="57" t="s">
        <v>13634</v>
      </c>
      <c r="TDL1" s="57" t="s">
        <v>13635</v>
      </c>
      <c r="TDM1" s="57" t="s">
        <v>13636</v>
      </c>
      <c r="TDN1" s="57" t="s">
        <v>13637</v>
      </c>
      <c r="TDO1" s="57" t="s">
        <v>13638</v>
      </c>
      <c r="TDP1" s="57" t="s">
        <v>13639</v>
      </c>
      <c r="TDQ1" s="57" t="s">
        <v>13640</v>
      </c>
      <c r="TDR1" s="57" t="s">
        <v>13641</v>
      </c>
      <c r="TDS1" s="57" t="s">
        <v>13642</v>
      </c>
      <c r="TDT1" s="57" t="s">
        <v>13643</v>
      </c>
      <c r="TDU1" s="57" t="s">
        <v>13644</v>
      </c>
      <c r="TDV1" s="57" t="s">
        <v>13645</v>
      </c>
      <c r="TDW1" s="57" t="s">
        <v>13646</v>
      </c>
      <c r="TDX1" s="57" t="s">
        <v>13647</v>
      </c>
      <c r="TDY1" s="57" t="s">
        <v>13648</v>
      </c>
      <c r="TDZ1" s="57" t="s">
        <v>13649</v>
      </c>
      <c r="TEA1" s="57" t="s">
        <v>13650</v>
      </c>
      <c r="TEB1" s="57" t="s">
        <v>13651</v>
      </c>
      <c r="TEC1" s="57" t="s">
        <v>13652</v>
      </c>
      <c r="TED1" s="57" t="s">
        <v>13653</v>
      </c>
      <c r="TEE1" s="57" t="s">
        <v>13654</v>
      </c>
      <c r="TEF1" s="57" t="s">
        <v>13655</v>
      </c>
      <c r="TEG1" s="57" t="s">
        <v>13656</v>
      </c>
      <c r="TEH1" s="57" t="s">
        <v>13657</v>
      </c>
      <c r="TEI1" s="57" t="s">
        <v>13658</v>
      </c>
      <c r="TEJ1" s="57" t="s">
        <v>13659</v>
      </c>
      <c r="TEK1" s="57" t="s">
        <v>13660</v>
      </c>
      <c r="TEL1" s="57" t="s">
        <v>13661</v>
      </c>
      <c r="TEM1" s="57" t="s">
        <v>13662</v>
      </c>
      <c r="TEN1" s="57" t="s">
        <v>13663</v>
      </c>
      <c r="TEO1" s="57" t="s">
        <v>13664</v>
      </c>
      <c r="TEP1" s="57" t="s">
        <v>13665</v>
      </c>
      <c r="TEQ1" s="57" t="s">
        <v>13666</v>
      </c>
      <c r="TER1" s="57" t="s">
        <v>13667</v>
      </c>
      <c r="TES1" s="57" t="s">
        <v>13668</v>
      </c>
      <c r="TET1" s="57" t="s">
        <v>13669</v>
      </c>
      <c r="TEU1" s="57" t="s">
        <v>13670</v>
      </c>
      <c r="TEV1" s="57" t="s">
        <v>13671</v>
      </c>
      <c r="TEW1" s="57" t="s">
        <v>13672</v>
      </c>
      <c r="TEX1" s="57" t="s">
        <v>13673</v>
      </c>
      <c r="TEY1" s="57" t="s">
        <v>13674</v>
      </c>
      <c r="TEZ1" s="57" t="s">
        <v>13675</v>
      </c>
      <c r="TFA1" s="57" t="s">
        <v>13676</v>
      </c>
      <c r="TFB1" s="57" t="s">
        <v>13677</v>
      </c>
      <c r="TFC1" s="57" t="s">
        <v>13678</v>
      </c>
      <c r="TFD1" s="57" t="s">
        <v>13679</v>
      </c>
      <c r="TFE1" s="57" t="s">
        <v>13680</v>
      </c>
      <c r="TFF1" s="57" t="s">
        <v>13681</v>
      </c>
      <c r="TFG1" s="57" t="s">
        <v>13682</v>
      </c>
      <c r="TFH1" s="57" t="s">
        <v>13683</v>
      </c>
      <c r="TFI1" s="57" t="s">
        <v>13684</v>
      </c>
      <c r="TFJ1" s="57" t="s">
        <v>13685</v>
      </c>
      <c r="TFK1" s="57" t="s">
        <v>13686</v>
      </c>
      <c r="TFL1" s="57" t="s">
        <v>13687</v>
      </c>
      <c r="TFM1" s="57" t="s">
        <v>13688</v>
      </c>
      <c r="TFN1" s="57" t="s">
        <v>13689</v>
      </c>
      <c r="TFO1" s="57" t="s">
        <v>13690</v>
      </c>
      <c r="TFP1" s="57" t="s">
        <v>13691</v>
      </c>
      <c r="TFQ1" s="57" t="s">
        <v>13692</v>
      </c>
      <c r="TFR1" s="57" t="s">
        <v>13693</v>
      </c>
      <c r="TFS1" s="57" t="s">
        <v>13694</v>
      </c>
      <c r="TFT1" s="57" t="s">
        <v>13695</v>
      </c>
      <c r="TFU1" s="57" t="s">
        <v>13696</v>
      </c>
      <c r="TFV1" s="57" t="s">
        <v>13697</v>
      </c>
      <c r="TFW1" s="57" t="s">
        <v>13698</v>
      </c>
      <c r="TFX1" s="57" t="s">
        <v>13699</v>
      </c>
      <c r="TFY1" s="57" t="s">
        <v>13700</v>
      </c>
      <c r="TFZ1" s="57" t="s">
        <v>13701</v>
      </c>
      <c r="TGA1" s="57" t="s">
        <v>13702</v>
      </c>
      <c r="TGB1" s="57" t="s">
        <v>13703</v>
      </c>
      <c r="TGC1" s="57" t="s">
        <v>13704</v>
      </c>
      <c r="TGD1" s="57" t="s">
        <v>13705</v>
      </c>
      <c r="TGE1" s="57" t="s">
        <v>13706</v>
      </c>
      <c r="TGF1" s="57" t="s">
        <v>13707</v>
      </c>
      <c r="TGG1" s="57" t="s">
        <v>13708</v>
      </c>
      <c r="TGH1" s="57" t="s">
        <v>13709</v>
      </c>
      <c r="TGI1" s="57" t="s">
        <v>13710</v>
      </c>
      <c r="TGJ1" s="57" t="s">
        <v>13711</v>
      </c>
      <c r="TGK1" s="57" t="s">
        <v>13712</v>
      </c>
      <c r="TGL1" s="57" t="s">
        <v>13713</v>
      </c>
      <c r="TGM1" s="57" t="s">
        <v>13714</v>
      </c>
      <c r="TGN1" s="57" t="s">
        <v>13715</v>
      </c>
      <c r="TGO1" s="57" t="s">
        <v>13716</v>
      </c>
      <c r="TGP1" s="57" t="s">
        <v>13717</v>
      </c>
      <c r="TGQ1" s="57" t="s">
        <v>13718</v>
      </c>
      <c r="TGR1" s="57" t="s">
        <v>13719</v>
      </c>
      <c r="TGS1" s="57" t="s">
        <v>13720</v>
      </c>
      <c r="TGT1" s="57" t="s">
        <v>13721</v>
      </c>
      <c r="TGU1" s="57" t="s">
        <v>13722</v>
      </c>
      <c r="TGV1" s="57" t="s">
        <v>13723</v>
      </c>
      <c r="TGW1" s="57" t="s">
        <v>13724</v>
      </c>
      <c r="TGX1" s="57" t="s">
        <v>13725</v>
      </c>
      <c r="TGY1" s="57" t="s">
        <v>13726</v>
      </c>
      <c r="TGZ1" s="57" t="s">
        <v>13727</v>
      </c>
      <c r="THA1" s="57" t="s">
        <v>13728</v>
      </c>
      <c r="THB1" s="57" t="s">
        <v>13729</v>
      </c>
      <c r="THC1" s="57" t="s">
        <v>13730</v>
      </c>
      <c r="THD1" s="57" t="s">
        <v>13731</v>
      </c>
      <c r="THE1" s="57" t="s">
        <v>13732</v>
      </c>
      <c r="THF1" s="57" t="s">
        <v>13733</v>
      </c>
      <c r="THG1" s="57" t="s">
        <v>13734</v>
      </c>
      <c r="THH1" s="57" t="s">
        <v>13735</v>
      </c>
      <c r="THI1" s="57" t="s">
        <v>13736</v>
      </c>
      <c r="THJ1" s="57" t="s">
        <v>13737</v>
      </c>
      <c r="THK1" s="57" t="s">
        <v>13738</v>
      </c>
      <c r="THL1" s="57" t="s">
        <v>13739</v>
      </c>
      <c r="THM1" s="57" t="s">
        <v>13740</v>
      </c>
      <c r="THN1" s="57" t="s">
        <v>13741</v>
      </c>
      <c r="THO1" s="57" t="s">
        <v>13742</v>
      </c>
      <c r="THP1" s="57" t="s">
        <v>13743</v>
      </c>
      <c r="THQ1" s="57" t="s">
        <v>13744</v>
      </c>
      <c r="THR1" s="57" t="s">
        <v>13745</v>
      </c>
      <c r="THS1" s="57" t="s">
        <v>13746</v>
      </c>
      <c r="THT1" s="57" t="s">
        <v>13747</v>
      </c>
      <c r="THU1" s="57" t="s">
        <v>13748</v>
      </c>
      <c r="THV1" s="57" t="s">
        <v>13749</v>
      </c>
      <c r="THW1" s="57" t="s">
        <v>13750</v>
      </c>
      <c r="THX1" s="57" t="s">
        <v>13751</v>
      </c>
      <c r="THY1" s="57" t="s">
        <v>13752</v>
      </c>
      <c r="THZ1" s="57" t="s">
        <v>13753</v>
      </c>
      <c r="TIA1" s="57" t="s">
        <v>13754</v>
      </c>
      <c r="TIB1" s="57" t="s">
        <v>13755</v>
      </c>
      <c r="TIC1" s="57" t="s">
        <v>13756</v>
      </c>
      <c r="TID1" s="57" t="s">
        <v>13757</v>
      </c>
      <c r="TIE1" s="57" t="s">
        <v>13758</v>
      </c>
      <c r="TIF1" s="57" t="s">
        <v>13759</v>
      </c>
      <c r="TIG1" s="57" t="s">
        <v>13760</v>
      </c>
      <c r="TIH1" s="57" t="s">
        <v>13761</v>
      </c>
      <c r="TII1" s="57" t="s">
        <v>13762</v>
      </c>
      <c r="TIJ1" s="57" t="s">
        <v>13763</v>
      </c>
      <c r="TIK1" s="57" t="s">
        <v>13764</v>
      </c>
      <c r="TIL1" s="57" t="s">
        <v>13765</v>
      </c>
      <c r="TIM1" s="57" t="s">
        <v>13766</v>
      </c>
      <c r="TIN1" s="57" t="s">
        <v>13767</v>
      </c>
      <c r="TIO1" s="57" t="s">
        <v>13768</v>
      </c>
      <c r="TIP1" s="57" t="s">
        <v>13769</v>
      </c>
      <c r="TIQ1" s="57" t="s">
        <v>13770</v>
      </c>
      <c r="TIR1" s="57" t="s">
        <v>13771</v>
      </c>
      <c r="TIS1" s="57" t="s">
        <v>13772</v>
      </c>
      <c r="TIT1" s="57" t="s">
        <v>13773</v>
      </c>
      <c r="TIU1" s="57" t="s">
        <v>13774</v>
      </c>
      <c r="TIV1" s="57" t="s">
        <v>13775</v>
      </c>
      <c r="TIW1" s="57" t="s">
        <v>13776</v>
      </c>
      <c r="TIX1" s="57" t="s">
        <v>13777</v>
      </c>
      <c r="TIY1" s="57" t="s">
        <v>13778</v>
      </c>
      <c r="TIZ1" s="57" t="s">
        <v>13779</v>
      </c>
      <c r="TJA1" s="57" t="s">
        <v>13780</v>
      </c>
      <c r="TJB1" s="57" t="s">
        <v>13781</v>
      </c>
      <c r="TJC1" s="57" t="s">
        <v>13782</v>
      </c>
      <c r="TJD1" s="57" t="s">
        <v>13783</v>
      </c>
      <c r="TJE1" s="57" t="s">
        <v>13784</v>
      </c>
      <c r="TJF1" s="57" t="s">
        <v>13785</v>
      </c>
      <c r="TJG1" s="57" t="s">
        <v>13786</v>
      </c>
      <c r="TJH1" s="57" t="s">
        <v>13787</v>
      </c>
      <c r="TJI1" s="57" t="s">
        <v>13788</v>
      </c>
      <c r="TJJ1" s="57" t="s">
        <v>13789</v>
      </c>
      <c r="TJK1" s="57" t="s">
        <v>13790</v>
      </c>
      <c r="TJL1" s="57" t="s">
        <v>13791</v>
      </c>
      <c r="TJM1" s="57" t="s">
        <v>13792</v>
      </c>
      <c r="TJN1" s="57" t="s">
        <v>13793</v>
      </c>
      <c r="TJO1" s="57" t="s">
        <v>13794</v>
      </c>
      <c r="TJP1" s="57" t="s">
        <v>13795</v>
      </c>
      <c r="TJQ1" s="57" t="s">
        <v>13796</v>
      </c>
      <c r="TJR1" s="57" t="s">
        <v>13797</v>
      </c>
      <c r="TJS1" s="57" t="s">
        <v>13798</v>
      </c>
      <c r="TJT1" s="57" t="s">
        <v>13799</v>
      </c>
      <c r="TJU1" s="57" t="s">
        <v>13800</v>
      </c>
      <c r="TJV1" s="57" t="s">
        <v>13801</v>
      </c>
      <c r="TJW1" s="57" t="s">
        <v>13802</v>
      </c>
      <c r="TJX1" s="57" t="s">
        <v>13803</v>
      </c>
      <c r="TJY1" s="57" t="s">
        <v>13804</v>
      </c>
      <c r="TJZ1" s="57" t="s">
        <v>13805</v>
      </c>
      <c r="TKA1" s="57" t="s">
        <v>13806</v>
      </c>
      <c r="TKB1" s="57" t="s">
        <v>13807</v>
      </c>
      <c r="TKC1" s="57" t="s">
        <v>13808</v>
      </c>
      <c r="TKD1" s="57" t="s">
        <v>13809</v>
      </c>
      <c r="TKE1" s="57" t="s">
        <v>13810</v>
      </c>
      <c r="TKF1" s="57" t="s">
        <v>13811</v>
      </c>
      <c r="TKG1" s="57" t="s">
        <v>13812</v>
      </c>
      <c r="TKH1" s="57" t="s">
        <v>13813</v>
      </c>
      <c r="TKI1" s="57" t="s">
        <v>13814</v>
      </c>
      <c r="TKJ1" s="57" t="s">
        <v>13815</v>
      </c>
      <c r="TKK1" s="57" t="s">
        <v>13816</v>
      </c>
      <c r="TKL1" s="57" t="s">
        <v>13817</v>
      </c>
      <c r="TKM1" s="57" t="s">
        <v>13818</v>
      </c>
      <c r="TKN1" s="57" t="s">
        <v>13819</v>
      </c>
      <c r="TKO1" s="57" t="s">
        <v>13820</v>
      </c>
      <c r="TKP1" s="57" t="s">
        <v>13821</v>
      </c>
      <c r="TKQ1" s="57" t="s">
        <v>13822</v>
      </c>
      <c r="TKR1" s="57" t="s">
        <v>13823</v>
      </c>
      <c r="TKS1" s="57" t="s">
        <v>13824</v>
      </c>
      <c r="TKT1" s="57" t="s">
        <v>13825</v>
      </c>
      <c r="TKU1" s="57" t="s">
        <v>13826</v>
      </c>
      <c r="TKV1" s="57" t="s">
        <v>13827</v>
      </c>
      <c r="TKW1" s="57" t="s">
        <v>13828</v>
      </c>
      <c r="TKX1" s="57" t="s">
        <v>13829</v>
      </c>
      <c r="TKY1" s="57" t="s">
        <v>13830</v>
      </c>
      <c r="TKZ1" s="57" t="s">
        <v>13831</v>
      </c>
      <c r="TLA1" s="57" t="s">
        <v>13832</v>
      </c>
      <c r="TLB1" s="57" t="s">
        <v>13833</v>
      </c>
      <c r="TLC1" s="57" t="s">
        <v>13834</v>
      </c>
      <c r="TLD1" s="57" t="s">
        <v>13835</v>
      </c>
      <c r="TLE1" s="57" t="s">
        <v>13836</v>
      </c>
      <c r="TLF1" s="57" t="s">
        <v>13837</v>
      </c>
      <c r="TLG1" s="57" t="s">
        <v>13838</v>
      </c>
      <c r="TLH1" s="57" t="s">
        <v>13839</v>
      </c>
      <c r="TLI1" s="57" t="s">
        <v>13840</v>
      </c>
      <c r="TLJ1" s="57" t="s">
        <v>13841</v>
      </c>
      <c r="TLK1" s="57" t="s">
        <v>13842</v>
      </c>
      <c r="TLL1" s="57" t="s">
        <v>13843</v>
      </c>
      <c r="TLM1" s="57" t="s">
        <v>13844</v>
      </c>
      <c r="TLN1" s="57" t="s">
        <v>13845</v>
      </c>
      <c r="TLO1" s="57" t="s">
        <v>13846</v>
      </c>
      <c r="TLP1" s="57" t="s">
        <v>13847</v>
      </c>
      <c r="TLQ1" s="57" t="s">
        <v>13848</v>
      </c>
      <c r="TLR1" s="57" t="s">
        <v>13849</v>
      </c>
      <c r="TLS1" s="57" t="s">
        <v>13850</v>
      </c>
      <c r="TLT1" s="57" t="s">
        <v>13851</v>
      </c>
      <c r="TLU1" s="57" t="s">
        <v>13852</v>
      </c>
      <c r="TLV1" s="57" t="s">
        <v>13853</v>
      </c>
      <c r="TLW1" s="57" t="s">
        <v>13854</v>
      </c>
      <c r="TLX1" s="57" t="s">
        <v>13855</v>
      </c>
      <c r="TLY1" s="57" t="s">
        <v>13856</v>
      </c>
      <c r="TLZ1" s="57" t="s">
        <v>13857</v>
      </c>
      <c r="TMA1" s="57" t="s">
        <v>13858</v>
      </c>
      <c r="TMB1" s="57" t="s">
        <v>13859</v>
      </c>
      <c r="TMC1" s="57" t="s">
        <v>13860</v>
      </c>
      <c r="TMD1" s="57" t="s">
        <v>13861</v>
      </c>
      <c r="TME1" s="57" t="s">
        <v>13862</v>
      </c>
      <c r="TMF1" s="57" t="s">
        <v>13863</v>
      </c>
      <c r="TMG1" s="57" t="s">
        <v>13864</v>
      </c>
      <c r="TMH1" s="57" t="s">
        <v>13865</v>
      </c>
      <c r="TMI1" s="57" t="s">
        <v>13866</v>
      </c>
      <c r="TMJ1" s="57" t="s">
        <v>13867</v>
      </c>
      <c r="TMK1" s="57" t="s">
        <v>13868</v>
      </c>
      <c r="TML1" s="57" t="s">
        <v>13869</v>
      </c>
      <c r="TMM1" s="57" t="s">
        <v>13870</v>
      </c>
      <c r="TMN1" s="57" t="s">
        <v>13871</v>
      </c>
      <c r="TMO1" s="57" t="s">
        <v>13872</v>
      </c>
      <c r="TMP1" s="57" t="s">
        <v>13873</v>
      </c>
      <c r="TMQ1" s="57" t="s">
        <v>13874</v>
      </c>
      <c r="TMR1" s="57" t="s">
        <v>13875</v>
      </c>
      <c r="TMS1" s="57" t="s">
        <v>13876</v>
      </c>
      <c r="TMT1" s="57" t="s">
        <v>13877</v>
      </c>
      <c r="TMU1" s="57" t="s">
        <v>13878</v>
      </c>
      <c r="TMV1" s="57" t="s">
        <v>13879</v>
      </c>
      <c r="TMW1" s="57" t="s">
        <v>13880</v>
      </c>
      <c r="TMX1" s="57" t="s">
        <v>13881</v>
      </c>
      <c r="TMY1" s="57" t="s">
        <v>13882</v>
      </c>
      <c r="TMZ1" s="57" t="s">
        <v>13883</v>
      </c>
      <c r="TNA1" s="57" t="s">
        <v>13884</v>
      </c>
      <c r="TNB1" s="57" t="s">
        <v>13885</v>
      </c>
      <c r="TNC1" s="57" t="s">
        <v>13886</v>
      </c>
      <c r="TND1" s="57" t="s">
        <v>13887</v>
      </c>
      <c r="TNE1" s="57" t="s">
        <v>13888</v>
      </c>
      <c r="TNF1" s="57" t="s">
        <v>13889</v>
      </c>
      <c r="TNG1" s="57" t="s">
        <v>13890</v>
      </c>
      <c r="TNH1" s="57" t="s">
        <v>13891</v>
      </c>
      <c r="TNI1" s="57" t="s">
        <v>13892</v>
      </c>
      <c r="TNJ1" s="57" t="s">
        <v>13893</v>
      </c>
      <c r="TNK1" s="57" t="s">
        <v>13894</v>
      </c>
      <c r="TNL1" s="57" t="s">
        <v>13895</v>
      </c>
      <c r="TNM1" s="57" t="s">
        <v>13896</v>
      </c>
      <c r="TNN1" s="57" t="s">
        <v>13897</v>
      </c>
      <c r="TNO1" s="57" t="s">
        <v>13898</v>
      </c>
      <c r="TNP1" s="57" t="s">
        <v>13899</v>
      </c>
      <c r="TNQ1" s="57" t="s">
        <v>13900</v>
      </c>
      <c r="TNR1" s="57" t="s">
        <v>13901</v>
      </c>
      <c r="TNS1" s="57" t="s">
        <v>13902</v>
      </c>
      <c r="TNT1" s="57" t="s">
        <v>13903</v>
      </c>
      <c r="TNU1" s="57" t="s">
        <v>13904</v>
      </c>
      <c r="TNV1" s="57" t="s">
        <v>13905</v>
      </c>
      <c r="TNW1" s="57" t="s">
        <v>13906</v>
      </c>
      <c r="TNX1" s="57" t="s">
        <v>13907</v>
      </c>
      <c r="TNY1" s="57" t="s">
        <v>13908</v>
      </c>
      <c r="TNZ1" s="57" t="s">
        <v>13909</v>
      </c>
      <c r="TOA1" s="57" t="s">
        <v>13910</v>
      </c>
      <c r="TOB1" s="57" t="s">
        <v>13911</v>
      </c>
      <c r="TOC1" s="57" t="s">
        <v>13912</v>
      </c>
      <c r="TOD1" s="57" t="s">
        <v>13913</v>
      </c>
      <c r="TOE1" s="57" t="s">
        <v>13914</v>
      </c>
      <c r="TOF1" s="57" t="s">
        <v>13915</v>
      </c>
      <c r="TOG1" s="57" t="s">
        <v>13916</v>
      </c>
      <c r="TOH1" s="57" t="s">
        <v>13917</v>
      </c>
      <c r="TOI1" s="57" t="s">
        <v>13918</v>
      </c>
      <c r="TOJ1" s="57" t="s">
        <v>13919</v>
      </c>
      <c r="TOK1" s="57" t="s">
        <v>13920</v>
      </c>
      <c r="TOL1" s="57" t="s">
        <v>13921</v>
      </c>
      <c r="TOM1" s="57" t="s">
        <v>13922</v>
      </c>
      <c r="TON1" s="57" t="s">
        <v>13923</v>
      </c>
      <c r="TOO1" s="57" t="s">
        <v>13924</v>
      </c>
      <c r="TOP1" s="57" t="s">
        <v>13925</v>
      </c>
      <c r="TOQ1" s="57" t="s">
        <v>13926</v>
      </c>
      <c r="TOR1" s="57" t="s">
        <v>13927</v>
      </c>
      <c r="TOS1" s="57" t="s">
        <v>13928</v>
      </c>
      <c r="TOT1" s="57" t="s">
        <v>13929</v>
      </c>
      <c r="TOU1" s="57" t="s">
        <v>13930</v>
      </c>
      <c r="TOV1" s="57" t="s">
        <v>13931</v>
      </c>
      <c r="TOW1" s="57" t="s">
        <v>13932</v>
      </c>
      <c r="TOX1" s="57" t="s">
        <v>13933</v>
      </c>
      <c r="TOY1" s="57" t="s">
        <v>13934</v>
      </c>
      <c r="TOZ1" s="57" t="s">
        <v>13935</v>
      </c>
      <c r="TPA1" s="57" t="s">
        <v>13936</v>
      </c>
      <c r="TPB1" s="57" t="s">
        <v>13937</v>
      </c>
      <c r="TPC1" s="57" t="s">
        <v>13938</v>
      </c>
      <c r="TPD1" s="57" t="s">
        <v>13939</v>
      </c>
      <c r="TPE1" s="57" t="s">
        <v>13940</v>
      </c>
      <c r="TPF1" s="57" t="s">
        <v>13941</v>
      </c>
      <c r="TPG1" s="57" t="s">
        <v>13942</v>
      </c>
      <c r="TPH1" s="57" t="s">
        <v>13943</v>
      </c>
      <c r="TPI1" s="57" t="s">
        <v>13944</v>
      </c>
      <c r="TPJ1" s="57" t="s">
        <v>13945</v>
      </c>
      <c r="TPK1" s="57" t="s">
        <v>13946</v>
      </c>
      <c r="TPL1" s="57" t="s">
        <v>13947</v>
      </c>
      <c r="TPM1" s="57" t="s">
        <v>13948</v>
      </c>
      <c r="TPN1" s="57" t="s">
        <v>13949</v>
      </c>
      <c r="TPO1" s="57" t="s">
        <v>13950</v>
      </c>
      <c r="TPP1" s="57" t="s">
        <v>13951</v>
      </c>
      <c r="TPQ1" s="57" t="s">
        <v>13952</v>
      </c>
      <c r="TPR1" s="57" t="s">
        <v>13953</v>
      </c>
      <c r="TPS1" s="57" t="s">
        <v>13954</v>
      </c>
      <c r="TPT1" s="57" t="s">
        <v>13955</v>
      </c>
      <c r="TPU1" s="57" t="s">
        <v>13956</v>
      </c>
      <c r="TPV1" s="57" t="s">
        <v>13957</v>
      </c>
      <c r="TPW1" s="57" t="s">
        <v>13958</v>
      </c>
      <c r="TPX1" s="57" t="s">
        <v>13959</v>
      </c>
      <c r="TPY1" s="57" t="s">
        <v>13960</v>
      </c>
      <c r="TPZ1" s="57" t="s">
        <v>13961</v>
      </c>
      <c r="TQA1" s="57" t="s">
        <v>13962</v>
      </c>
      <c r="TQB1" s="57" t="s">
        <v>13963</v>
      </c>
      <c r="TQC1" s="57" t="s">
        <v>13964</v>
      </c>
      <c r="TQD1" s="57" t="s">
        <v>13965</v>
      </c>
      <c r="TQE1" s="57" t="s">
        <v>13966</v>
      </c>
      <c r="TQF1" s="57" t="s">
        <v>13967</v>
      </c>
      <c r="TQG1" s="57" t="s">
        <v>13968</v>
      </c>
      <c r="TQH1" s="57" t="s">
        <v>13969</v>
      </c>
      <c r="TQI1" s="57" t="s">
        <v>13970</v>
      </c>
      <c r="TQJ1" s="57" t="s">
        <v>13971</v>
      </c>
      <c r="TQK1" s="57" t="s">
        <v>13972</v>
      </c>
      <c r="TQL1" s="57" t="s">
        <v>13973</v>
      </c>
      <c r="TQM1" s="57" t="s">
        <v>13974</v>
      </c>
      <c r="TQN1" s="57" t="s">
        <v>13975</v>
      </c>
      <c r="TQO1" s="57" t="s">
        <v>13976</v>
      </c>
      <c r="TQP1" s="57" t="s">
        <v>13977</v>
      </c>
      <c r="TQQ1" s="57" t="s">
        <v>13978</v>
      </c>
      <c r="TQR1" s="57" t="s">
        <v>13979</v>
      </c>
      <c r="TQS1" s="57" t="s">
        <v>13980</v>
      </c>
      <c r="TQT1" s="57" t="s">
        <v>13981</v>
      </c>
      <c r="TQU1" s="57" t="s">
        <v>13982</v>
      </c>
      <c r="TQV1" s="57" t="s">
        <v>13983</v>
      </c>
      <c r="TQW1" s="57" t="s">
        <v>13984</v>
      </c>
      <c r="TQX1" s="57" t="s">
        <v>13985</v>
      </c>
      <c r="TQY1" s="57" t="s">
        <v>13986</v>
      </c>
      <c r="TQZ1" s="57" t="s">
        <v>13987</v>
      </c>
      <c r="TRA1" s="57" t="s">
        <v>13988</v>
      </c>
      <c r="TRB1" s="57" t="s">
        <v>13989</v>
      </c>
      <c r="TRC1" s="57" t="s">
        <v>13990</v>
      </c>
      <c r="TRD1" s="57" t="s">
        <v>13991</v>
      </c>
      <c r="TRE1" s="57" t="s">
        <v>13992</v>
      </c>
      <c r="TRF1" s="57" t="s">
        <v>13993</v>
      </c>
      <c r="TRG1" s="57" t="s">
        <v>13994</v>
      </c>
      <c r="TRH1" s="57" t="s">
        <v>13995</v>
      </c>
      <c r="TRI1" s="57" t="s">
        <v>13996</v>
      </c>
      <c r="TRJ1" s="57" t="s">
        <v>13997</v>
      </c>
      <c r="TRK1" s="57" t="s">
        <v>13998</v>
      </c>
      <c r="TRL1" s="57" t="s">
        <v>13999</v>
      </c>
      <c r="TRM1" s="57" t="s">
        <v>14000</v>
      </c>
      <c r="TRN1" s="57" t="s">
        <v>14001</v>
      </c>
      <c r="TRO1" s="57" t="s">
        <v>14002</v>
      </c>
      <c r="TRP1" s="57" t="s">
        <v>14003</v>
      </c>
      <c r="TRQ1" s="57" t="s">
        <v>14004</v>
      </c>
      <c r="TRR1" s="57" t="s">
        <v>14005</v>
      </c>
      <c r="TRS1" s="57" t="s">
        <v>14006</v>
      </c>
      <c r="TRT1" s="57" t="s">
        <v>14007</v>
      </c>
      <c r="TRU1" s="57" t="s">
        <v>14008</v>
      </c>
      <c r="TRV1" s="57" t="s">
        <v>14009</v>
      </c>
      <c r="TRW1" s="57" t="s">
        <v>14010</v>
      </c>
      <c r="TRX1" s="57" t="s">
        <v>14011</v>
      </c>
      <c r="TRY1" s="57" t="s">
        <v>14012</v>
      </c>
      <c r="TRZ1" s="57" t="s">
        <v>14013</v>
      </c>
      <c r="TSA1" s="57" t="s">
        <v>14014</v>
      </c>
      <c r="TSB1" s="57" t="s">
        <v>14015</v>
      </c>
      <c r="TSC1" s="57" t="s">
        <v>14016</v>
      </c>
      <c r="TSD1" s="57" t="s">
        <v>14017</v>
      </c>
      <c r="TSE1" s="57" t="s">
        <v>14018</v>
      </c>
      <c r="TSF1" s="57" t="s">
        <v>14019</v>
      </c>
      <c r="TSG1" s="57" t="s">
        <v>14020</v>
      </c>
      <c r="TSH1" s="57" t="s">
        <v>14021</v>
      </c>
      <c r="TSI1" s="57" t="s">
        <v>14022</v>
      </c>
      <c r="TSJ1" s="57" t="s">
        <v>14023</v>
      </c>
      <c r="TSK1" s="57" t="s">
        <v>14024</v>
      </c>
      <c r="TSL1" s="57" t="s">
        <v>14025</v>
      </c>
      <c r="TSM1" s="57" t="s">
        <v>14026</v>
      </c>
      <c r="TSN1" s="57" t="s">
        <v>14027</v>
      </c>
      <c r="TSO1" s="57" t="s">
        <v>14028</v>
      </c>
      <c r="TSP1" s="57" t="s">
        <v>14029</v>
      </c>
      <c r="TSQ1" s="57" t="s">
        <v>14030</v>
      </c>
      <c r="TSR1" s="57" t="s">
        <v>14031</v>
      </c>
      <c r="TSS1" s="57" t="s">
        <v>14032</v>
      </c>
      <c r="TST1" s="57" t="s">
        <v>14033</v>
      </c>
      <c r="TSU1" s="57" t="s">
        <v>14034</v>
      </c>
      <c r="TSV1" s="57" t="s">
        <v>14035</v>
      </c>
      <c r="TSW1" s="57" t="s">
        <v>14036</v>
      </c>
      <c r="TSX1" s="57" t="s">
        <v>14037</v>
      </c>
      <c r="TSY1" s="57" t="s">
        <v>14038</v>
      </c>
      <c r="TSZ1" s="57" t="s">
        <v>14039</v>
      </c>
      <c r="TTA1" s="57" t="s">
        <v>14040</v>
      </c>
      <c r="TTB1" s="57" t="s">
        <v>14041</v>
      </c>
      <c r="TTC1" s="57" t="s">
        <v>14042</v>
      </c>
      <c r="TTD1" s="57" t="s">
        <v>14043</v>
      </c>
      <c r="TTE1" s="57" t="s">
        <v>14044</v>
      </c>
      <c r="TTF1" s="57" t="s">
        <v>14045</v>
      </c>
      <c r="TTG1" s="57" t="s">
        <v>14046</v>
      </c>
      <c r="TTH1" s="57" t="s">
        <v>14047</v>
      </c>
      <c r="TTI1" s="57" t="s">
        <v>14048</v>
      </c>
      <c r="TTJ1" s="57" t="s">
        <v>14049</v>
      </c>
      <c r="TTK1" s="57" t="s">
        <v>14050</v>
      </c>
      <c r="TTL1" s="57" t="s">
        <v>14051</v>
      </c>
      <c r="TTM1" s="57" t="s">
        <v>14052</v>
      </c>
      <c r="TTN1" s="57" t="s">
        <v>14053</v>
      </c>
      <c r="TTO1" s="57" t="s">
        <v>14054</v>
      </c>
      <c r="TTP1" s="57" t="s">
        <v>14055</v>
      </c>
      <c r="TTQ1" s="57" t="s">
        <v>14056</v>
      </c>
      <c r="TTR1" s="57" t="s">
        <v>14057</v>
      </c>
      <c r="TTS1" s="57" t="s">
        <v>14058</v>
      </c>
      <c r="TTT1" s="57" t="s">
        <v>14059</v>
      </c>
      <c r="TTU1" s="57" t="s">
        <v>14060</v>
      </c>
      <c r="TTV1" s="57" t="s">
        <v>14061</v>
      </c>
      <c r="TTW1" s="57" t="s">
        <v>14062</v>
      </c>
      <c r="TTX1" s="57" t="s">
        <v>14063</v>
      </c>
      <c r="TTY1" s="57" t="s">
        <v>14064</v>
      </c>
      <c r="TTZ1" s="57" t="s">
        <v>14065</v>
      </c>
      <c r="TUA1" s="57" t="s">
        <v>14066</v>
      </c>
      <c r="TUB1" s="57" t="s">
        <v>14067</v>
      </c>
      <c r="TUC1" s="57" t="s">
        <v>14068</v>
      </c>
      <c r="TUD1" s="57" t="s">
        <v>14069</v>
      </c>
      <c r="TUE1" s="57" t="s">
        <v>14070</v>
      </c>
      <c r="TUF1" s="57" t="s">
        <v>14071</v>
      </c>
      <c r="TUG1" s="57" t="s">
        <v>14072</v>
      </c>
      <c r="TUH1" s="57" t="s">
        <v>14073</v>
      </c>
      <c r="TUI1" s="57" t="s">
        <v>14074</v>
      </c>
      <c r="TUJ1" s="57" t="s">
        <v>14075</v>
      </c>
      <c r="TUK1" s="57" t="s">
        <v>14076</v>
      </c>
      <c r="TUL1" s="57" t="s">
        <v>14077</v>
      </c>
      <c r="TUM1" s="57" t="s">
        <v>14078</v>
      </c>
      <c r="TUN1" s="57" t="s">
        <v>14079</v>
      </c>
      <c r="TUO1" s="57" t="s">
        <v>14080</v>
      </c>
      <c r="TUP1" s="57" t="s">
        <v>14081</v>
      </c>
      <c r="TUQ1" s="57" t="s">
        <v>14082</v>
      </c>
      <c r="TUR1" s="57" t="s">
        <v>14083</v>
      </c>
      <c r="TUS1" s="57" t="s">
        <v>14084</v>
      </c>
      <c r="TUT1" s="57" t="s">
        <v>14085</v>
      </c>
      <c r="TUU1" s="57" t="s">
        <v>14086</v>
      </c>
      <c r="TUV1" s="57" t="s">
        <v>14087</v>
      </c>
      <c r="TUW1" s="57" t="s">
        <v>14088</v>
      </c>
      <c r="TUX1" s="57" t="s">
        <v>14089</v>
      </c>
      <c r="TUY1" s="57" t="s">
        <v>14090</v>
      </c>
      <c r="TUZ1" s="57" t="s">
        <v>14091</v>
      </c>
      <c r="TVA1" s="57" t="s">
        <v>14092</v>
      </c>
      <c r="TVB1" s="57" t="s">
        <v>14093</v>
      </c>
      <c r="TVC1" s="57" t="s">
        <v>14094</v>
      </c>
      <c r="TVD1" s="57" t="s">
        <v>14095</v>
      </c>
      <c r="TVE1" s="57" t="s">
        <v>14096</v>
      </c>
      <c r="TVF1" s="57" t="s">
        <v>14097</v>
      </c>
      <c r="TVG1" s="57" t="s">
        <v>14098</v>
      </c>
      <c r="TVH1" s="57" t="s">
        <v>14099</v>
      </c>
      <c r="TVI1" s="57" t="s">
        <v>14100</v>
      </c>
      <c r="TVJ1" s="57" t="s">
        <v>14101</v>
      </c>
      <c r="TVK1" s="57" t="s">
        <v>14102</v>
      </c>
      <c r="TVL1" s="57" t="s">
        <v>14103</v>
      </c>
      <c r="TVM1" s="57" t="s">
        <v>14104</v>
      </c>
      <c r="TVN1" s="57" t="s">
        <v>14105</v>
      </c>
      <c r="TVO1" s="57" t="s">
        <v>14106</v>
      </c>
      <c r="TVP1" s="57" t="s">
        <v>14107</v>
      </c>
      <c r="TVQ1" s="57" t="s">
        <v>14108</v>
      </c>
      <c r="TVR1" s="57" t="s">
        <v>14109</v>
      </c>
      <c r="TVS1" s="57" t="s">
        <v>14110</v>
      </c>
      <c r="TVT1" s="57" t="s">
        <v>14111</v>
      </c>
      <c r="TVU1" s="57" t="s">
        <v>14112</v>
      </c>
      <c r="TVV1" s="57" t="s">
        <v>14113</v>
      </c>
      <c r="TVW1" s="57" t="s">
        <v>14114</v>
      </c>
      <c r="TVX1" s="57" t="s">
        <v>14115</v>
      </c>
      <c r="TVY1" s="57" t="s">
        <v>14116</v>
      </c>
      <c r="TVZ1" s="57" t="s">
        <v>14117</v>
      </c>
      <c r="TWA1" s="57" t="s">
        <v>14118</v>
      </c>
      <c r="TWB1" s="57" t="s">
        <v>14119</v>
      </c>
      <c r="TWC1" s="57" t="s">
        <v>14120</v>
      </c>
      <c r="TWD1" s="57" t="s">
        <v>14121</v>
      </c>
      <c r="TWE1" s="57" t="s">
        <v>14122</v>
      </c>
      <c r="TWF1" s="57" t="s">
        <v>14123</v>
      </c>
      <c r="TWG1" s="57" t="s">
        <v>14124</v>
      </c>
      <c r="TWH1" s="57" t="s">
        <v>14125</v>
      </c>
      <c r="TWI1" s="57" t="s">
        <v>14126</v>
      </c>
      <c r="TWJ1" s="57" t="s">
        <v>14127</v>
      </c>
      <c r="TWK1" s="57" t="s">
        <v>14128</v>
      </c>
      <c r="TWL1" s="57" t="s">
        <v>14129</v>
      </c>
      <c r="TWM1" s="57" t="s">
        <v>14130</v>
      </c>
      <c r="TWN1" s="57" t="s">
        <v>14131</v>
      </c>
      <c r="TWO1" s="57" t="s">
        <v>14132</v>
      </c>
      <c r="TWP1" s="57" t="s">
        <v>14133</v>
      </c>
      <c r="TWQ1" s="57" t="s">
        <v>14134</v>
      </c>
      <c r="TWR1" s="57" t="s">
        <v>14135</v>
      </c>
      <c r="TWS1" s="57" t="s">
        <v>14136</v>
      </c>
      <c r="TWT1" s="57" t="s">
        <v>14137</v>
      </c>
      <c r="TWU1" s="57" t="s">
        <v>14138</v>
      </c>
      <c r="TWV1" s="57" t="s">
        <v>14139</v>
      </c>
      <c r="TWW1" s="57" t="s">
        <v>14140</v>
      </c>
      <c r="TWX1" s="57" t="s">
        <v>14141</v>
      </c>
      <c r="TWY1" s="57" t="s">
        <v>14142</v>
      </c>
      <c r="TWZ1" s="57" t="s">
        <v>14143</v>
      </c>
      <c r="TXA1" s="57" t="s">
        <v>14144</v>
      </c>
      <c r="TXB1" s="57" t="s">
        <v>14145</v>
      </c>
      <c r="TXC1" s="57" t="s">
        <v>14146</v>
      </c>
      <c r="TXD1" s="57" t="s">
        <v>14147</v>
      </c>
      <c r="TXE1" s="57" t="s">
        <v>14148</v>
      </c>
      <c r="TXF1" s="57" t="s">
        <v>14149</v>
      </c>
      <c r="TXG1" s="57" t="s">
        <v>14150</v>
      </c>
      <c r="TXH1" s="57" t="s">
        <v>14151</v>
      </c>
      <c r="TXI1" s="57" t="s">
        <v>14152</v>
      </c>
      <c r="TXJ1" s="57" t="s">
        <v>14153</v>
      </c>
      <c r="TXK1" s="57" t="s">
        <v>14154</v>
      </c>
      <c r="TXL1" s="57" t="s">
        <v>14155</v>
      </c>
      <c r="TXM1" s="57" t="s">
        <v>14156</v>
      </c>
      <c r="TXN1" s="57" t="s">
        <v>14157</v>
      </c>
      <c r="TXO1" s="57" t="s">
        <v>14158</v>
      </c>
      <c r="TXP1" s="57" t="s">
        <v>14159</v>
      </c>
      <c r="TXQ1" s="57" t="s">
        <v>14160</v>
      </c>
      <c r="TXR1" s="57" t="s">
        <v>14161</v>
      </c>
      <c r="TXS1" s="57" t="s">
        <v>14162</v>
      </c>
      <c r="TXT1" s="57" t="s">
        <v>14163</v>
      </c>
      <c r="TXU1" s="57" t="s">
        <v>14164</v>
      </c>
      <c r="TXV1" s="57" t="s">
        <v>14165</v>
      </c>
      <c r="TXW1" s="57" t="s">
        <v>14166</v>
      </c>
      <c r="TXX1" s="57" t="s">
        <v>14167</v>
      </c>
      <c r="TXY1" s="57" t="s">
        <v>14168</v>
      </c>
      <c r="TXZ1" s="57" t="s">
        <v>14169</v>
      </c>
      <c r="TYA1" s="57" t="s">
        <v>14170</v>
      </c>
      <c r="TYB1" s="57" t="s">
        <v>14171</v>
      </c>
      <c r="TYC1" s="57" t="s">
        <v>14172</v>
      </c>
      <c r="TYD1" s="57" t="s">
        <v>14173</v>
      </c>
      <c r="TYE1" s="57" t="s">
        <v>14174</v>
      </c>
      <c r="TYF1" s="57" t="s">
        <v>14175</v>
      </c>
      <c r="TYG1" s="57" t="s">
        <v>14176</v>
      </c>
      <c r="TYH1" s="57" t="s">
        <v>14177</v>
      </c>
      <c r="TYI1" s="57" t="s">
        <v>14178</v>
      </c>
      <c r="TYJ1" s="57" t="s">
        <v>14179</v>
      </c>
      <c r="TYK1" s="57" t="s">
        <v>14180</v>
      </c>
      <c r="TYL1" s="57" t="s">
        <v>14181</v>
      </c>
      <c r="TYM1" s="57" t="s">
        <v>14182</v>
      </c>
      <c r="TYN1" s="57" t="s">
        <v>14183</v>
      </c>
      <c r="TYO1" s="57" t="s">
        <v>14184</v>
      </c>
      <c r="TYP1" s="57" t="s">
        <v>14185</v>
      </c>
      <c r="TYQ1" s="57" t="s">
        <v>14186</v>
      </c>
      <c r="TYR1" s="57" t="s">
        <v>14187</v>
      </c>
      <c r="TYS1" s="57" t="s">
        <v>14188</v>
      </c>
      <c r="TYT1" s="57" t="s">
        <v>14189</v>
      </c>
      <c r="TYU1" s="57" t="s">
        <v>14190</v>
      </c>
      <c r="TYV1" s="57" t="s">
        <v>14191</v>
      </c>
      <c r="TYW1" s="57" t="s">
        <v>14192</v>
      </c>
      <c r="TYX1" s="57" t="s">
        <v>14193</v>
      </c>
      <c r="TYY1" s="57" t="s">
        <v>14194</v>
      </c>
      <c r="TYZ1" s="57" t="s">
        <v>14195</v>
      </c>
      <c r="TZA1" s="57" t="s">
        <v>14196</v>
      </c>
      <c r="TZB1" s="57" t="s">
        <v>14197</v>
      </c>
      <c r="TZC1" s="57" t="s">
        <v>14198</v>
      </c>
      <c r="TZD1" s="57" t="s">
        <v>14199</v>
      </c>
      <c r="TZE1" s="57" t="s">
        <v>14200</v>
      </c>
      <c r="TZF1" s="57" t="s">
        <v>14201</v>
      </c>
      <c r="TZG1" s="57" t="s">
        <v>14202</v>
      </c>
      <c r="TZH1" s="57" t="s">
        <v>14203</v>
      </c>
      <c r="TZI1" s="57" t="s">
        <v>14204</v>
      </c>
      <c r="TZJ1" s="57" t="s">
        <v>14205</v>
      </c>
      <c r="TZK1" s="57" t="s">
        <v>14206</v>
      </c>
      <c r="TZL1" s="57" t="s">
        <v>14207</v>
      </c>
      <c r="TZM1" s="57" t="s">
        <v>14208</v>
      </c>
      <c r="TZN1" s="57" t="s">
        <v>14209</v>
      </c>
      <c r="TZO1" s="57" t="s">
        <v>14210</v>
      </c>
      <c r="TZP1" s="57" t="s">
        <v>14211</v>
      </c>
      <c r="TZQ1" s="57" t="s">
        <v>14212</v>
      </c>
      <c r="TZR1" s="57" t="s">
        <v>14213</v>
      </c>
      <c r="TZS1" s="57" t="s">
        <v>14214</v>
      </c>
      <c r="TZT1" s="57" t="s">
        <v>14215</v>
      </c>
      <c r="TZU1" s="57" t="s">
        <v>14216</v>
      </c>
      <c r="TZV1" s="57" t="s">
        <v>14217</v>
      </c>
      <c r="TZW1" s="57" t="s">
        <v>14218</v>
      </c>
      <c r="TZX1" s="57" t="s">
        <v>14219</v>
      </c>
      <c r="TZY1" s="57" t="s">
        <v>14220</v>
      </c>
      <c r="TZZ1" s="57" t="s">
        <v>14221</v>
      </c>
      <c r="UAA1" s="57" t="s">
        <v>14222</v>
      </c>
      <c r="UAB1" s="57" t="s">
        <v>14223</v>
      </c>
      <c r="UAC1" s="57" t="s">
        <v>14224</v>
      </c>
      <c r="UAD1" s="57" t="s">
        <v>14225</v>
      </c>
      <c r="UAE1" s="57" t="s">
        <v>14226</v>
      </c>
      <c r="UAF1" s="57" t="s">
        <v>14227</v>
      </c>
      <c r="UAG1" s="57" t="s">
        <v>14228</v>
      </c>
      <c r="UAH1" s="57" t="s">
        <v>14229</v>
      </c>
      <c r="UAI1" s="57" t="s">
        <v>14230</v>
      </c>
      <c r="UAJ1" s="57" t="s">
        <v>14231</v>
      </c>
      <c r="UAK1" s="57" t="s">
        <v>14232</v>
      </c>
      <c r="UAL1" s="57" t="s">
        <v>14233</v>
      </c>
      <c r="UAM1" s="57" t="s">
        <v>14234</v>
      </c>
      <c r="UAN1" s="57" t="s">
        <v>14235</v>
      </c>
      <c r="UAO1" s="57" t="s">
        <v>14236</v>
      </c>
      <c r="UAP1" s="57" t="s">
        <v>14237</v>
      </c>
      <c r="UAQ1" s="57" t="s">
        <v>14238</v>
      </c>
      <c r="UAR1" s="57" t="s">
        <v>14239</v>
      </c>
      <c r="UAS1" s="57" t="s">
        <v>14240</v>
      </c>
      <c r="UAT1" s="57" t="s">
        <v>14241</v>
      </c>
      <c r="UAU1" s="57" t="s">
        <v>14242</v>
      </c>
      <c r="UAV1" s="57" t="s">
        <v>14243</v>
      </c>
      <c r="UAW1" s="57" t="s">
        <v>14244</v>
      </c>
      <c r="UAX1" s="57" t="s">
        <v>14245</v>
      </c>
      <c r="UAY1" s="57" t="s">
        <v>14246</v>
      </c>
      <c r="UAZ1" s="57" t="s">
        <v>14247</v>
      </c>
      <c r="UBA1" s="57" t="s">
        <v>14248</v>
      </c>
      <c r="UBB1" s="57" t="s">
        <v>14249</v>
      </c>
      <c r="UBC1" s="57" t="s">
        <v>14250</v>
      </c>
      <c r="UBD1" s="57" t="s">
        <v>14251</v>
      </c>
      <c r="UBE1" s="57" t="s">
        <v>14252</v>
      </c>
      <c r="UBF1" s="57" t="s">
        <v>14253</v>
      </c>
      <c r="UBG1" s="57" t="s">
        <v>14254</v>
      </c>
      <c r="UBH1" s="57" t="s">
        <v>14255</v>
      </c>
      <c r="UBI1" s="57" t="s">
        <v>14256</v>
      </c>
      <c r="UBJ1" s="57" t="s">
        <v>14257</v>
      </c>
      <c r="UBK1" s="57" t="s">
        <v>14258</v>
      </c>
      <c r="UBL1" s="57" t="s">
        <v>14259</v>
      </c>
      <c r="UBM1" s="57" t="s">
        <v>14260</v>
      </c>
      <c r="UBN1" s="57" t="s">
        <v>14261</v>
      </c>
      <c r="UBO1" s="57" t="s">
        <v>14262</v>
      </c>
      <c r="UBP1" s="57" t="s">
        <v>14263</v>
      </c>
      <c r="UBQ1" s="57" t="s">
        <v>14264</v>
      </c>
      <c r="UBR1" s="57" t="s">
        <v>14265</v>
      </c>
      <c r="UBS1" s="57" t="s">
        <v>14266</v>
      </c>
      <c r="UBT1" s="57" t="s">
        <v>14267</v>
      </c>
      <c r="UBU1" s="57" t="s">
        <v>14268</v>
      </c>
      <c r="UBV1" s="57" t="s">
        <v>14269</v>
      </c>
      <c r="UBW1" s="57" t="s">
        <v>14270</v>
      </c>
      <c r="UBX1" s="57" t="s">
        <v>14271</v>
      </c>
      <c r="UBY1" s="57" t="s">
        <v>14272</v>
      </c>
      <c r="UBZ1" s="57" t="s">
        <v>14273</v>
      </c>
      <c r="UCA1" s="57" t="s">
        <v>14274</v>
      </c>
      <c r="UCB1" s="57" t="s">
        <v>14275</v>
      </c>
      <c r="UCC1" s="57" t="s">
        <v>14276</v>
      </c>
      <c r="UCD1" s="57" t="s">
        <v>14277</v>
      </c>
      <c r="UCE1" s="57" t="s">
        <v>14278</v>
      </c>
      <c r="UCF1" s="57" t="s">
        <v>14279</v>
      </c>
      <c r="UCG1" s="57" t="s">
        <v>14280</v>
      </c>
      <c r="UCH1" s="57" t="s">
        <v>14281</v>
      </c>
      <c r="UCI1" s="57" t="s">
        <v>14282</v>
      </c>
      <c r="UCJ1" s="57" t="s">
        <v>14283</v>
      </c>
      <c r="UCK1" s="57" t="s">
        <v>14284</v>
      </c>
      <c r="UCL1" s="57" t="s">
        <v>14285</v>
      </c>
      <c r="UCM1" s="57" t="s">
        <v>14286</v>
      </c>
      <c r="UCN1" s="57" t="s">
        <v>14287</v>
      </c>
      <c r="UCO1" s="57" t="s">
        <v>14288</v>
      </c>
      <c r="UCP1" s="57" t="s">
        <v>14289</v>
      </c>
      <c r="UCQ1" s="57" t="s">
        <v>14290</v>
      </c>
      <c r="UCR1" s="57" t="s">
        <v>14291</v>
      </c>
      <c r="UCS1" s="57" t="s">
        <v>14292</v>
      </c>
      <c r="UCT1" s="57" t="s">
        <v>14293</v>
      </c>
      <c r="UCU1" s="57" t="s">
        <v>14294</v>
      </c>
      <c r="UCV1" s="57" t="s">
        <v>14295</v>
      </c>
      <c r="UCW1" s="57" t="s">
        <v>14296</v>
      </c>
      <c r="UCX1" s="57" t="s">
        <v>14297</v>
      </c>
      <c r="UCY1" s="57" t="s">
        <v>14298</v>
      </c>
      <c r="UCZ1" s="57" t="s">
        <v>14299</v>
      </c>
      <c r="UDA1" s="57" t="s">
        <v>14300</v>
      </c>
      <c r="UDB1" s="57" t="s">
        <v>14301</v>
      </c>
      <c r="UDC1" s="57" t="s">
        <v>14302</v>
      </c>
      <c r="UDD1" s="57" t="s">
        <v>14303</v>
      </c>
      <c r="UDE1" s="57" t="s">
        <v>14304</v>
      </c>
      <c r="UDF1" s="57" t="s">
        <v>14305</v>
      </c>
      <c r="UDG1" s="57" t="s">
        <v>14306</v>
      </c>
      <c r="UDH1" s="57" t="s">
        <v>14307</v>
      </c>
      <c r="UDI1" s="57" t="s">
        <v>14308</v>
      </c>
      <c r="UDJ1" s="57" t="s">
        <v>14309</v>
      </c>
      <c r="UDK1" s="57" t="s">
        <v>14310</v>
      </c>
      <c r="UDL1" s="57" t="s">
        <v>14311</v>
      </c>
      <c r="UDM1" s="57" t="s">
        <v>14312</v>
      </c>
      <c r="UDN1" s="57" t="s">
        <v>14313</v>
      </c>
      <c r="UDO1" s="57" t="s">
        <v>14314</v>
      </c>
      <c r="UDP1" s="57" t="s">
        <v>14315</v>
      </c>
      <c r="UDQ1" s="57" t="s">
        <v>14316</v>
      </c>
      <c r="UDR1" s="57" t="s">
        <v>14317</v>
      </c>
      <c r="UDS1" s="57" t="s">
        <v>14318</v>
      </c>
      <c r="UDT1" s="57" t="s">
        <v>14319</v>
      </c>
      <c r="UDU1" s="57" t="s">
        <v>14320</v>
      </c>
      <c r="UDV1" s="57" t="s">
        <v>14321</v>
      </c>
      <c r="UDW1" s="57" t="s">
        <v>14322</v>
      </c>
      <c r="UDX1" s="57" t="s">
        <v>14323</v>
      </c>
      <c r="UDY1" s="57" t="s">
        <v>14324</v>
      </c>
      <c r="UDZ1" s="57" t="s">
        <v>14325</v>
      </c>
      <c r="UEA1" s="57" t="s">
        <v>14326</v>
      </c>
      <c r="UEB1" s="57" t="s">
        <v>14327</v>
      </c>
      <c r="UEC1" s="57" t="s">
        <v>14328</v>
      </c>
      <c r="UED1" s="57" t="s">
        <v>14329</v>
      </c>
      <c r="UEE1" s="57" t="s">
        <v>14330</v>
      </c>
      <c r="UEF1" s="57" t="s">
        <v>14331</v>
      </c>
      <c r="UEG1" s="57" t="s">
        <v>14332</v>
      </c>
      <c r="UEH1" s="57" t="s">
        <v>14333</v>
      </c>
      <c r="UEI1" s="57" t="s">
        <v>14334</v>
      </c>
      <c r="UEJ1" s="57" t="s">
        <v>14335</v>
      </c>
      <c r="UEK1" s="57" t="s">
        <v>14336</v>
      </c>
      <c r="UEL1" s="57" t="s">
        <v>14337</v>
      </c>
      <c r="UEM1" s="57" t="s">
        <v>14338</v>
      </c>
      <c r="UEN1" s="57" t="s">
        <v>14339</v>
      </c>
      <c r="UEO1" s="57" t="s">
        <v>14340</v>
      </c>
      <c r="UEP1" s="57" t="s">
        <v>14341</v>
      </c>
      <c r="UEQ1" s="57" t="s">
        <v>14342</v>
      </c>
      <c r="UER1" s="57" t="s">
        <v>14343</v>
      </c>
      <c r="UES1" s="57" t="s">
        <v>14344</v>
      </c>
      <c r="UET1" s="57" t="s">
        <v>14345</v>
      </c>
      <c r="UEU1" s="57" t="s">
        <v>14346</v>
      </c>
      <c r="UEV1" s="57" t="s">
        <v>14347</v>
      </c>
      <c r="UEW1" s="57" t="s">
        <v>14348</v>
      </c>
      <c r="UEX1" s="57" t="s">
        <v>14349</v>
      </c>
      <c r="UEY1" s="57" t="s">
        <v>14350</v>
      </c>
      <c r="UEZ1" s="57" t="s">
        <v>14351</v>
      </c>
      <c r="UFA1" s="57" t="s">
        <v>14352</v>
      </c>
      <c r="UFB1" s="57" t="s">
        <v>14353</v>
      </c>
      <c r="UFC1" s="57" t="s">
        <v>14354</v>
      </c>
      <c r="UFD1" s="57" t="s">
        <v>14355</v>
      </c>
      <c r="UFE1" s="57" t="s">
        <v>14356</v>
      </c>
      <c r="UFF1" s="57" t="s">
        <v>14357</v>
      </c>
      <c r="UFG1" s="57" t="s">
        <v>14358</v>
      </c>
      <c r="UFH1" s="57" t="s">
        <v>14359</v>
      </c>
      <c r="UFI1" s="57" t="s">
        <v>14360</v>
      </c>
      <c r="UFJ1" s="57" t="s">
        <v>14361</v>
      </c>
      <c r="UFK1" s="57" t="s">
        <v>14362</v>
      </c>
      <c r="UFL1" s="57" t="s">
        <v>14363</v>
      </c>
      <c r="UFM1" s="57" t="s">
        <v>14364</v>
      </c>
      <c r="UFN1" s="57" t="s">
        <v>14365</v>
      </c>
      <c r="UFO1" s="57" t="s">
        <v>14366</v>
      </c>
      <c r="UFP1" s="57" t="s">
        <v>14367</v>
      </c>
      <c r="UFQ1" s="57" t="s">
        <v>14368</v>
      </c>
      <c r="UFR1" s="57" t="s">
        <v>14369</v>
      </c>
      <c r="UFS1" s="57" t="s">
        <v>14370</v>
      </c>
      <c r="UFT1" s="57" t="s">
        <v>14371</v>
      </c>
      <c r="UFU1" s="57" t="s">
        <v>14372</v>
      </c>
      <c r="UFV1" s="57" t="s">
        <v>14373</v>
      </c>
      <c r="UFW1" s="57" t="s">
        <v>14374</v>
      </c>
      <c r="UFX1" s="57" t="s">
        <v>14375</v>
      </c>
      <c r="UFY1" s="57" t="s">
        <v>14376</v>
      </c>
      <c r="UFZ1" s="57" t="s">
        <v>14377</v>
      </c>
      <c r="UGA1" s="57" t="s">
        <v>14378</v>
      </c>
      <c r="UGB1" s="57" t="s">
        <v>14379</v>
      </c>
      <c r="UGC1" s="57" t="s">
        <v>14380</v>
      </c>
      <c r="UGD1" s="57" t="s">
        <v>14381</v>
      </c>
      <c r="UGE1" s="57" t="s">
        <v>14382</v>
      </c>
      <c r="UGF1" s="57" t="s">
        <v>14383</v>
      </c>
      <c r="UGG1" s="57" t="s">
        <v>14384</v>
      </c>
      <c r="UGH1" s="57" t="s">
        <v>14385</v>
      </c>
      <c r="UGI1" s="57" t="s">
        <v>14386</v>
      </c>
      <c r="UGJ1" s="57" t="s">
        <v>14387</v>
      </c>
      <c r="UGK1" s="57" t="s">
        <v>14388</v>
      </c>
      <c r="UGL1" s="57" t="s">
        <v>14389</v>
      </c>
      <c r="UGM1" s="57" t="s">
        <v>14390</v>
      </c>
      <c r="UGN1" s="57" t="s">
        <v>14391</v>
      </c>
      <c r="UGO1" s="57" t="s">
        <v>14392</v>
      </c>
      <c r="UGP1" s="57" t="s">
        <v>14393</v>
      </c>
      <c r="UGQ1" s="57" t="s">
        <v>14394</v>
      </c>
      <c r="UGR1" s="57" t="s">
        <v>14395</v>
      </c>
      <c r="UGS1" s="57" t="s">
        <v>14396</v>
      </c>
      <c r="UGT1" s="57" t="s">
        <v>14397</v>
      </c>
      <c r="UGU1" s="57" t="s">
        <v>14398</v>
      </c>
      <c r="UGV1" s="57" t="s">
        <v>14399</v>
      </c>
      <c r="UGW1" s="57" t="s">
        <v>14400</v>
      </c>
      <c r="UGX1" s="57" t="s">
        <v>14401</v>
      </c>
      <c r="UGY1" s="57" t="s">
        <v>14402</v>
      </c>
      <c r="UGZ1" s="57" t="s">
        <v>14403</v>
      </c>
      <c r="UHA1" s="57" t="s">
        <v>14404</v>
      </c>
      <c r="UHB1" s="57" t="s">
        <v>14405</v>
      </c>
      <c r="UHC1" s="57" t="s">
        <v>14406</v>
      </c>
      <c r="UHD1" s="57" t="s">
        <v>14407</v>
      </c>
      <c r="UHE1" s="57" t="s">
        <v>14408</v>
      </c>
      <c r="UHF1" s="57" t="s">
        <v>14409</v>
      </c>
      <c r="UHG1" s="57" t="s">
        <v>14410</v>
      </c>
      <c r="UHH1" s="57" t="s">
        <v>14411</v>
      </c>
      <c r="UHI1" s="57" t="s">
        <v>14412</v>
      </c>
      <c r="UHJ1" s="57" t="s">
        <v>14413</v>
      </c>
      <c r="UHK1" s="57" t="s">
        <v>14414</v>
      </c>
      <c r="UHL1" s="57" t="s">
        <v>14415</v>
      </c>
      <c r="UHM1" s="57" t="s">
        <v>14416</v>
      </c>
      <c r="UHN1" s="57" t="s">
        <v>14417</v>
      </c>
      <c r="UHO1" s="57" t="s">
        <v>14418</v>
      </c>
      <c r="UHP1" s="57" t="s">
        <v>14419</v>
      </c>
      <c r="UHQ1" s="57" t="s">
        <v>14420</v>
      </c>
      <c r="UHR1" s="57" t="s">
        <v>14421</v>
      </c>
      <c r="UHS1" s="57" t="s">
        <v>14422</v>
      </c>
      <c r="UHT1" s="57" t="s">
        <v>14423</v>
      </c>
      <c r="UHU1" s="57" t="s">
        <v>14424</v>
      </c>
      <c r="UHV1" s="57" t="s">
        <v>14425</v>
      </c>
      <c r="UHW1" s="57" t="s">
        <v>14426</v>
      </c>
      <c r="UHX1" s="57" t="s">
        <v>14427</v>
      </c>
      <c r="UHY1" s="57" t="s">
        <v>14428</v>
      </c>
      <c r="UHZ1" s="57" t="s">
        <v>14429</v>
      </c>
      <c r="UIA1" s="57" t="s">
        <v>14430</v>
      </c>
      <c r="UIB1" s="57" t="s">
        <v>14431</v>
      </c>
      <c r="UIC1" s="57" t="s">
        <v>14432</v>
      </c>
      <c r="UID1" s="57" t="s">
        <v>14433</v>
      </c>
      <c r="UIE1" s="57" t="s">
        <v>14434</v>
      </c>
      <c r="UIF1" s="57" t="s">
        <v>14435</v>
      </c>
      <c r="UIG1" s="57" t="s">
        <v>14436</v>
      </c>
      <c r="UIH1" s="57" t="s">
        <v>14437</v>
      </c>
      <c r="UII1" s="57" t="s">
        <v>14438</v>
      </c>
      <c r="UIJ1" s="57" t="s">
        <v>14439</v>
      </c>
      <c r="UIK1" s="57" t="s">
        <v>14440</v>
      </c>
      <c r="UIL1" s="57" t="s">
        <v>14441</v>
      </c>
      <c r="UIM1" s="57" t="s">
        <v>14442</v>
      </c>
      <c r="UIN1" s="57" t="s">
        <v>14443</v>
      </c>
      <c r="UIO1" s="57" t="s">
        <v>14444</v>
      </c>
      <c r="UIP1" s="57" t="s">
        <v>14445</v>
      </c>
      <c r="UIQ1" s="57" t="s">
        <v>14446</v>
      </c>
      <c r="UIR1" s="57" t="s">
        <v>14447</v>
      </c>
      <c r="UIS1" s="57" t="s">
        <v>14448</v>
      </c>
      <c r="UIT1" s="57" t="s">
        <v>14449</v>
      </c>
      <c r="UIU1" s="57" t="s">
        <v>14450</v>
      </c>
      <c r="UIV1" s="57" t="s">
        <v>14451</v>
      </c>
      <c r="UIW1" s="57" t="s">
        <v>14452</v>
      </c>
      <c r="UIX1" s="57" t="s">
        <v>14453</v>
      </c>
      <c r="UIY1" s="57" t="s">
        <v>14454</v>
      </c>
      <c r="UIZ1" s="57" t="s">
        <v>14455</v>
      </c>
      <c r="UJA1" s="57" t="s">
        <v>14456</v>
      </c>
      <c r="UJB1" s="57" t="s">
        <v>14457</v>
      </c>
      <c r="UJC1" s="57" t="s">
        <v>14458</v>
      </c>
      <c r="UJD1" s="57" t="s">
        <v>14459</v>
      </c>
      <c r="UJE1" s="57" t="s">
        <v>14460</v>
      </c>
      <c r="UJF1" s="57" t="s">
        <v>14461</v>
      </c>
      <c r="UJG1" s="57" t="s">
        <v>14462</v>
      </c>
      <c r="UJH1" s="57" t="s">
        <v>14463</v>
      </c>
      <c r="UJI1" s="57" t="s">
        <v>14464</v>
      </c>
      <c r="UJJ1" s="57" t="s">
        <v>14465</v>
      </c>
      <c r="UJK1" s="57" t="s">
        <v>14466</v>
      </c>
      <c r="UJL1" s="57" t="s">
        <v>14467</v>
      </c>
      <c r="UJM1" s="57" t="s">
        <v>14468</v>
      </c>
      <c r="UJN1" s="57" t="s">
        <v>14469</v>
      </c>
      <c r="UJO1" s="57" t="s">
        <v>14470</v>
      </c>
      <c r="UJP1" s="57" t="s">
        <v>14471</v>
      </c>
      <c r="UJQ1" s="57" t="s">
        <v>14472</v>
      </c>
      <c r="UJR1" s="57" t="s">
        <v>14473</v>
      </c>
      <c r="UJS1" s="57" t="s">
        <v>14474</v>
      </c>
      <c r="UJT1" s="57" t="s">
        <v>14475</v>
      </c>
      <c r="UJU1" s="57" t="s">
        <v>14476</v>
      </c>
      <c r="UJV1" s="57" t="s">
        <v>14477</v>
      </c>
      <c r="UJW1" s="57" t="s">
        <v>14478</v>
      </c>
      <c r="UJX1" s="57" t="s">
        <v>14479</v>
      </c>
      <c r="UJY1" s="57" t="s">
        <v>14480</v>
      </c>
      <c r="UJZ1" s="57" t="s">
        <v>14481</v>
      </c>
      <c r="UKA1" s="57" t="s">
        <v>14482</v>
      </c>
      <c r="UKB1" s="57" t="s">
        <v>14483</v>
      </c>
      <c r="UKC1" s="57" t="s">
        <v>14484</v>
      </c>
      <c r="UKD1" s="57" t="s">
        <v>14485</v>
      </c>
      <c r="UKE1" s="57" t="s">
        <v>14486</v>
      </c>
      <c r="UKF1" s="57" t="s">
        <v>14487</v>
      </c>
      <c r="UKG1" s="57" t="s">
        <v>14488</v>
      </c>
      <c r="UKH1" s="57" t="s">
        <v>14489</v>
      </c>
      <c r="UKI1" s="57" t="s">
        <v>14490</v>
      </c>
      <c r="UKJ1" s="57" t="s">
        <v>14491</v>
      </c>
      <c r="UKK1" s="57" t="s">
        <v>14492</v>
      </c>
      <c r="UKL1" s="57" t="s">
        <v>14493</v>
      </c>
      <c r="UKM1" s="57" t="s">
        <v>14494</v>
      </c>
      <c r="UKN1" s="57" t="s">
        <v>14495</v>
      </c>
      <c r="UKO1" s="57" t="s">
        <v>14496</v>
      </c>
      <c r="UKP1" s="57" t="s">
        <v>14497</v>
      </c>
      <c r="UKQ1" s="57" t="s">
        <v>14498</v>
      </c>
      <c r="UKR1" s="57" t="s">
        <v>14499</v>
      </c>
      <c r="UKS1" s="57" t="s">
        <v>14500</v>
      </c>
      <c r="UKT1" s="57" t="s">
        <v>14501</v>
      </c>
      <c r="UKU1" s="57" t="s">
        <v>14502</v>
      </c>
      <c r="UKV1" s="57" t="s">
        <v>14503</v>
      </c>
      <c r="UKW1" s="57" t="s">
        <v>14504</v>
      </c>
      <c r="UKX1" s="57" t="s">
        <v>14505</v>
      </c>
      <c r="UKY1" s="57" t="s">
        <v>14506</v>
      </c>
      <c r="UKZ1" s="57" t="s">
        <v>14507</v>
      </c>
      <c r="ULA1" s="57" t="s">
        <v>14508</v>
      </c>
      <c r="ULB1" s="57" t="s">
        <v>14509</v>
      </c>
      <c r="ULC1" s="57" t="s">
        <v>14510</v>
      </c>
      <c r="ULD1" s="57" t="s">
        <v>14511</v>
      </c>
      <c r="ULE1" s="57" t="s">
        <v>14512</v>
      </c>
      <c r="ULF1" s="57" t="s">
        <v>14513</v>
      </c>
      <c r="ULG1" s="57" t="s">
        <v>14514</v>
      </c>
      <c r="ULH1" s="57" t="s">
        <v>14515</v>
      </c>
      <c r="ULI1" s="57" t="s">
        <v>14516</v>
      </c>
      <c r="ULJ1" s="57" t="s">
        <v>14517</v>
      </c>
      <c r="ULK1" s="57" t="s">
        <v>14518</v>
      </c>
      <c r="ULL1" s="57" t="s">
        <v>14519</v>
      </c>
      <c r="ULM1" s="57" t="s">
        <v>14520</v>
      </c>
      <c r="ULN1" s="57" t="s">
        <v>14521</v>
      </c>
      <c r="ULO1" s="57" t="s">
        <v>14522</v>
      </c>
      <c r="ULP1" s="57" t="s">
        <v>14523</v>
      </c>
      <c r="ULQ1" s="57" t="s">
        <v>14524</v>
      </c>
      <c r="ULR1" s="57" t="s">
        <v>14525</v>
      </c>
      <c r="ULS1" s="57" t="s">
        <v>14526</v>
      </c>
      <c r="ULT1" s="57" t="s">
        <v>14527</v>
      </c>
      <c r="ULU1" s="57" t="s">
        <v>14528</v>
      </c>
      <c r="ULV1" s="57" t="s">
        <v>14529</v>
      </c>
      <c r="ULW1" s="57" t="s">
        <v>14530</v>
      </c>
      <c r="ULX1" s="57" t="s">
        <v>14531</v>
      </c>
      <c r="ULY1" s="57" t="s">
        <v>14532</v>
      </c>
      <c r="ULZ1" s="57" t="s">
        <v>14533</v>
      </c>
      <c r="UMA1" s="57" t="s">
        <v>14534</v>
      </c>
      <c r="UMB1" s="57" t="s">
        <v>14535</v>
      </c>
      <c r="UMC1" s="57" t="s">
        <v>14536</v>
      </c>
      <c r="UMD1" s="57" t="s">
        <v>14537</v>
      </c>
      <c r="UME1" s="57" t="s">
        <v>14538</v>
      </c>
      <c r="UMF1" s="57" t="s">
        <v>14539</v>
      </c>
      <c r="UMG1" s="57" t="s">
        <v>14540</v>
      </c>
      <c r="UMH1" s="57" t="s">
        <v>14541</v>
      </c>
      <c r="UMI1" s="57" t="s">
        <v>14542</v>
      </c>
      <c r="UMJ1" s="57" t="s">
        <v>14543</v>
      </c>
      <c r="UMK1" s="57" t="s">
        <v>14544</v>
      </c>
      <c r="UML1" s="57" t="s">
        <v>14545</v>
      </c>
      <c r="UMM1" s="57" t="s">
        <v>14546</v>
      </c>
      <c r="UMN1" s="57" t="s">
        <v>14547</v>
      </c>
      <c r="UMO1" s="57" t="s">
        <v>14548</v>
      </c>
      <c r="UMP1" s="57" t="s">
        <v>14549</v>
      </c>
      <c r="UMQ1" s="57" t="s">
        <v>14550</v>
      </c>
      <c r="UMR1" s="57" t="s">
        <v>14551</v>
      </c>
      <c r="UMS1" s="57" t="s">
        <v>14552</v>
      </c>
      <c r="UMT1" s="57" t="s">
        <v>14553</v>
      </c>
      <c r="UMU1" s="57" t="s">
        <v>14554</v>
      </c>
      <c r="UMV1" s="57" t="s">
        <v>14555</v>
      </c>
      <c r="UMW1" s="57" t="s">
        <v>14556</v>
      </c>
      <c r="UMX1" s="57" t="s">
        <v>14557</v>
      </c>
      <c r="UMY1" s="57" t="s">
        <v>14558</v>
      </c>
      <c r="UMZ1" s="57" t="s">
        <v>14559</v>
      </c>
      <c r="UNA1" s="57" t="s">
        <v>14560</v>
      </c>
      <c r="UNB1" s="57" t="s">
        <v>14561</v>
      </c>
      <c r="UNC1" s="57" t="s">
        <v>14562</v>
      </c>
      <c r="UND1" s="57" t="s">
        <v>14563</v>
      </c>
      <c r="UNE1" s="57" t="s">
        <v>14564</v>
      </c>
      <c r="UNF1" s="57" t="s">
        <v>14565</v>
      </c>
      <c r="UNG1" s="57" t="s">
        <v>14566</v>
      </c>
      <c r="UNH1" s="57" t="s">
        <v>14567</v>
      </c>
      <c r="UNI1" s="57" t="s">
        <v>14568</v>
      </c>
      <c r="UNJ1" s="57" t="s">
        <v>14569</v>
      </c>
      <c r="UNK1" s="57" t="s">
        <v>14570</v>
      </c>
      <c r="UNL1" s="57" t="s">
        <v>14571</v>
      </c>
      <c r="UNM1" s="57" t="s">
        <v>14572</v>
      </c>
      <c r="UNN1" s="57" t="s">
        <v>14573</v>
      </c>
      <c r="UNO1" s="57" t="s">
        <v>14574</v>
      </c>
      <c r="UNP1" s="57" t="s">
        <v>14575</v>
      </c>
      <c r="UNQ1" s="57" t="s">
        <v>14576</v>
      </c>
      <c r="UNR1" s="57" t="s">
        <v>14577</v>
      </c>
      <c r="UNS1" s="57" t="s">
        <v>14578</v>
      </c>
      <c r="UNT1" s="57" t="s">
        <v>14579</v>
      </c>
      <c r="UNU1" s="57" t="s">
        <v>14580</v>
      </c>
      <c r="UNV1" s="57" t="s">
        <v>14581</v>
      </c>
      <c r="UNW1" s="57" t="s">
        <v>14582</v>
      </c>
      <c r="UNX1" s="57" t="s">
        <v>14583</v>
      </c>
      <c r="UNY1" s="57" t="s">
        <v>14584</v>
      </c>
      <c r="UNZ1" s="57" t="s">
        <v>14585</v>
      </c>
      <c r="UOA1" s="57" t="s">
        <v>14586</v>
      </c>
      <c r="UOB1" s="57" t="s">
        <v>14587</v>
      </c>
      <c r="UOC1" s="57" t="s">
        <v>14588</v>
      </c>
      <c r="UOD1" s="57" t="s">
        <v>14589</v>
      </c>
      <c r="UOE1" s="57" t="s">
        <v>14590</v>
      </c>
      <c r="UOF1" s="57" t="s">
        <v>14591</v>
      </c>
      <c r="UOG1" s="57" t="s">
        <v>14592</v>
      </c>
      <c r="UOH1" s="57" t="s">
        <v>14593</v>
      </c>
      <c r="UOI1" s="57" t="s">
        <v>14594</v>
      </c>
      <c r="UOJ1" s="57" t="s">
        <v>14595</v>
      </c>
      <c r="UOK1" s="57" t="s">
        <v>14596</v>
      </c>
      <c r="UOL1" s="57" t="s">
        <v>14597</v>
      </c>
      <c r="UOM1" s="57" t="s">
        <v>14598</v>
      </c>
      <c r="UON1" s="57" t="s">
        <v>14599</v>
      </c>
      <c r="UOO1" s="57" t="s">
        <v>14600</v>
      </c>
      <c r="UOP1" s="57" t="s">
        <v>14601</v>
      </c>
      <c r="UOQ1" s="57" t="s">
        <v>14602</v>
      </c>
      <c r="UOR1" s="57" t="s">
        <v>14603</v>
      </c>
      <c r="UOS1" s="57" t="s">
        <v>14604</v>
      </c>
      <c r="UOT1" s="57" t="s">
        <v>14605</v>
      </c>
      <c r="UOU1" s="57" t="s">
        <v>14606</v>
      </c>
      <c r="UOV1" s="57" t="s">
        <v>14607</v>
      </c>
      <c r="UOW1" s="57" t="s">
        <v>14608</v>
      </c>
      <c r="UOX1" s="57" t="s">
        <v>14609</v>
      </c>
      <c r="UOY1" s="57" t="s">
        <v>14610</v>
      </c>
      <c r="UOZ1" s="57" t="s">
        <v>14611</v>
      </c>
      <c r="UPA1" s="57" t="s">
        <v>14612</v>
      </c>
      <c r="UPB1" s="57" t="s">
        <v>14613</v>
      </c>
      <c r="UPC1" s="57" t="s">
        <v>14614</v>
      </c>
      <c r="UPD1" s="57" t="s">
        <v>14615</v>
      </c>
      <c r="UPE1" s="57" t="s">
        <v>14616</v>
      </c>
      <c r="UPF1" s="57" t="s">
        <v>14617</v>
      </c>
      <c r="UPG1" s="57" t="s">
        <v>14618</v>
      </c>
      <c r="UPH1" s="57" t="s">
        <v>14619</v>
      </c>
      <c r="UPI1" s="57" t="s">
        <v>14620</v>
      </c>
      <c r="UPJ1" s="57" t="s">
        <v>14621</v>
      </c>
      <c r="UPK1" s="57" t="s">
        <v>14622</v>
      </c>
      <c r="UPL1" s="57" t="s">
        <v>14623</v>
      </c>
      <c r="UPM1" s="57" t="s">
        <v>14624</v>
      </c>
      <c r="UPN1" s="57" t="s">
        <v>14625</v>
      </c>
      <c r="UPO1" s="57" t="s">
        <v>14626</v>
      </c>
      <c r="UPP1" s="57" t="s">
        <v>14627</v>
      </c>
      <c r="UPQ1" s="57" t="s">
        <v>14628</v>
      </c>
      <c r="UPR1" s="57" t="s">
        <v>14629</v>
      </c>
      <c r="UPS1" s="57" t="s">
        <v>14630</v>
      </c>
      <c r="UPT1" s="57" t="s">
        <v>14631</v>
      </c>
      <c r="UPU1" s="57" t="s">
        <v>14632</v>
      </c>
      <c r="UPV1" s="57" t="s">
        <v>14633</v>
      </c>
      <c r="UPW1" s="57" t="s">
        <v>14634</v>
      </c>
      <c r="UPX1" s="57" t="s">
        <v>14635</v>
      </c>
      <c r="UPY1" s="57" t="s">
        <v>14636</v>
      </c>
      <c r="UPZ1" s="57" t="s">
        <v>14637</v>
      </c>
      <c r="UQA1" s="57" t="s">
        <v>14638</v>
      </c>
      <c r="UQB1" s="57" t="s">
        <v>14639</v>
      </c>
      <c r="UQC1" s="57" t="s">
        <v>14640</v>
      </c>
      <c r="UQD1" s="57" t="s">
        <v>14641</v>
      </c>
      <c r="UQE1" s="57" t="s">
        <v>14642</v>
      </c>
      <c r="UQF1" s="57" t="s">
        <v>14643</v>
      </c>
      <c r="UQG1" s="57" t="s">
        <v>14644</v>
      </c>
      <c r="UQH1" s="57" t="s">
        <v>14645</v>
      </c>
      <c r="UQI1" s="57" t="s">
        <v>14646</v>
      </c>
      <c r="UQJ1" s="57" t="s">
        <v>14647</v>
      </c>
      <c r="UQK1" s="57" t="s">
        <v>14648</v>
      </c>
      <c r="UQL1" s="57" t="s">
        <v>14649</v>
      </c>
      <c r="UQM1" s="57" t="s">
        <v>14650</v>
      </c>
      <c r="UQN1" s="57" t="s">
        <v>14651</v>
      </c>
      <c r="UQO1" s="57" t="s">
        <v>14652</v>
      </c>
      <c r="UQP1" s="57" t="s">
        <v>14653</v>
      </c>
      <c r="UQQ1" s="57" t="s">
        <v>14654</v>
      </c>
      <c r="UQR1" s="57" t="s">
        <v>14655</v>
      </c>
      <c r="UQS1" s="57" t="s">
        <v>14656</v>
      </c>
      <c r="UQT1" s="57" t="s">
        <v>14657</v>
      </c>
      <c r="UQU1" s="57" t="s">
        <v>14658</v>
      </c>
      <c r="UQV1" s="57" t="s">
        <v>14659</v>
      </c>
      <c r="UQW1" s="57" t="s">
        <v>14660</v>
      </c>
      <c r="UQX1" s="57" t="s">
        <v>14661</v>
      </c>
      <c r="UQY1" s="57" t="s">
        <v>14662</v>
      </c>
      <c r="UQZ1" s="57" t="s">
        <v>14663</v>
      </c>
      <c r="URA1" s="57" t="s">
        <v>14664</v>
      </c>
      <c r="URB1" s="57" t="s">
        <v>14665</v>
      </c>
      <c r="URC1" s="57" t="s">
        <v>14666</v>
      </c>
      <c r="URD1" s="57" t="s">
        <v>14667</v>
      </c>
      <c r="URE1" s="57" t="s">
        <v>14668</v>
      </c>
      <c r="URF1" s="57" t="s">
        <v>14669</v>
      </c>
      <c r="URG1" s="57" t="s">
        <v>14670</v>
      </c>
      <c r="URH1" s="57" t="s">
        <v>14671</v>
      </c>
      <c r="URI1" s="57" t="s">
        <v>14672</v>
      </c>
      <c r="URJ1" s="57" t="s">
        <v>14673</v>
      </c>
      <c r="URK1" s="57" t="s">
        <v>14674</v>
      </c>
      <c r="URL1" s="57" t="s">
        <v>14675</v>
      </c>
      <c r="URM1" s="57" t="s">
        <v>14676</v>
      </c>
      <c r="URN1" s="57" t="s">
        <v>14677</v>
      </c>
      <c r="URO1" s="57" t="s">
        <v>14678</v>
      </c>
      <c r="URP1" s="57" t="s">
        <v>14679</v>
      </c>
      <c r="URQ1" s="57" t="s">
        <v>14680</v>
      </c>
      <c r="URR1" s="57" t="s">
        <v>14681</v>
      </c>
      <c r="URS1" s="57" t="s">
        <v>14682</v>
      </c>
      <c r="URT1" s="57" t="s">
        <v>14683</v>
      </c>
      <c r="URU1" s="57" t="s">
        <v>14684</v>
      </c>
      <c r="URV1" s="57" t="s">
        <v>14685</v>
      </c>
      <c r="URW1" s="57" t="s">
        <v>14686</v>
      </c>
      <c r="URX1" s="57" t="s">
        <v>14687</v>
      </c>
      <c r="URY1" s="57" t="s">
        <v>14688</v>
      </c>
      <c r="URZ1" s="57" t="s">
        <v>14689</v>
      </c>
      <c r="USA1" s="57" t="s">
        <v>14690</v>
      </c>
      <c r="USB1" s="57" t="s">
        <v>14691</v>
      </c>
      <c r="USC1" s="57" t="s">
        <v>14692</v>
      </c>
      <c r="USD1" s="57" t="s">
        <v>14693</v>
      </c>
      <c r="USE1" s="57" t="s">
        <v>14694</v>
      </c>
      <c r="USF1" s="57" t="s">
        <v>14695</v>
      </c>
      <c r="USG1" s="57" t="s">
        <v>14696</v>
      </c>
      <c r="USH1" s="57" t="s">
        <v>14697</v>
      </c>
      <c r="USI1" s="57" t="s">
        <v>14698</v>
      </c>
      <c r="USJ1" s="57" t="s">
        <v>14699</v>
      </c>
      <c r="USK1" s="57" t="s">
        <v>14700</v>
      </c>
      <c r="USL1" s="57" t="s">
        <v>14701</v>
      </c>
      <c r="USM1" s="57" t="s">
        <v>14702</v>
      </c>
      <c r="USN1" s="57" t="s">
        <v>14703</v>
      </c>
      <c r="USO1" s="57" t="s">
        <v>14704</v>
      </c>
      <c r="USP1" s="57" t="s">
        <v>14705</v>
      </c>
      <c r="USQ1" s="57" t="s">
        <v>14706</v>
      </c>
      <c r="USR1" s="57" t="s">
        <v>14707</v>
      </c>
      <c r="USS1" s="57" t="s">
        <v>14708</v>
      </c>
      <c r="UST1" s="57" t="s">
        <v>14709</v>
      </c>
      <c r="USU1" s="57" t="s">
        <v>14710</v>
      </c>
      <c r="USV1" s="57" t="s">
        <v>14711</v>
      </c>
      <c r="USW1" s="57" t="s">
        <v>14712</v>
      </c>
      <c r="USX1" s="57" t="s">
        <v>14713</v>
      </c>
      <c r="USY1" s="57" t="s">
        <v>14714</v>
      </c>
      <c r="USZ1" s="57" t="s">
        <v>14715</v>
      </c>
      <c r="UTA1" s="57" t="s">
        <v>14716</v>
      </c>
      <c r="UTB1" s="57" t="s">
        <v>14717</v>
      </c>
      <c r="UTC1" s="57" t="s">
        <v>14718</v>
      </c>
      <c r="UTD1" s="57" t="s">
        <v>14719</v>
      </c>
      <c r="UTE1" s="57" t="s">
        <v>14720</v>
      </c>
      <c r="UTF1" s="57" t="s">
        <v>14721</v>
      </c>
      <c r="UTG1" s="57" t="s">
        <v>14722</v>
      </c>
      <c r="UTH1" s="57" t="s">
        <v>14723</v>
      </c>
      <c r="UTI1" s="57" t="s">
        <v>14724</v>
      </c>
      <c r="UTJ1" s="57" t="s">
        <v>14725</v>
      </c>
      <c r="UTK1" s="57" t="s">
        <v>14726</v>
      </c>
      <c r="UTL1" s="57" t="s">
        <v>14727</v>
      </c>
      <c r="UTM1" s="57" t="s">
        <v>14728</v>
      </c>
      <c r="UTN1" s="57" t="s">
        <v>14729</v>
      </c>
      <c r="UTO1" s="57" t="s">
        <v>14730</v>
      </c>
      <c r="UTP1" s="57" t="s">
        <v>14731</v>
      </c>
      <c r="UTQ1" s="57" t="s">
        <v>14732</v>
      </c>
      <c r="UTR1" s="57" t="s">
        <v>14733</v>
      </c>
      <c r="UTS1" s="57" t="s">
        <v>14734</v>
      </c>
      <c r="UTT1" s="57" t="s">
        <v>14735</v>
      </c>
      <c r="UTU1" s="57" t="s">
        <v>14736</v>
      </c>
      <c r="UTV1" s="57" t="s">
        <v>14737</v>
      </c>
      <c r="UTW1" s="57" t="s">
        <v>14738</v>
      </c>
      <c r="UTX1" s="57" t="s">
        <v>14739</v>
      </c>
      <c r="UTY1" s="57" t="s">
        <v>14740</v>
      </c>
      <c r="UTZ1" s="57" t="s">
        <v>14741</v>
      </c>
      <c r="UUA1" s="57" t="s">
        <v>14742</v>
      </c>
      <c r="UUB1" s="57" t="s">
        <v>14743</v>
      </c>
      <c r="UUC1" s="57" t="s">
        <v>14744</v>
      </c>
      <c r="UUD1" s="57" t="s">
        <v>14745</v>
      </c>
      <c r="UUE1" s="57" t="s">
        <v>14746</v>
      </c>
      <c r="UUF1" s="57" t="s">
        <v>14747</v>
      </c>
      <c r="UUG1" s="57" t="s">
        <v>14748</v>
      </c>
      <c r="UUH1" s="57" t="s">
        <v>14749</v>
      </c>
      <c r="UUI1" s="57" t="s">
        <v>14750</v>
      </c>
      <c r="UUJ1" s="57" t="s">
        <v>14751</v>
      </c>
      <c r="UUK1" s="57" t="s">
        <v>14752</v>
      </c>
      <c r="UUL1" s="57" t="s">
        <v>14753</v>
      </c>
      <c r="UUM1" s="57" t="s">
        <v>14754</v>
      </c>
      <c r="UUN1" s="57" t="s">
        <v>14755</v>
      </c>
      <c r="UUO1" s="57" t="s">
        <v>14756</v>
      </c>
      <c r="UUP1" s="57" t="s">
        <v>14757</v>
      </c>
      <c r="UUQ1" s="57" t="s">
        <v>14758</v>
      </c>
      <c r="UUR1" s="57" t="s">
        <v>14759</v>
      </c>
      <c r="UUS1" s="57" t="s">
        <v>14760</v>
      </c>
      <c r="UUT1" s="57" t="s">
        <v>14761</v>
      </c>
      <c r="UUU1" s="57" t="s">
        <v>14762</v>
      </c>
      <c r="UUV1" s="57" t="s">
        <v>14763</v>
      </c>
      <c r="UUW1" s="57" t="s">
        <v>14764</v>
      </c>
      <c r="UUX1" s="57" t="s">
        <v>14765</v>
      </c>
      <c r="UUY1" s="57" t="s">
        <v>14766</v>
      </c>
      <c r="UUZ1" s="57" t="s">
        <v>14767</v>
      </c>
      <c r="UVA1" s="57" t="s">
        <v>14768</v>
      </c>
      <c r="UVB1" s="57" t="s">
        <v>14769</v>
      </c>
      <c r="UVC1" s="57" t="s">
        <v>14770</v>
      </c>
      <c r="UVD1" s="57" t="s">
        <v>14771</v>
      </c>
      <c r="UVE1" s="57" t="s">
        <v>14772</v>
      </c>
      <c r="UVF1" s="57" t="s">
        <v>14773</v>
      </c>
      <c r="UVG1" s="57" t="s">
        <v>14774</v>
      </c>
      <c r="UVH1" s="57" t="s">
        <v>14775</v>
      </c>
      <c r="UVI1" s="57" t="s">
        <v>14776</v>
      </c>
      <c r="UVJ1" s="57" t="s">
        <v>14777</v>
      </c>
      <c r="UVK1" s="57" t="s">
        <v>14778</v>
      </c>
      <c r="UVL1" s="57" t="s">
        <v>14779</v>
      </c>
      <c r="UVM1" s="57" t="s">
        <v>14780</v>
      </c>
      <c r="UVN1" s="57" t="s">
        <v>14781</v>
      </c>
      <c r="UVO1" s="57" t="s">
        <v>14782</v>
      </c>
      <c r="UVP1" s="57" t="s">
        <v>14783</v>
      </c>
      <c r="UVQ1" s="57" t="s">
        <v>14784</v>
      </c>
      <c r="UVR1" s="57" t="s">
        <v>14785</v>
      </c>
      <c r="UVS1" s="57" t="s">
        <v>14786</v>
      </c>
      <c r="UVT1" s="57" t="s">
        <v>14787</v>
      </c>
      <c r="UVU1" s="57" t="s">
        <v>14788</v>
      </c>
      <c r="UVV1" s="57" t="s">
        <v>14789</v>
      </c>
      <c r="UVW1" s="57" t="s">
        <v>14790</v>
      </c>
      <c r="UVX1" s="57" t="s">
        <v>14791</v>
      </c>
      <c r="UVY1" s="57" t="s">
        <v>14792</v>
      </c>
      <c r="UVZ1" s="57" t="s">
        <v>14793</v>
      </c>
      <c r="UWA1" s="57" t="s">
        <v>14794</v>
      </c>
      <c r="UWB1" s="57" t="s">
        <v>14795</v>
      </c>
      <c r="UWC1" s="57" t="s">
        <v>14796</v>
      </c>
      <c r="UWD1" s="57" t="s">
        <v>14797</v>
      </c>
      <c r="UWE1" s="57" t="s">
        <v>14798</v>
      </c>
      <c r="UWF1" s="57" t="s">
        <v>14799</v>
      </c>
      <c r="UWG1" s="57" t="s">
        <v>14800</v>
      </c>
      <c r="UWH1" s="57" t="s">
        <v>14801</v>
      </c>
      <c r="UWI1" s="57" t="s">
        <v>14802</v>
      </c>
      <c r="UWJ1" s="57" t="s">
        <v>14803</v>
      </c>
      <c r="UWK1" s="57" t="s">
        <v>14804</v>
      </c>
      <c r="UWL1" s="57" t="s">
        <v>14805</v>
      </c>
      <c r="UWM1" s="57" t="s">
        <v>14806</v>
      </c>
      <c r="UWN1" s="57" t="s">
        <v>14807</v>
      </c>
      <c r="UWO1" s="57" t="s">
        <v>14808</v>
      </c>
      <c r="UWP1" s="57" t="s">
        <v>14809</v>
      </c>
      <c r="UWQ1" s="57" t="s">
        <v>14810</v>
      </c>
      <c r="UWR1" s="57" t="s">
        <v>14811</v>
      </c>
      <c r="UWS1" s="57" t="s">
        <v>14812</v>
      </c>
      <c r="UWT1" s="57" t="s">
        <v>14813</v>
      </c>
      <c r="UWU1" s="57" t="s">
        <v>14814</v>
      </c>
      <c r="UWV1" s="57" t="s">
        <v>14815</v>
      </c>
      <c r="UWW1" s="57" t="s">
        <v>14816</v>
      </c>
      <c r="UWX1" s="57" t="s">
        <v>14817</v>
      </c>
      <c r="UWY1" s="57" t="s">
        <v>14818</v>
      </c>
      <c r="UWZ1" s="57" t="s">
        <v>14819</v>
      </c>
      <c r="UXA1" s="57" t="s">
        <v>14820</v>
      </c>
      <c r="UXB1" s="57" t="s">
        <v>14821</v>
      </c>
      <c r="UXC1" s="57" t="s">
        <v>14822</v>
      </c>
      <c r="UXD1" s="57" t="s">
        <v>14823</v>
      </c>
      <c r="UXE1" s="57" t="s">
        <v>14824</v>
      </c>
      <c r="UXF1" s="57" t="s">
        <v>14825</v>
      </c>
      <c r="UXG1" s="57" t="s">
        <v>14826</v>
      </c>
      <c r="UXH1" s="57" t="s">
        <v>14827</v>
      </c>
      <c r="UXI1" s="57" t="s">
        <v>14828</v>
      </c>
      <c r="UXJ1" s="57" t="s">
        <v>14829</v>
      </c>
      <c r="UXK1" s="57" t="s">
        <v>14830</v>
      </c>
      <c r="UXL1" s="57" t="s">
        <v>14831</v>
      </c>
      <c r="UXM1" s="57" t="s">
        <v>14832</v>
      </c>
      <c r="UXN1" s="57" t="s">
        <v>14833</v>
      </c>
      <c r="UXO1" s="57" t="s">
        <v>14834</v>
      </c>
      <c r="UXP1" s="57" t="s">
        <v>14835</v>
      </c>
      <c r="UXQ1" s="57" t="s">
        <v>14836</v>
      </c>
      <c r="UXR1" s="57" t="s">
        <v>14837</v>
      </c>
      <c r="UXS1" s="57" t="s">
        <v>14838</v>
      </c>
      <c r="UXT1" s="57" t="s">
        <v>14839</v>
      </c>
      <c r="UXU1" s="57" t="s">
        <v>14840</v>
      </c>
      <c r="UXV1" s="57" t="s">
        <v>14841</v>
      </c>
      <c r="UXW1" s="57" t="s">
        <v>14842</v>
      </c>
      <c r="UXX1" s="57" t="s">
        <v>14843</v>
      </c>
      <c r="UXY1" s="57" t="s">
        <v>14844</v>
      </c>
      <c r="UXZ1" s="57" t="s">
        <v>14845</v>
      </c>
      <c r="UYA1" s="57" t="s">
        <v>14846</v>
      </c>
      <c r="UYB1" s="57" t="s">
        <v>14847</v>
      </c>
      <c r="UYC1" s="57" t="s">
        <v>14848</v>
      </c>
      <c r="UYD1" s="57" t="s">
        <v>14849</v>
      </c>
      <c r="UYE1" s="57" t="s">
        <v>14850</v>
      </c>
      <c r="UYF1" s="57" t="s">
        <v>14851</v>
      </c>
      <c r="UYG1" s="57" t="s">
        <v>14852</v>
      </c>
      <c r="UYH1" s="57" t="s">
        <v>14853</v>
      </c>
      <c r="UYI1" s="57" t="s">
        <v>14854</v>
      </c>
      <c r="UYJ1" s="57" t="s">
        <v>14855</v>
      </c>
      <c r="UYK1" s="57" t="s">
        <v>14856</v>
      </c>
      <c r="UYL1" s="57" t="s">
        <v>14857</v>
      </c>
      <c r="UYM1" s="57" t="s">
        <v>14858</v>
      </c>
      <c r="UYN1" s="57" t="s">
        <v>14859</v>
      </c>
      <c r="UYO1" s="57" t="s">
        <v>14860</v>
      </c>
      <c r="UYP1" s="57" t="s">
        <v>14861</v>
      </c>
      <c r="UYQ1" s="57" t="s">
        <v>14862</v>
      </c>
      <c r="UYR1" s="57" t="s">
        <v>14863</v>
      </c>
      <c r="UYS1" s="57" t="s">
        <v>14864</v>
      </c>
      <c r="UYT1" s="57" t="s">
        <v>14865</v>
      </c>
      <c r="UYU1" s="57" t="s">
        <v>14866</v>
      </c>
      <c r="UYV1" s="57" t="s">
        <v>14867</v>
      </c>
      <c r="UYW1" s="57" t="s">
        <v>14868</v>
      </c>
      <c r="UYX1" s="57" t="s">
        <v>14869</v>
      </c>
      <c r="UYY1" s="57" t="s">
        <v>14870</v>
      </c>
      <c r="UYZ1" s="57" t="s">
        <v>14871</v>
      </c>
      <c r="UZA1" s="57" t="s">
        <v>14872</v>
      </c>
      <c r="UZB1" s="57" t="s">
        <v>14873</v>
      </c>
      <c r="UZC1" s="57" t="s">
        <v>14874</v>
      </c>
      <c r="UZD1" s="57" t="s">
        <v>14875</v>
      </c>
      <c r="UZE1" s="57" t="s">
        <v>14876</v>
      </c>
      <c r="UZF1" s="57" t="s">
        <v>14877</v>
      </c>
      <c r="UZG1" s="57" t="s">
        <v>14878</v>
      </c>
      <c r="UZH1" s="57" t="s">
        <v>14879</v>
      </c>
      <c r="UZI1" s="57" t="s">
        <v>14880</v>
      </c>
      <c r="UZJ1" s="57" t="s">
        <v>14881</v>
      </c>
      <c r="UZK1" s="57" t="s">
        <v>14882</v>
      </c>
      <c r="UZL1" s="57" t="s">
        <v>14883</v>
      </c>
      <c r="UZM1" s="57" t="s">
        <v>14884</v>
      </c>
      <c r="UZN1" s="57" t="s">
        <v>14885</v>
      </c>
      <c r="UZO1" s="57" t="s">
        <v>14886</v>
      </c>
      <c r="UZP1" s="57" t="s">
        <v>14887</v>
      </c>
      <c r="UZQ1" s="57" t="s">
        <v>14888</v>
      </c>
      <c r="UZR1" s="57" t="s">
        <v>14889</v>
      </c>
      <c r="UZS1" s="57" t="s">
        <v>14890</v>
      </c>
      <c r="UZT1" s="57" t="s">
        <v>14891</v>
      </c>
      <c r="UZU1" s="57" t="s">
        <v>14892</v>
      </c>
      <c r="UZV1" s="57" t="s">
        <v>14893</v>
      </c>
      <c r="UZW1" s="57" t="s">
        <v>14894</v>
      </c>
      <c r="UZX1" s="57" t="s">
        <v>14895</v>
      </c>
      <c r="UZY1" s="57" t="s">
        <v>14896</v>
      </c>
      <c r="UZZ1" s="57" t="s">
        <v>14897</v>
      </c>
      <c r="VAA1" s="57" t="s">
        <v>14898</v>
      </c>
      <c r="VAB1" s="57" t="s">
        <v>14899</v>
      </c>
      <c r="VAC1" s="57" t="s">
        <v>14900</v>
      </c>
      <c r="VAD1" s="57" t="s">
        <v>14901</v>
      </c>
      <c r="VAE1" s="57" t="s">
        <v>14902</v>
      </c>
      <c r="VAF1" s="57" t="s">
        <v>14903</v>
      </c>
      <c r="VAG1" s="57" t="s">
        <v>14904</v>
      </c>
      <c r="VAH1" s="57" t="s">
        <v>14905</v>
      </c>
      <c r="VAI1" s="57" t="s">
        <v>14906</v>
      </c>
      <c r="VAJ1" s="57" t="s">
        <v>14907</v>
      </c>
      <c r="VAK1" s="57" t="s">
        <v>14908</v>
      </c>
      <c r="VAL1" s="57" t="s">
        <v>14909</v>
      </c>
      <c r="VAM1" s="57" t="s">
        <v>14910</v>
      </c>
      <c r="VAN1" s="57" t="s">
        <v>14911</v>
      </c>
      <c r="VAO1" s="57" t="s">
        <v>14912</v>
      </c>
      <c r="VAP1" s="57" t="s">
        <v>14913</v>
      </c>
      <c r="VAQ1" s="57" t="s">
        <v>14914</v>
      </c>
      <c r="VAR1" s="57" t="s">
        <v>14915</v>
      </c>
      <c r="VAS1" s="57" t="s">
        <v>14916</v>
      </c>
      <c r="VAT1" s="57" t="s">
        <v>14917</v>
      </c>
      <c r="VAU1" s="57" t="s">
        <v>14918</v>
      </c>
      <c r="VAV1" s="57" t="s">
        <v>14919</v>
      </c>
      <c r="VAW1" s="57" t="s">
        <v>14920</v>
      </c>
      <c r="VAX1" s="57" t="s">
        <v>14921</v>
      </c>
      <c r="VAY1" s="57" t="s">
        <v>14922</v>
      </c>
      <c r="VAZ1" s="57" t="s">
        <v>14923</v>
      </c>
      <c r="VBA1" s="57" t="s">
        <v>14924</v>
      </c>
      <c r="VBB1" s="57" t="s">
        <v>14925</v>
      </c>
      <c r="VBC1" s="57" t="s">
        <v>14926</v>
      </c>
      <c r="VBD1" s="57" t="s">
        <v>14927</v>
      </c>
      <c r="VBE1" s="57" t="s">
        <v>14928</v>
      </c>
      <c r="VBF1" s="57" t="s">
        <v>14929</v>
      </c>
      <c r="VBG1" s="57" t="s">
        <v>14930</v>
      </c>
      <c r="VBH1" s="57" t="s">
        <v>14931</v>
      </c>
      <c r="VBI1" s="57" t="s">
        <v>14932</v>
      </c>
      <c r="VBJ1" s="57" t="s">
        <v>14933</v>
      </c>
      <c r="VBK1" s="57" t="s">
        <v>14934</v>
      </c>
      <c r="VBL1" s="57" t="s">
        <v>14935</v>
      </c>
      <c r="VBM1" s="57" t="s">
        <v>14936</v>
      </c>
      <c r="VBN1" s="57" t="s">
        <v>14937</v>
      </c>
      <c r="VBO1" s="57" t="s">
        <v>14938</v>
      </c>
      <c r="VBP1" s="57" t="s">
        <v>14939</v>
      </c>
      <c r="VBQ1" s="57" t="s">
        <v>14940</v>
      </c>
      <c r="VBR1" s="57" t="s">
        <v>14941</v>
      </c>
      <c r="VBS1" s="57" t="s">
        <v>14942</v>
      </c>
      <c r="VBT1" s="57" t="s">
        <v>14943</v>
      </c>
      <c r="VBU1" s="57" t="s">
        <v>14944</v>
      </c>
      <c r="VBV1" s="57" t="s">
        <v>14945</v>
      </c>
      <c r="VBW1" s="57" t="s">
        <v>14946</v>
      </c>
      <c r="VBX1" s="57" t="s">
        <v>14947</v>
      </c>
      <c r="VBY1" s="57" t="s">
        <v>14948</v>
      </c>
      <c r="VBZ1" s="57" t="s">
        <v>14949</v>
      </c>
      <c r="VCA1" s="57" t="s">
        <v>14950</v>
      </c>
      <c r="VCB1" s="57" t="s">
        <v>14951</v>
      </c>
      <c r="VCC1" s="57" t="s">
        <v>14952</v>
      </c>
      <c r="VCD1" s="57" t="s">
        <v>14953</v>
      </c>
      <c r="VCE1" s="57" t="s">
        <v>14954</v>
      </c>
      <c r="VCF1" s="57" t="s">
        <v>14955</v>
      </c>
      <c r="VCG1" s="57" t="s">
        <v>14956</v>
      </c>
      <c r="VCH1" s="57" t="s">
        <v>14957</v>
      </c>
      <c r="VCI1" s="57" t="s">
        <v>14958</v>
      </c>
      <c r="VCJ1" s="57" t="s">
        <v>14959</v>
      </c>
      <c r="VCK1" s="57" t="s">
        <v>14960</v>
      </c>
      <c r="VCL1" s="57" t="s">
        <v>14961</v>
      </c>
      <c r="VCM1" s="57" t="s">
        <v>14962</v>
      </c>
      <c r="VCN1" s="57" t="s">
        <v>14963</v>
      </c>
      <c r="VCO1" s="57" t="s">
        <v>14964</v>
      </c>
      <c r="VCP1" s="57" t="s">
        <v>14965</v>
      </c>
      <c r="VCQ1" s="57" t="s">
        <v>14966</v>
      </c>
      <c r="VCR1" s="57" t="s">
        <v>14967</v>
      </c>
      <c r="VCS1" s="57" t="s">
        <v>14968</v>
      </c>
      <c r="VCT1" s="57" t="s">
        <v>14969</v>
      </c>
      <c r="VCU1" s="57" t="s">
        <v>14970</v>
      </c>
      <c r="VCV1" s="57" t="s">
        <v>14971</v>
      </c>
      <c r="VCW1" s="57" t="s">
        <v>14972</v>
      </c>
      <c r="VCX1" s="57" t="s">
        <v>14973</v>
      </c>
      <c r="VCY1" s="57" t="s">
        <v>14974</v>
      </c>
      <c r="VCZ1" s="57" t="s">
        <v>14975</v>
      </c>
      <c r="VDA1" s="57" t="s">
        <v>14976</v>
      </c>
      <c r="VDB1" s="57" t="s">
        <v>14977</v>
      </c>
      <c r="VDC1" s="57" t="s">
        <v>14978</v>
      </c>
      <c r="VDD1" s="57" t="s">
        <v>14979</v>
      </c>
      <c r="VDE1" s="57" t="s">
        <v>14980</v>
      </c>
      <c r="VDF1" s="57" t="s">
        <v>14981</v>
      </c>
      <c r="VDG1" s="57" t="s">
        <v>14982</v>
      </c>
      <c r="VDH1" s="57" t="s">
        <v>14983</v>
      </c>
      <c r="VDI1" s="57" t="s">
        <v>14984</v>
      </c>
      <c r="VDJ1" s="57" t="s">
        <v>14985</v>
      </c>
      <c r="VDK1" s="57" t="s">
        <v>14986</v>
      </c>
      <c r="VDL1" s="57" t="s">
        <v>14987</v>
      </c>
      <c r="VDM1" s="57" t="s">
        <v>14988</v>
      </c>
      <c r="VDN1" s="57" t="s">
        <v>14989</v>
      </c>
      <c r="VDO1" s="57" t="s">
        <v>14990</v>
      </c>
      <c r="VDP1" s="57" t="s">
        <v>14991</v>
      </c>
      <c r="VDQ1" s="57" t="s">
        <v>14992</v>
      </c>
      <c r="VDR1" s="57" t="s">
        <v>14993</v>
      </c>
      <c r="VDS1" s="57" t="s">
        <v>14994</v>
      </c>
      <c r="VDT1" s="57" t="s">
        <v>14995</v>
      </c>
      <c r="VDU1" s="57" t="s">
        <v>14996</v>
      </c>
      <c r="VDV1" s="57" t="s">
        <v>14997</v>
      </c>
      <c r="VDW1" s="57" t="s">
        <v>14998</v>
      </c>
      <c r="VDX1" s="57" t="s">
        <v>14999</v>
      </c>
      <c r="VDY1" s="57" t="s">
        <v>15000</v>
      </c>
      <c r="VDZ1" s="57" t="s">
        <v>15001</v>
      </c>
      <c r="VEA1" s="57" t="s">
        <v>15002</v>
      </c>
      <c r="VEB1" s="57" t="s">
        <v>15003</v>
      </c>
      <c r="VEC1" s="57" t="s">
        <v>15004</v>
      </c>
      <c r="VED1" s="57" t="s">
        <v>15005</v>
      </c>
      <c r="VEE1" s="57" t="s">
        <v>15006</v>
      </c>
      <c r="VEF1" s="57" t="s">
        <v>15007</v>
      </c>
      <c r="VEG1" s="57" t="s">
        <v>15008</v>
      </c>
      <c r="VEH1" s="57" t="s">
        <v>15009</v>
      </c>
      <c r="VEI1" s="57" t="s">
        <v>15010</v>
      </c>
      <c r="VEJ1" s="57" t="s">
        <v>15011</v>
      </c>
      <c r="VEK1" s="57" t="s">
        <v>15012</v>
      </c>
      <c r="VEL1" s="57" t="s">
        <v>15013</v>
      </c>
      <c r="VEM1" s="57" t="s">
        <v>15014</v>
      </c>
      <c r="VEN1" s="57" t="s">
        <v>15015</v>
      </c>
      <c r="VEO1" s="57" t="s">
        <v>15016</v>
      </c>
      <c r="VEP1" s="57" t="s">
        <v>15017</v>
      </c>
      <c r="VEQ1" s="57" t="s">
        <v>15018</v>
      </c>
      <c r="VER1" s="57" t="s">
        <v>15019</v>
      </c>
      <c r="VES1" s="57" t="s">
        <v>15020</v>
      </c>
      <c r="VET1" s="57" t="s">
        <v>15021</v>
      </c>
      <c r="VEU1" s="57" t="s">
        <v>15022</v>
      </c>
      <c r="VEV1" s="57" t="s">
        <v>15023</v>
      </c>
      <c r="VEW1" s="57" t="s">
        <v>15024</v>
      </c>
      <c r="VEX1" s="57" t="s">
        <v>15025</v>
      </c>
      <c r="VEY1" s="57" t="s">
        <v>15026</v>
      </c>
      <c r="VEZ1" s="57" t="s">
        <v>15027</v>
      </c>
      <c r="VFA1" s="57" t="s">
        <v>15028</v>
      </c>
      <c r="VFB1" s="57" t="s">
        <v>15029</v>
      </c>
      <c r="VFC1" s="57" t="s">
        <v>15030</v>
      </c>
      <c r="VFD1" s="57" t="s">
        <v>15031</v>
      </c>
      <c r="VFE1" s="57" t="s">
        <v>15032</v>
      </c>
      <c r="VFF1" s="57" t="s">
        <v>15033</v>
      </c>
      <c r="VFG1" s="57" t="s">
        <v>15034</v>
      </c>
      <c r="VFH1" s="57" t="s">
        <v>15035</v>
      </c>
      <c r="VFI1" s="57" t="s">
        <v>15036</v>
      </c>
      <c r="VFJ1" s="57" t="s">
        <v>15037</v>
      </c>
      <c r="VFK1" s="57" t="s">
        <v>15038</v>
      </c>
      <c r="VFL1" s="57" t="s">
        <v>15039</v>
      </c>
      <c r="VFM1" s="57" t="s">
        <v>15040</v>
      </c>
      <c r="VFN1" s="57" t="s">
        <v>15041</v>
      </c>
      <c r="VFO1" s="57" t="s">
        <v>15042</v>
      </c>
      <c r="VFP1" s="57" t="s">
        <v>15043</v>
      </c>
      <c r="VFQ1" s="57" t="s">
        <v>15044</v>
      </c>
      <c r="VFR1" s="57" t="s">
        <v>15045</v>
      </c>
      <c r="VFS1" s="57" t="s">
        <v>15046</v>
      </c>
      <c r="VFT1" s="57" t="s">
        <v>15047</v>
      </c>
      <c r="VFU1" s="57" t="s">
        <v>15048</v>
      </c>
      <c r="VFV1" s="57" t="s">
        <v>15049</v>
      </c>
      <c r="VFW1" s="57" t="s">
        <v>15050</v>
      </c>
      <c r="VFX1" s="57" t="s">
        <v>15051</v>
      </c>
      <c r="VFY1" s="57" t="s">
        <v>15052</v>
      </c>
      <c r="VFZ1" s="57" t="s">
        <v>15053</v>
      </c>
      <c r="VGA1" s="57" t="s">
        <v>15054</v>
      </c>
      <c r="VGB1" s="57" t="s">
        <v>15055</v>
      </c>
      <c r="VGC1" s="57" t="s">
        <v>15056</v>
      </c>
      <c r="VGD1" s="57" t="s">
        <v>15057</v>
      </c>
      <c r="VGE1" s="57" t="s">
        <v>15058</v>
      </c>
      <c r="VGF1" s="57" t="s">
        <v>15059</v>
      </c>
      <c r="VGG1" s="57" t="s">
        <v>15060</v>
      </c>
      <c r="VGH1" s="57" t="s">
        <v>15061</v>
      </c>
      <c r="VGI1" s="57" t="s">
        <v>15062</v>
      </c>
      <c r="VGJ1" s="57" t="s">
        <v>15063</v>
      </c>
      <c r="VGK1" s="57" t="s">
        <v>15064</v>
      </c>
      <c r="VGL1" s="57" t="s">
        <v>15065</v>
      </c>
      <c r="VGM1" s="57" t="s">
        <v>15066</v>
      </c>
      <c r="VGN1" s="57" t="s">
        <v>15067</v>
      </c>
      <c r="VGO1" s="57" t="s">
        <v>15068</v>
      </c>
      <c r="VGP1" s="57" t="s">
        <v>15069</v>
      </c>
      <c r="VGQ1" s="57" t="s">
        <v>15070</v>
      </c>
      <c r="VGR1" s="57" t="s">
        <v>15071</v>
      </c>
      <c r="VGS1" s="57" t="s">
        <v>15072</v>
      </c>
      <c r="VGT1" s="57" t="s">
        <v>15073</v>
      </c>
      <c r="VGU1" s="57" t="s">
        <v>15074</v>
      </c>
      <c r="VGV1" s="57" t="s">
        <v>15075</v>
      </c>
      <c r="VGW1" s="57" t="s">
        <v>15076</v>
      </c>
      <c r="VGX1" s="57" t="s">
        <v>15077</v>
      </c>
      <c r="VGY1" s="57" t="s">
        <v>15078</v>
      </c>
      <c r="VGZ1" s="57" t="s">
        <v>15079</v>
      </c>
      <c r="VHA1" s="57" t="s">
        <v>15080</v>
      </c>
      <c r="VHB1" s="57" t="s">
        <v>15081</v>
      </c>
      <c r="VHC1" s="57" t="s">
        <v>15082</v>
      </c>
      <c r="VHD1" s="57" t="s">
        <v>15083</v>
      </c>
      <c r="VHE1" s="57" t="s">
        <v>15084</v>
      </c>
      <c r="VHF1" s="57" t="s">
        <v>15085</v>
      </c>
      <c r="VHG1" s="57" t="s">
        <v>15086</v>
      </c>
      <c r="VHH1" s="57" t="s">
        <v>15087</v>
      </c>
      <c r="VHI1" s="57" t="s">
        <v>15088</v>
      </c>
      <c r="VHJ1" s="57" t="s">
        <v>15089</v>
      </c>
      <c r="VHK1" s="57" t="s">
        <v>15090</v>
      </c>
      <c r="VHL1" s="57" t="s">
        <v>15091</v>
      </c>
      <c r="VHM1" s="57" t="s">
        <v>15092</v>
      </c>
      <c r="VHN1" s="57" t="s">
        <v>15093</v>
      </c>
      <c r="VHO1" s="57" t="s">
        <v>15094</v>
      </c>
      <c r="VHP1" s="57" t="s">
        <v>15095</v>
      </c>
      <c r="VHQ1" s="57" t="s">
        <v>15096</v>
      </c>
      <c r="VHR1" s="57" t="s">
        <v>15097</v>
      </c>
      <c r="VHS1" s="57" t="s">
        <v>15098</v>
      </c>
      <c r="VHT1" s="57" t="s">
        <v>15099</v>
      </c>
      <c r="VHU1" s="57" t="s">
        <v>15100</v>
      </c>
      <c r="VHV1" s="57" t="s">
        <v>15101</v>
      </c>
      <c r="VHW1" s="57" t="s">
        <v>15102</v>
      </c>
      <c r="VHX1" s="57" t="s">
        <v>15103</v>
      </c>
      <c r="VHY1" s="57" t="s">
        <v>15104</v>
      </c>
      <c r="VHZ1" s="57" t="s">
        <v>15105</v>
      </c>
      <c r="VIA1" s="57" t="s">
        <v>15106</v>
      </c>
      <c r="VIB1" s="57" t="s">
        <v>15107</v>
      </c>
      <c r="VIC1" s="57" t="s">
        <v>15108</v>
      </c>
      <c r="VID1" s="57" t="s">
        <v>15109</v>
      </c>
      <c r="VIE1" s="57" t="s">
        <v>15110</v>
      </c>
      <c r="VIF1" s="57" t="s">
        <v>15111</v>
      </c>
      <c r="VIG1" s="57" t="s">
        <v>15112</v>
      </c>
      <c r="VIH1" s="57" t="s">
        <v>15113</v>
      </c>
      <c r="VII1" s="57" t="s">
        <v>15114</v>
      </c>
      <c r="VIJ1" s="57" t="s">
        <v>15115</v>
      </c>
      <c r="VIK1" s="57" t="s">
        <v>15116</v>
      </c>
      <c r="VIL1" s="57" t="s">
        <v>15117</v>
      </c>
      <c r="VIM1" s="57" t="s">
        <v>15118</v>
      </c>
      <c r="VIN1" s="57" t="s">
        <v>15119</v>
      </c>
      <c r="VIO1" s="57" t="s">
        <v>15120</v>
      </c>
      <c r="VIP1" s="57" t="s">
        <v>15121</v>
      </c>
      <c r="VIQ1" s="57" t="s">
        <v>15122</v>
      </c>
      <c r="VIR1" s="57" t="s">
        <v>15123</v>
      </c>
      <c r="VIS1" s="57" t="s">
        <v>15124</v>
      </c>
      <c r="VIT1" s="57" t="s">
        <v>15125</v>
      </c>
      <c r="VIU1" s="57" t="s">
        <v>15126</v>
      </c>
      <c r="VIV1" s="57" t="s">
        <v>15127</v>
      </c>
      <c r="VIW1" s="57" t="s">
        <v>15128</v>
      </c>
      <c r="VIX1" s="57" t="s">
        <v>15129</v>
      </c>
      <c r="VIY1" s="57" t="s">
        <v>15130</v>
      </c>
      <c r="VIZ1" s="57" t="s">
        <v>15131</v>
      </c>
      <c r="VJA1" s="57" t="s">
        <v>15132</v>
      </c>
      <c r="VJB1" s="57" t="s">
        <v>15133</v>
      </c>
      <c r="VJC1" s="57" t="s">
        <v>15134</v>
      </c>
      <c r="VJD1" s="57" t="s">
        <v>15135</v>
      </c>
      <c r="VJE1" s="57" t="s">
        <v>15136</v>
      </c>
      <c r="VJF1" s="57" t="s">
        <v>15137</v>
      </c>
      <c r="VJG1" s="57" t="s">
        <v>15138</v>
      </c>
      <c r="VJH1" s="57" t="s">
        <v>15139</v>
      </c>
      <c r="VJI1" s="57" t="s">
        <v>15140</v>
      </c>
      <c r="VJJ1" s="57" t="s">
        <v>15141</v>
      </c>
      <c r="VJK1" s="57" t="s">
        <v>15142</v>
      </c>
      <c r="VJL1" s="57" t="s">
        <v>15143</v>
      </c>
      <c r="VJM1" s="57" t="s">
        <v>15144</v>
      </c>
      <c r="VJN1" s="57" t="s">
        <v>15145</v>
      </c>
      <c r="VJO1" s="57" t="s">
        <v>15146</v>
      </c>
      <c r="VJP1" s="57" t="s">
        <v>15147</v>
      </c>
      <c r="VJQ1" s="57" t="s">
        <v>15148</v>
      </c>
      <c r="VJR1" s="57" t="s">
        <v>15149</v>
      </c>
      <c r="VJS1" s="57" t="s">
        <v>15150</v>
      </c>
      <c r="VJT1" s="57" t="s">
        <v>15151</v>
      </c>
      <c r="VJU1" s="57" t="s">
        <v>15152</v>
      </c>
      <c r="VJV1" s="57" t="s">
        <v>15153</v>
      </c>
      <c r="VJW1" s="57" t="s">
        <v>15154</v>
      </c>
      <c r="VJX1" s="57" t="s">
        <v>15155</v>
      </c>
      <c r="VJY1" s="57" t="s">
        <v>15156</v>
      </c>
      <c r="VJZ1" s="57" t="s">
        <v>15157</v>
      </c>
      <c r="VKA1" s="57" t="s">
        <v>15158</v>
      </c>
      <c r="VKB1" s="57" t="s">
        <v>15159</v>
      </c>
      <c r="VKC1" s="57" t="s">
        <v>15160</v>
      </c>
      <c r="VKD1" s="57" t="s">
        <v>15161</v>
      </c>
      <c r="VKE1" s="57" t="s">
        <v>15162</v>
      </c>
      <c r="VKF1" s="57" t="s">
        <v>15163</v>
      </c>
      <c r="VKG1" s="57" t="s">
        <v>15164</v>
      </c>
      <c r="VKH1" s="57" t="s">
        <v>15165</v>
      </c>
      <c r="VKI1" s="57" t="s">
        <v>15166</v>
      </c>
      <c r="VKJ1" s="57" t="s">
        <v>15167</v>
      </c>
      <c r="VKK1" s="57" t="s">
        <v>15168</v>
      </c>
      <c r="VKL1" s="57" t="s">
        <v>15169</v>
      </c>
      <c r="VKM1" s="57" t="s">
        <v>15170</v>
      </c>
      <c r="VKN1" s="57" t="s">
        <v>15171</v>
      </c>
      <c r="VKO1" s="57" t="s">
        <v>15172</v>
      </c>
      <c r="VKP1" s="57" t="s">
        <v>15173</v>
      </c>
      <c r="VKQ1" s="57" t="s">
        <v>15174</v>
      </c>
      <c r="VKR1" s="57" t="s">
        <v>15175</v>
      </c>
      <c r="VKS1" s="57" t="s">
        <v>15176</v>
      </c>
      <c r="VKT1" s="57" t="s">
        <v>15177</v>
      </c>
      <c r="VKU1" s="57" t="s">
        <v>15178</v>
      </c>
      <c r="VKV1" s="57" t="s">
        <v>15179</v>
      </c>
      <c r="VKW1" s="57" t="s">
        <v>15180</v>
      </c>
      <c r="VKX1" s="57" t="s">
        <v>15181</v>
      </c>
      <c r="VKY1" s="57" t="s">
        <v>15182</v>
      </c>
      <c r="VKZ1" s="57" t="s">
        <v>15183</v>
      </c>
      <c r="VLA1" s="57" t="s">
        <v>15184</v>
      </c>
      <c r="VLB1" s="57" t="s">
        <v>15185</v>
      </c>
      <c r="VLC1" s="57" t="s">
        <v>15186</v>
      </c>
      <c r="VLD1" s="57" t="s">
        <v>15187</v>
      </c>
      <c r="VLE1" s="57" t="s">
        <v>15188</v>
      </c>
      <c r="VLF1" s="57" t="s">
        <v>15189</v>
      </c>
      <c r="VLG1" s="57" t="s">
        <v>15190</v>
      </c>
      <c r="VLH1" s="57" t="s">
        <v>15191</v>
      </c>
      <c r="VLI1" s="57" t="s">
        <v>15192</v>
      </c>
      <c r="VLJ1" s="57" t="s">
        <v>15193</v>
      </c>
      <c r="VLK1" s="57" t="s">
        <v>15194</v>
      </c>
      <c r="VLL1" s="57" t="s">
        <v>15195</v>
      </c>
      <c r="VLM1" s="57" t="s">
        <v>15196</v>
      </c>
      <c r="VLN1" s="57" t="s">
        <v>15197</v>
      </c>
      <c r="VLO1" s="57" t="s">
        <v>15198</v>
      </c>
      <c r="VLP1" s="57" t="s">
        <v>15199</v>
      </c>
      <c r="VLQ1" s="57" t="s">
        <v>15200</v>
      </c>
      <c r="VLR1" s="57" t="s">
        <v>15201</v>
      </c>
      <c r="VLS1" s="57" t="s">
        <v>15202</v>
      </c>
      <c r="VLT1" s="57" t="s">
        <v>15203</v>
      </c>
      <c r="VLU1" s="57" t="s">
        <v>15204</v>
      </c>
      <c r="VLV1" s="57" t="s">
        <v>15205</v>
      </c>
      <c r="VLW1" s="57" t="s">
        <v>15206</v>
      </c>
      <c r="VLX1" s="57" t="s">
        <v>15207</v>
      </c>
      <c r="VLY1" s="57" t="s">
        <v>15208</v>
      </c>
      <c r="VLZ1" s="57" t="s">
        <v>15209</v>
      </c>
      <c r="VMA1" s="57" t="s">
        <v>15210</v>
      </c>
      <c r="VMB1" s="57" t="s">
        <v>15211</v>
      </c>
      <c r="VMC1" s="57" t="s">
        <v>15212</v>
      </c>
      <c r="VMD1" s="57" t="s">
        <v>15213</v>
      </c>
      <c r="VME1" s="57" t="s">
        <v>15214</v>
      </c>
      <c r="VMF1" s="57" t="s">
        <v>15215</v>
      </c>
      <c r="VMG1" s="57" t="s">
        <v>15216</v>
      </c>
      <c r="VMH1" s="57" t="s">
        <v>15217</v>
      </c>
      <c r="VMI1" s="57" t="s">
        <v>15218</v>
      </c>
      <c r="VMJ1" s="57" t="s">
        <v>15219</v>
      </c>
      <c r="VMK1" s="57" t="s">
        <v>15220</v>
      </c>
      <c r="VML1" s="57" t="s">
        <v>15221</v>
      </c>
      <c r="VMM1" s="57" t="s">
        <v>15222</v>
      </c>
      <c r="VMN1" s="57" t="s">
        <v>15223</v>
      </c>
      <c r="VMO1" s="57" t="s">
        <v>15224</v>
      </c>
      <c r="VMP1" s="57" t="s">
        <v>15225</v>
      </c>
      <c r="VMQ1" s="57" t="s">
        <v>15226</v>
      </c>
      <c r="VMR1" s="57" t="s">
        <v>15227</v>
      </c>
      <c r="VMS1" s="57" t="s">
        <v>15228</v>
      </c>
      <c r="VMT1" s="57" t="s">
        <v>15229</v>
      </c>
      <c r="VMU1" s="57" t="s">
        <v>15230</v>
      </c>
      <c r="VMV1" s="57" t="s">
        <v>15231</v>
      </c>
      <c r="VMW1" s="57" t="s">
        <v>15232</v>
      </c>
      <c r="VMX1" s="57" t="s">
        <v>15233</v>
      </c>
      <c r="VMY1" s="57" t="s">
        <v>15234</v>
      </c>
      <c r="VMZ1" s="57" t="s">
        <v>15235</v>
      </c>
      <c r="VNA1" s="57" t="s">
        <v>15236</v>
      </c>
      <c r="VNB1" s="57" t="s">
        <v>15237</v>
      </c>
      <c r="VNC1" s="57" t="s">
        <v>15238</v>
      </c>
      <c r="VND1" s="57" t="s">
        <v>15239</v>
      </c>
      <c r="VNE1" s="57" t="s">
        <v>15240</v>
      </c>
      <c r="VNF1" s="57" t="s">
        <v>15241</v>
      </c>
      <c r="VNG1" s="57" t="s">
        <v>15242</v>
      </c>
      <c r="VNH1" s="57" t="s">
        <v>15243</v>
      </c>
      <c r="VNI1" s="57" t="s">
        <v>15244</v>
      </c>
      <c r="VNJ1" s="57" t="s">
        <v>15245</v>
      </c>
      <c r="VNK1" s="57" t="s">
        <v>15246</v>
      </c>
      <c r="VNL1" s="57" t="s">
        <v>15247</v>
      </c>
      <c r="VNM1" s="57" t="s">
        <v>15248</v>
      </c>
      <c r="VNN1" s="57" t="s">
        <v>15249</v>
      </c>
      <c r="VNO1" s="57" t="s">
        <v>15250</v>
      </c>
      <c r="VNP1" s="57" t="s">
        <v>15251</v>
      </c>
      <c r="VNQ1" s="57" t="s">
        <v>15252</v>
      </c>
      <c r="VNR1" s="57" t="s">
        <v>15253</v>
      </c>
      <c r="VNS1" s="57" t="s">
        <v>15254</v>
      </c>
      <c r="VNT1" s="57" t="s">
        <v>15255</v>
      </c>
      <c r="VNU1" s="57" t="s">
        <v>15256</v>
      </c>
      <c r="VNV1" s="57" t="s">
        <v>15257</v>
      </c>
      <c r="VNW1" s="57" t="s">
        <v>15258</v>
      </c>
      <c r="VNX1" s="57" t="s">
        <v>15259</v>
      </c>
      <c r="VNY1" s="57" t="s">
        <v>15260</v>
      </c>
      <c r="VNZ1" s="57" t="s">
        <v>15261</v>
      </c>
      <c r="VOA1" s="57" t="s">
        <v>15262</v>
      </c>
      <c r="VOB1" s="57" t="s">
        <v>15263</v>
      </c>
      <c r="VOC1" s="57" t="s">
        <v>15264</v>
      </c>
      <c r="VOD1" s="57" t="s">
        <v>15265</v>
      </c>
      <c r="VOE1" s="57" t="s">
        <v>15266</v>
      </c>
      <c r="VOF1" s="57" t="s">
        <v>15267</v>
      </c>
      <c r="VOG1" s="57" t="s">
        <v>15268</v>
      </c>
      <c r="VOH1" s="57" t="s">
        <v>15269</v>
      </c>
      <c r="VOI1" s="57" t="s">
        <v>15270</v>
      </c>
      <c r="VOJ1" s="57" t="s">
        <v>15271</v>
      </c>
      <c r="VOK1" s="57" t="s">
        <v>15272</v>
      </c>
      <c r="VOL1" s="57" t="s">
        <v>15273</v>
      </c>
      <c r="VOM1" s="57" t="s">
        <v>15274</v>
      </c>
      <c r="VON1" s="57" t="s">
        <v>15275</v>
      </c>
      <c r="VOO1" s="57" t="s">
        <v>15276</v>
      </c>
      <c r="VOP1" s="57" t="s">
        <v>15277</v>
      </c>
      <c r="VOQ1" s="57" t="s">
        <v>15278</v>
      </c>
      <c r="VOR1" s="57" t="s">
        <v>15279</v>
      </c>
      <c r="VOS1" s="57" t="s">
        <v>15280</v>
      </c>
      <c r="VOT1" s="57" t="s">
        <v>15281</v>
      </c>
      <c r="VOU1" s="57" t="s">
        <v>15282</v>
      </c>
      <c r="VOV1" s="57" t="s">
        <v>15283</v>
      </c>
      <c r="VOW1" s="57" t="s">
        <v>15284</v>
      </c>
      <c r="VOX1" s="57" t="s">
        <v>15285</v>
      </c>
      <c r="VOY1" s="57" t="s">
        <v>15286</v>
      </c>
      <c r="VOZ1" s="57" t="s">
        <v>15287</v>
      </c>
      <c r="VPA1" s="57" t="s">
        <v>15288</v>
      </c>
      <c r="VPB1" s="57" t="s">
        <v>15289</v>
      </c>
      <c r="VPC1" s="57" t="s">
        <v>15290</v>
      </c>
      <c r="VPD1" s="57" t="s">
        <v>15291</v>
      </c>
      <c r="VPE1" s="57" t="s">
        <v>15292</v>
      </c>
      <c r="VPF1" s="57" t="s">
        <v>15293</v>
      </c>
      <c r="VPG1" s="57" t="s">
        <v>15294</v>
      </c>
      <c r="VPH1" s="57" t="s">
        <v>15295</v>
      </c>
      <c r="VPI1" s="57" t="s">
        <v>15296</v>
      </c>
      <c r="VPJ1" s="57" t="s">
        <v>15297</v>
      </c>
      <c r="VPK1" s="57" t="s">
        <v>15298</v>
      </c>
      <c r="VPL1" s="57" t="s">
        <v>15299</v>
      </c>
      <c r="VPM1" s="57" t="s">
        <v>15300</v>
      </c>
      <c r="VPN1" s="57" t="s">
        <v>15301</v>
      </c>
      <c r="VPO1" s="57" t="s">
        <v>15302</v>
      </c>
      <c r="VPP1" s="57" t="s">
        <v>15303</v>
      </c>
      <c r="VPQ1" s="57" t="s">
        <v>15304</v>
      </c>
      <c r="VPR1" s="57" t="s">
        <v>15305</v>
      </c>
      <c r="VPS1" s="57" t="s">
        <v>15306</v>
      </c>
      <c r="VPT1" s="57" t="s">
        <v>15307</v>
      </c>
      <c r="VPU1" s="57" t="s">
        <v>15308</v>
      </c>
      <c r="VPV1" s="57" t="s">
        <v>15309</v>
      </c>
      <c r="VPW1" s="57" t="s">
        <v>15310</v>
      </c>
      <c r="VPX1" s="57" t="s">
        <v>15311</v>
      </c>
      <c r="VPY1" s="57" t="s">
        <v>15312</v>
      </c>
      <c r="VPZ1" s="57" t="s">
        <v>15313</v>
      </c>
      <c r="VQA1" s="57" t="s">
        <v>15314</v>
      </c>
      <c r="VQB1" s="57" t="s">
        <v>15315</v>
      </c>
      <c r="VQC1" s="57" t="s">
        <v>15316</v>
      </c>
      <c r="VQD1" s="57" t="s">
        <v>15317</v>
      </c>
      <c r="VQE1" s="57" t="s">
        <v>15318</v>
      </c>
      <c r="VQF1" s="57" t="s">
        <v>15319</v>
      </c>
      <c r="VQG1" s="57" t="s">
        <v>15320</v>
      </c>
      <c r="VQH1" s="57" t="s">
        <v>15321</v>
      </c>
      <c r="VQI1" s="57" t="s">
        <v>15322</v>
      </c>
      <c r="VQJ1" s="57" t="s">
        <v>15323</v>
      </c>
      <c r="VQK1" s="57" t="s">
        <v>15324</v>
      </c>
      <c r="VQL1" s="57" t="s">
        <v>15325</v>
      </c>
      <c r="VQM1" s="57" t="s">
        <v>15326</v>
      </c>
      <c r="VQN1" s="57" t="s">
        <v>15327</v>
      </c>
      <c r="VQO1" s="57" t="s">
        <v>15328</v>
      </c>
      <c r="VQP1" s="57" t="s">
        <v>15329</v>
      </c>
      <c r="VQQ1" s="57" t="s">
        <v>15330</v>
      </c>
      <c r="VQR1" s="57" t="s">
        <v>15331</v>
      </c>
      <c r="VQS1" s="57" t="s">
        <v>15332</v>
      </c>
      <c r="VQT1" s="57" t="s">
        <v>15333</v>
      </c>
      <c r="VQU1" s="57" t="s">
        <v>15334</v>
      </c>
      <c r="VQV1" s="57" t="s">
        <v>15335</v>
      </c>
      <c r="VQW1" s="57" t="s">
        <v>15336</v>
      </c>
      <c r="VQX1" s="57" t="s">
        <v>15337</v>
      </c>
      <c r="VQY1" s="57" t="s">
        <v>15338</v>
      </c>
      <c r="VQZ1" s="57" t="s">
        <v>15339</v>
      </c>
      <c r="VRA1" s="57" t="s">
        <v>15340</v>
      </c>
      <c r="VRB1" s="57" t="s">
        <v>15341</v>
      </c>
      <c r="VRC1" s="57" t="s">
        <v>15342</v>
      </c>
      <c r="VRD1" s="57" t="s">
        <v>15343</v>
      </c>
      <c r="VRE1" s="57" t="s">
        <v>15344</v>
      </c>
      <c r="VRF1" s="57" t="s">
        <v>15345</v>
      </c>
      <c r="VRG1" s="57" t="s">
        <v>15346</v>
      </c>
      <c r="VRH1" s="57" t="s">
        <v>15347</v>
      </c>
      <c r="VRI1" s="57" t="s">
        <v>15348</v>
      </c>
      <c r="VRJ1" s="57" t="s">
        <v>15349</v>
      </c>
      <c r="VRK1" s="57" t="s">
        <v>15350</v>
      </c>
      <c r="VRL1" s="57" t="s">
        <v>15351</v>
      </c>
      <c r="VRM1" s="57" t="s">
        <v>15352</v>
      </c>
      <c r="VRN1" s="57" t="s">
        <v>15353</v>
      </c>
      <c r="VRO1" s="57" t="s">
        <v>15354</v>
      </c>
      <c r="VRP1" s="57" t="s">
        <v>15355</v>
      </c>
      <c r="VRQ1" s="57" t="s">
        <v>15356</v>
      </c>
      <c r="VRR1" s="57" t="s">
        <v>15357</v>
      </c>
      <c r="VRS1" s="57" t="s">
        <v>15358</v>
      </c>
      <c r="VRT1" s="57" t="s">
        <v>15359</v>
      </c>
      <c r="VRU1" s="57" t="s">
        <v>15360</v>
      </c>
      <c r="VRV1" s="57" t="s">
        <v>15361</v>
      </c>
      <c r="VRW1" s="57" t="s">
        <v>15362</v>
      </c>
      <c r="VRX1" s="57" t="s">
        <v>15363</v>
      </c>
      <c r="VRY1" s="57" t="s">
        <v>15364</v>
      </c>
      <c r="VRZ1" s="57" t="s">
        <v>15365</v>
      </c>
      <c r="VSA1" s="57" t="s">
        <v>15366</v>
      </c>
      <c r="VSB1" s="57" t="s">
        <v>15367</v>
      </c>
      <c r="VSC1" s="57" t="s">
        <v>15368</v>
      </c>
      <c r="VSD1" s="57" t="s">
        <v>15369</v>
      </c>
      <c r="VSE1" s="57" t="s">
        <v>15370</v>
      </c>
      <c r="VSF1" s="57" t="s">
        <v>15371</v>
      </c>
      <c r="VSG1" s="57" t="s">
        <v>15372</v>
      </c>
      <c r="VSH1" s="57" t="s">
        <v>15373</v>
      </c>
      <c r="VSI1" s="57" t="s">
        <v>15374</v>
      </c>
      <c r="VSJ1" s="57" t="s">
        <v>15375</v>
      </c>
      <c r="VSK1" s="57" t="s">
        <v>15376</v>
      </c>
      <c r="VSL1" s="57" t="s">
        <v>15377</v>
      </c>
      <c r="VSM1" s="57" t="s">
        <v>15378</v>
      </c>
      <c r="VSN1" s="57" t="s">
        <v>15379</v>
      </c>
      <c r="VSO1" s="57" t="s">
        <v>15380</v>
      </c>
      <c r="VSP1" s="57" t="s">
        <v>15381</v>
      </c>
      <c r="VSQ1" s="57" t="s">
        <v>15382</v>
      </c>
      <c r="VSR1" s="57" t="s">
        <v>15383</v>
      </c>
      <c r="VSS1" s="57" t="s">
        <v>15384</v>
      </c>
      <c r="VST1" s="57" t="s">
        <v>15385</v>
      </c>
      <c r="VSU1" s="57" t="s">
        <v>15386</v>
      </c>
      <c r="VSV1" s="57" t="s">
        <v>15387</v>
      </c>
      <c r="VSW1" s="57" t="s">
        <v>15388</v>
      </c>
      <c r="VSX1" s="57" t="s">
        <v>15389</v>
      </c>
      <c r="VSY1" s="57" t="s">
        <v>15390</v>
      </c>
      <c r="VSZ1" s="57" t="s">
        <v>15391</v>
      </c>
      <c r="VTA1" s="57" t="s">
        <v>15392</v>
      </c>
      <c r="VTB1" s="57" t="s">
        <v>15393</v>
      </c>
      <c r="VTC1" s="57" t="s">
        <v>15394</v>
      </c>
      <c r="VTD1" s="57" t="s">
        <v>15395</v>
      </c>
      <c r="VTE1" s="57" t="s">
        <v>15396</v>
      </c>
      <c r="VTF1" s="57" t="s">
        <v>15397</v>
      </c>
      <c r="VTG1" s="57" t="s">
        <v>15398</v>
      </c>
      <c r="VTH1" s="57" t="s">
        <v>15399</v>
      </c>
      <c r="VTI1" s="57" t="s">
        <v>15400</v>
      </c>
      <c r="VTJ1" s="57" t="s">
        <v>15401</v>
      </c>
      <c r="VTK1" s="57" t="s">
        <v>15402</v>
      </c>
      <c r="VTL1" s="57" t="s">
        <v>15403</v>
      </c>
      <c r="VTM1" s="57" t="s">
        <v>15404</v>
      </c>
      <c r="VTN1" s="57" t="s">
        <v>15405</v>
      </c>
      <c r="VTO1" s="57" t="s">
        <v>15406</v>
      </c>
      <c r="VTP1" s="57" t="s">
        <v>15407</v>
      </c>
      <c r="VTQ1" s="57" t="s">
        <v>15408</v>
      </c>
      <c r="VTR1" s="57" t="s">
        <v>15409</v>
      </c>
      <c r="VTS1" s="57" t="s">
        <v>15410</v>
      </c>
      <c r="VTT1" s="57" t="s">
        <v>15411</v>
      </c>
      <c r="VTU1" s="57" t="s">
        <v>15412</v>
      </c>
      <c r="VTV1" s="57" t="s">
        <v>15413</v>
      </c>
      <c r="VTW1" s="57" t="s">
        <v>15414</v>
      </c>
      <c r="VTX1" s="57" t="s">
        <v>15415</v>
      </c>
      <c r="VTY1" s="57" t="s">
        <v>15416</v>
      </c>
      <c r="VTZ1" s="57" t="s">
        <v>15417</v>
      </c>
      <c r="VUA1" s="57" t="s">
        <v>15418</v>
      </c>
      <c r="VUB1" s="57" t="s">
        <v>15419</v>
      </c>
      <c r="VUC1" s="57" t="s">
        <v>15420</v>
      </c>
      <c r="VUD1" s="57" t="s">
        <v>15421</v>
      </c>
      <c r="VUE1" s="57" t="s">
        <v>15422</v>
      </c>
      <c r="VUF1" s="57" t="s">
        <v>15423</v>
      </c>
      <c r="VUG1" s="57" t="s">
        <v>15424</v>
      </c>
      <c r="VUH1" s="57" t="s">
        <v>15425</v>
      </c>
      <c r="VUI1" s="57" t="s">
        <v>15426</v>
      </c>
      <c r="VUJ1" s="57" t="s">
        <v>15427</v>
      </c>
      <c r="VUK1" s="57" t="s">
        <v>15428</v>
      </c>
      <c r="VUL1" s="57" t="s">
        <v>15429</v>
      </c>
      <c r="VUM1" s="57" t="s">
        <v>15430</v>
      </c>
      <c r="VUN1" s="57" t="s">
        <v>15431</v>
      </c>
      <c r="VUO1" s="57" t="s">
        <v>15432</v>
      </c>
      <c r="VUP1" s="57" t="s">
        <v>15433</v>
      </c>
      <c r="VUQ1" s="57" t="s">
        <v>15434</v>
      </c>
      <c r="VUR1" s="57" t="s">
        <v>15435</v>
      </c>
      <c r="VUS1" s="57" t="s">
        <v>15436</v>
      </c>
      <c r="VUT1" s="57" t="s">
        <v>15437</v>
      </c>
      <c r="VUU1" s="57" t="s">
        <v>15438</v>
      </c>
      <c r="VUV1" s="57" t="s">
        <v>15439</v>
      </c>
      <c r="VUW1" s="57" t="s">
        <v>15440</v>
      </c>
      <c r="VUX1" s="57" t="s">
        <v>15441</v>
      </c>
      <c r="VUY1" s="57" t="s">
        <v>15442</v>
      </c>
      <c r="VUZ1" s="57" t="s">
        <v>15443</v>
      </c>
      <c r="VVA1" s="57" t="s">
        <v>15444</v>
      </c>
      <c r="VVB1" s="57" t="s">
        <v>15445</v>
      </c>
      <c r="VVC1" s="57" t="s">
        <v>15446</v>
      </c>
      <c r="VVD1" s="57" t="s">
        <v>15447</v>
      </c>
      <c r="VVE1" s="57" t="s">
        <v>15448</v>
      </c>
      <c r="VVF1" s="57" t="s">
        <v>15449</v>
      </c>
      <c r="VVG1" s="57" t="s">
        <v>15450</v>
      </c>
      <c r="VVH1" s="57" t="s">
        <v>15451</v>
      </c>
      <c r="VVI1" s="57" t="s">
        <v>15452</v>
      </c>
      <c r="VVJ1" s="57" t="s">
        <v>15453</v>
      </c>
      <c r="VVK1" s="57" t="s">
        <v>15454</v>
      </c>
      <c r="VVL1" s="57" t="s">
        <v>15455</v>
      </c>
      <c r="VVM1" s="57" t="s">
        <v>15456</v>
      </c>
      <c r="VVN1" s="57" t="s">
        <v>15457</v>
      </c>
      <c r="VVO1" s="57" t="s">
        <v>15458</v>
      </c>
      <c r="VVP1" s="57" t="s">
        <v>15459</v>
      </c>
      <c r="VVQ1" s="57" t="s">
        <v>15460</v>
      </c>
      <c r="VVR1" s="57" t="s">
        <v>15461</v>
      </c>
      <c r="VVS1" s="57" t="s">
        <v>15462</v>
      </c>
      <c r="VVT1" s="57" t="s">
        <v>15463</v>
      </c>
      <c r="VVU1" s="57" t="s">
        <v>15464</v>
      </c>
      <c r="VVV1" s="57" t="s">
        <v>15465</v>
      </c>
      <c r="VVW1" s="57" t="s">
        <v>15466</v>
      </c>
      <c r="VVX1" s="57" t="s">
        <v>15467</v>
      </c>
      <c r="VVY1" s="57" t="s">
        <v>15468</v>
      </c>
      <c r="VVZ1" s="57" t="s">
        <v>15469</v>
      </c>
      <c r="VWA1" s="57" t="s">
        <v>15470</v>
      </c>
      <c r="VWB1" s="57" t="s">
        <v>15471</v>
      </c>
      <c r="VWC1" s="57" t="s">
        <v>15472</v>
      </c>
      <c r="VWD1" s="57" t="s">
        <v>15473</v>
      </c>
      <c r="VWE1" s="57" t="s">
        <v>15474</v>
      </c>
      <c r="VWF1" s="57" t="s">
        <v>15475</v>
      </c>
      <c r="VWG1" s="57" t="s">
        <v>15476</v>
      </c>
      <c r="VWH1" s="57" t="s">
        <v>15477</v>
      </c>
      <c r="VWI1" s="57" t="s">
        <v>15478</v>
      </c>
      <c r="VWJ1" s="57" t="s">
        <v>15479</v>
      </c>
      <c r="VWK1" s="57" t="s">
        <v>15480</v>
      </c>
      <c r="VWL1" s="57" t="s">
        <v>15481</v>
      </c>
      <c r="VWM1" s="57" t="s">
        <v>15482</v>
      </c>
      <c r="VWN1" s="57" t="s">
        <v>15483</v>
      </c>
      <c r="VWO1" s="57" t="s">
        <v>15484</v>
      </c>
      <c r="VWP1" s="57" t="s">
        <v>15485</v>
      </c>
      <c r="VWQ1" s="57" t="s">
        <v>15486</v>
      </c>
      <c r="VWR1" s="57" t="s">
        <v>15487</v>
      </c>
      <c r="VWS1" s="57" t="s">
        <v>15488</v>
      </c>
      <c r="VWT1" s="57" t="s">
        <v>15489</v>
      </c>
      <c r="VWU1" s="57" t="s">
        <v>15490</v>
      </c>
      <c r="VWV1" s="57" t="s">
        <v>15491</v>
      </c>
      <c r="VWW1" s="57" t="s">
        <v>15492</v>
      </c>
      <c r="VWX1" s="57" t="s">
        <v>15493</v>
      </c>
      <c r="VWY1" s="57" t="s">
        <v>15494</v>
      </c>
      <c r="VWZ1" s="57" t="s">
        <v>15495</v>
      </c>
      <c r="VXA1" s="57" t="s">
        <v>15496</v>
      </c>
      <c r="VXB1" s="57" t="s">
        <v>15497</v>
      </c>
      <c r="VXC1" s="57" t="s">
        <v>15498</v>
      </c>
      <c r="VXD1" s="57" t="s">
        <v>15499</v>
      </c>
      <c r="VXE1" s="57" t="s">
        <v>15500</v>
      </c>
      <c r="VXF1" s="57" t="s">
        <v>15501</v>
      </c>
      <c r="VXG1" s="57" t="s">
        <v>15502</v>
      </c>
      <c r="VXH1" s="57" t="s">
        <v>15503</v>
      </c>
      <c r="VXI1" s="57" t="s">
        <v>15504</v>
      </c>
      <c r="VXJ1" s="57" t="s">
        <v>15505</v>
      </c>
      <c r="VXK1" s="57" t="s">
        <v>15506</v>
      </c>
      <c r="VXL1" s="57" t="s">
        <v>15507</v>
      </c>
      <c r="VXM1" s="57" t="s">
        <v>15508</v>
      </c>
      <c r="VXN1" s="57" t="s">
        <v>15509</v>
      </c>
      <c r="VXO1" s="57" t="s">
        <v>15510</v>
      </c>
      <c r="VXP1" s="57" t="s">
        <v>15511</v>
      </c>
      <c r="VXQ1" s="57" t="s">
        <v>15512</v>
      </c>
      <c r="VXR1" s="57" t="s">
        <v>15513</v>
      </c>
      <c r="VXS1" s="57" t="s">
        <v>15514</v>
      </c>
      <c r="VXT1" s="57" t="s">
        <v>15515</v>
      </c>
      <c r="VXU1" s="57" t="s">
        <v>15516</v>
      </c>
      <c r="VXV1" s="57" t="s">
        <v>15517</v>
      </c>
      <c r="VXW1" s="57" t="s">
        <v>15518</v>
      </c>
      <c r="VXX1" s="57" t="s">
        <v>15519</v>
      </c>
      <c r="VXY1" s="57" t="s">
        <v>15520</v>
      </c>
      <c r="VXZ1" s="57" t="s">
        <v>15521</v>
      </c>
      <c r="VYA1" s="57" t="s">
        <v>15522</v>
      </c>
      <c r="VYB1" s="57" t="s">
        <v>15523</v>
      </c>
      <c r="VYC1" s="57" t="s">
        <v>15524</v>
      </c>
      <c r="VYD1" s="57" t="s">
        <v>15525</v>
      </c>
      <c r="VYE1" s="57" t="s">
        <v>15526</v>
      </c>
      <c r="VYF1" s="57" t="s">
        <v>15527</v>
      </c>
      <c r="VYG1" s="57" t="s">
        <v>15528</v>
      </c>
      <c r="VYH1" s="57" t="s">
        <v>15529</v>
      </c>
      <c r="VYI1" s="57" t="s">
        <v>15530</v>
      </c>
      <c r="VYJ1" s="57" t="s">
        <v>15531</v>
      </c>
      <c r="VYK1" s="57" t="s">
        <v>15532</v>
      </c>
      <c r="VYL1" s="57" t="s">
        <v>15533</v>
      </c>
      <c r="VYM1" s="57" t="s">
        <v>15534</v>
      </c>
      <c r="VYN1" s="57" t="s">
        <v>15535</v>
      </c>
      <c r="VYO1" s="57" t="s">
        <v>15536</v>
      </c>
      <c r="VYP1" s="57" t="s">
        <v>15537</v>
      </c>
      <c r="VYQ1" s="57" t="s">
        <v>15538</v>
      </c>
      <c r="VYR1" s="57" t="s">
        <v>15539</v>
      </c>
      <c r="VYS1" s="57" t="s">
        <v>15540</v>
      </c>
      <c r="VYT1" s="57" t="s">
        <v>15541</v>
      </c>
      <c r="VYU1" s="57" t="s">
        <v>15542</v>
      </c>
      <c r="VYV1" s="57" t="s">
        <v>15543</v>
      </c>
      <c r="VYW1" s="57" t="s">
        <v>15544</v>
      </c>
      <c r="VYX1" s="57" t="s">
        <v>15545</v>
      </c>
      <c r="VYY1" s="57" t="s">
        <v>15546</v>
      </c>
      <c r="VYZ1" s="57" t="s">
        <v>15547</v>
      </c>
      <c r="VZA1" s="57" t="s">
        <v>15548</v>
      </c>
      <c r="VZB1" s="57" t="s">
        <v>15549</v>
      </c>
      <c r="VZC1" s="57" t="s">
        <v>15550</v>
      </c>
      <c r="VZD1" s="57" t="s">
        <v>15551</v>
      </c>
      <c r="VZE1" s="57" t="s">
        <v>15552</v>
      </c>
      <c r="VZF1" s="57" t="s">
        <v>15553</v>
      </c>
      <c r="VZG1" s="57" t="s">
        <v>15554</v>
      </c>
      <c r="VZH1" s="57" t="s">
        <v>15555</v>
      </c>
      <c r="VZI1" s="57" t="s">
        <v>15556</v>
      </c>
      <c r="VZJ1" s="57" t="s">
        <v>15557</v>
      </c>
      <c r="VZK1" s="57" t="s">
        <v>15558</v>
      </c>
      <c r="VZL1" s="57" t="s">
        <v>15559</v>
      </c>
      <c r="VZM1" s="57" t="s">
        <v>15560</v>
      </c>
      <c r="VZN1" s="57" t="s">
        <v>15561</v>
      </c>
      <c r="VZO1" s="57" t="s">
        <v>15562</v>
      </c>
      <c r="VZP1" s="57" t="s">
        <v>15563</v>
      </c>
      <c r="VZQ1" s="57" t="s">
        <v>15564</v>
      </c>
      <c r="VZR1" s="57" t="s">
        <v>15565</v>
      </c>
      <c r="VZS1" s="57" t="s">
        <v>15566</v>
      </c>
      <c r="VZT1" s="57" t="s">
        <v>15567</v>
      </c>
      <c r="VZU1" s="57" t="s">
        <v>15568</v>
      </c>
      <c r="VZV1" s="57" t="s">
        <v>15569</v>
      </c>
      <c r="VZW1" s="57" t="s">
        <v>15570</v>
      </c>
      <c r="VZX1" s="57" t="s">
        <v>15571</v>
      </c>
      <c r="VZY1" s="57" t="s">
        <v>15572</v>
      </c>
      <c r="VZZ1" s="57" t="s">
        <v>15573</v>
      </c>
      <c r="WAA1" s="57" t="s">
        <v>15574</v>
      </c>
      <c r="WAB1" s="57" t="s">
        <v>15575</v>
      </c>
      <c r="WAC1" s="57" t="s">
        <v>15576</v>
      </c>
      <c r="WAD1" s="57" t="s">
        <v>15577</v>
      </c>
      <c r="WAE1" s="57" t="s">
        <v>15578</v>
      </c>
      <c r="WAF1" s="57" t="s">
        <v>15579</v>
      </c>
      <c r="WAG1" s="57" t="s">
        <v>15580</v>
      </c>
      <c r="WAH1" s="57" t="s">
        <v>15581</v>
      </c>
      <c r="WAI1" s="57" t="s">
        <v>15582</v>
      </c>
      <c r="WAJ1" s="57" t="s">
        <v>15583</v>
      </c>
      <c r="WAK1" s="57" t="s">
        <v>15584</v>
      </c>
      <c r="WAL1" s="57" t="s">
        <v>15585</v>
      </c>
      <c r="WAM1" s="57" t="s">
        <v>15586</v>
      </c>
      <c r="WAN1" s="57" t="s">
        <v>15587</v>
      </c>
      <c r="WAO1" s="57" t="s">
        <v>15588</v>
      </c>
      <c r="WAP1" s="57" t="s">
        <v>15589</v>
      </c>
      <c r="WAQ1" s="57" t="s">
        <v>15590</v>
      </c>
      <c r="WAR1" s="57" t="s">
        <v>15591</v>
      </c>
      <c r="WAS1" s="57" t="s">
        <v>15592</v>
      </c>
      <c r="WAT1" s="57" t="s">
        <v>15593</v>
      </c>
      <c r="WAU1" s="57" t="s">
        <v>15594</v>
      </c>
      <c r="WAV1" s="57" t="s">
        <v>15595</v>
      </c>
      <c r="WAW1" s="57" t="s">
        <v>15596</v>
      </c>
      <c r="WAX1" s="57" t="s">
        <v>15597</v>
      </c>
      <c r="WAY1" s="57" t="s">
        <v>15598</v>
      </c>
      <c r="WAZ1" s="57" t="s">
        <v>15599</v>
      </c>
      <c r="WBA1" s="57" t="s">
        <v>15600</v>
      </c>
      <c r="WBB1" s="57" t="s">
        <v>15601</v>
      </c>
      <c r="WBC1" s="57" t="s">
        <v>15602</v>
      </c>
      <c r="WBD1" s="57" t="s">
        <v>15603</v>
      </c>
      <c r="WBE1" s="57" t="s">
        <v>15604</v>
      </c>
      <c r="WBF1" s="57" t="s">
        <v>15605</v>
      </c>
      <c r="WBG1" s="57" t="s">
        <v>15606</v>
      </c>
      <c r="WBH1" s="57" t="s">
        <v>15607</v>
      </c>
      <c r="WBI1" s="57" t="s">
        <v>15608</v>
      </c>
      <c r="WBJ1" s="57" t="s">
        <v>15609</v>
      </c>
      <c r="WBK1" s="57" t="s">
        <v>15610</v>
      </c>
      <c r="WBL1" s="57" t="s">
        <v>15611</v>
      </c>
      <c r="WBM1" s="57" t="s">
        <v>15612</v>
      </c>
      <c r="WBN1" s="57" t="s">
        <v>15613</v>
      </c>
      <c r="WBO1" s="57" t="s">
        <v>15614</v>
      </c>
      <c r="WBP1" s="57" t="s">
        <v>15615</v>
      </c>
      <c r="WBQ1" s="57" t="s">
        <v>15616</v>
      </c>
      <c r="WBR1" s="57" t="s">
        <v>15617</v>
      </c>
      <c r="WBS1" s="57" t="s">
        <v>15618</v>
      </c>
      <c r="WBT1" s="57" t="s">
        <v>15619</v>
      </c>
      <c r="WBU1" s="57" t="s">
        <v>15620</v>
      </c>
      <c r="WBV1" s="57" t="s">
        <v>15621</v>
      </c>
      <c r="WBW1" s="57" t="s">
        <v>15622</v>
      </c>
      <c r="WBX1" s="57" t="s">
        <v>15623</v>
      </c>
      <c r="WBY1" s="57" t="s">
        <v>15624</v>
      </c>
      <c r="WBZ1" s="57" t="s">
        <v>15625</v>
      </c>
      <c r="WCA1" s="57" t="s">
        <v>15626</v>
      </c>
      <c r="WCB1" s="57" t="s">
        <v>15627</v>
      </c>
      <c r="WCC1" s="57" t="s">
        <v>15628</v>
      </c>
      <c r="WCD1" s="57" t="s">
        <v>15629</v>
      </c>
      <c r="WCE1" s="57" t="s">
        <v>15630</v>
      </c>
      <c r="WCF1" s="57" t="s">
        <v>15631</v>
      </c>
      <c r="WCG1" s="57" t="s">
        <v>15632</v>
      </c>
      <c r="WCH1" s="57" t="s">
        <v>15633</v>
      </c>
      <c r="WCI1" s="57" t="s">
        <v>15634</v>
      </c>
      <c r="WCJ1" s="57" t="s">
        <v>15635</v>
      </c>
      <c r="WCK1" s="57" t="s">
        <v>15636</v>
      </c>
      <c r="WCL1" s="57" t="s">
        <v>15637</v>
      </c>
      <c r="WCM1" s="57" t="s">
        <v>15638</v>
      </c>
      <c r="WCN1" s="57" t="s">
        <v>15639</v>
      </c>
      <c r="WCO1" s="57" t="s">
        <v>15640</v>
      </c>
      <c r="WCP1" s="57" t="s">
        <v>15641</v>
      </c>
      <c r="WCQ1" s="57" t="s">
        <v>15642</v>
      </c>
      <c r="WCR1" s="57" t="s">
        <v>15643</v>
      </c>
      <c r="WCS1" s="57" t="s">
        <v>15644</v>
      </c>
      <c r="WCT1" s="57" t="s">
        <v>15645</v>
      </c>
      <c r="WCU1" s="57" t="s">
        <v>15646</v>
      </c>
      <c r="WCV1" s="57" t="s">
        <v>15647</v>
      </c>
      <c r="WCW1" s="57" t="s">
        <v>15648</v>
      </c>
      <c r="WCX1" s="57" t="s">
        <v>15649</v>
      </c>
      <c r="WCY1" s="57" t="s">
        <v>15650</v>
      </c>
      <c r="WCZ1" s="57" t="s">
        <v>15651</v>
      </c>
      <c r="WDA1" s="57" t="s">
        <v>15652</v>
      </c>
      <c r="WDB1" s="57" t="s">
        <v>15653</v>
      </c>
      <c r="WDC1" s="57" t="s">
        <v>15654</v>
      </c>
      <c r="WDD1" s="57" t="s">
        <v>15655</v>
      </c>
      <c r="WDE1" s="57" t="s">
        <v>15656</v>
      </c>
      <c r="WDF1" s="57" t="s">
        <v>15657</v>
      </c>
      <c r="WDG1" s="57" t="s">
        <v>15658</v>
      </c>
      <c r="WDH1" s="57" t="s">
        <v>15659</v>
      </c>
      <c r="WDI1" s="57" t="s">
        <v>15660</v>
      </c>
      <c r="WDJ1" s="57" t="s">
        <v>15661</v>
      </c>
      <c r="WDK1" s="57" t="s">
        <v>15662</v>
      </c>
      <c r="WDL1" s="57" t="s">
        <v>15663</v>
      </c>
      <c r="WDM1" s="57" t="s">
        <v>15664</v>
      </c>
      <c r="WDN1" s="57" t="s">
        <v>15665</v>
      </c>
      <c r="WDO1" s="57" t="s">
        <v>15666</v>
      </c>
      <c r="WDP1" s="57" t="s">
        <v>15667</v>
      </c>
      <c r="WDQ1" s="57" t="s">
        <v>15668</v>
      </c>
      <c r="WDR1" s="57" t="s">
        <v>15669</v>
      </c>
      <c r="WDS1" s="57" t="s">
        <v>15670</v>
      </c>
      <c r="WDT1" s="57" t="s">
        <v>15671</v>
      </c>
      <c r="WDU1" s="57" t="s">
        <v>15672</v>
      </c>
      <c r="WDV1" s="57" t="s">
        <v>15673</v>
      </c>
      <c r="WDW1" s="57" t="s">
        <v>15674</v>
      </c>
      <c r="WDX1" s="57" t="s">
        <v>15675</v>
      </c>
      <c r="WDY1" s="57" t="s">
        <v>15676</v>
      </c>
      <c r="WDZ1" s="57" t="s">
        <v>15677</v>
      </c>
      <c r="WEA1" s="57" t="s">
        <v>15678</v>
      </c>
      <c r="WEB1" s="57" t="s">
        <v>15679</v>
      </c>
      <c r="WEC1" s="57" t="s">
        <v>15680</v>
      </c>
      <c r="WED1" s="57" t="s">
        <v>15681</v>
      </c>
      <c r="WEE1" s="57" t="s">
        <v>15682</v>
      </c>
      <c r="WEF1" s="57" t="s">
        <v>15683</v>
      </c>
      <c r="WEG1" s="57" t="s">
        <v>15684</v>
      </c>
      <c r="WEH1" s="57" t="s">
        <v>15685</v>
      </c>
      <c r="WEI1" s="57" t="s">
        <v>15686</v>
      </c>
      <c r="WEJ1" s="57" t="s">
        <v>15687</v>
      </c>
      <c r="WEK1" s="57" t="s">
        <v>15688</v>
      </c>
      <c r="WEL1" s="57" t="s">
        <v>15689</v>
      </c>
      <c r="WEM1" s="57" t="s">
        <v>15690</v>
      </c>
      <c r="WEN1" s="57" t="s">
        <v>15691</v>
      </c>
      <c r="WEO1" s="57" t="s">
        <v>15692</v>
      </c>
      <c r="WEP1" s="57" t="s">
        <v>15693</v>
      </c>
      <c r="WEQ1" s="57" t="s">
        <v>15694</v>
      </c>
      <c r="WER1" s="57" t="s">
        <v>15695</v>
      </c>
      <c r="WES1" s="57" t="s">
        <v>15696</v>
      </c>
      <c r="WET1" s="57" t="s">
        <v>15697</v>
      </c>
      <c r="WEU1" s="57" t="s">
        <v>15698</v>
      </c>
      <c r="WEV1" s="57" t="s">
        <v>15699</v>
      </c>
      <c r="WEW1" s="57" t="s">
        <v>15700</v>
      </c>
      <c r="WEX1" s="57" t="s">
        <v>15701</v>
      </c>
      <c r="WEY1" s="57" t="s">
        <v>15702</v>
      </c>
      <c r="WEZ1" s="57" t="s">
        <v>15703</v>
      </c>
      <c r="WFA1" s="57" t="s">
        <v>15704</v>
      </c>
      <c r="WFB1" s="57" t="s">
        <v>15705</v>
      </c>
      <c r="WFC1" s="57" t="s">
        <v>15706</v>
      </c>
      <c r="WFD1" s="57" t="s">
        <v>15707</v>
      </c>
      <c r="WFE1" s="57" t="s">
        <v>15708</v>
      </c>
      <c r="WFF1" s="57" t="s">
        <v>15709</v>
      </c>
      <c r="WFG1" s="57" t="s">
        <v>15710</v>
      </c>
      <c r="WFH1" s="57" t="s">
        <v>15711</v>
      </c>
      <c r="WFI1" s="57" t="s">
        <v>15712</v>
      </c>
      <c r="WFJ1" s="57" t="s">
        <v>15713</v>
      </c>
      <c r="WFK1" s="57" t="s">
        <v>15714</v>
      </c>
      <c r="WFL1" s="57" t="s">
        <v>15715</v>
      </c>
      <c r="WFM1" s="57" t="s">
        <v>15716</v>
      </c>
      <c r="WFN1" s="57" t="s">
        <v>15717</v>
      </c>
      <c r="WFO1" s="57" t="s">
        <v>15718</v>
      </c>
      <c r="WFP1" s="57" t="s">
        <v>15719</v>
      </c>
      <c r="WFQ1" s="57" t="s">
        <v>15720</v>
      </c>
      <c r="WFR1" s="57" t="s">
        <v>15721</v>
      </c>
      <c r="WFS1" s="57" t="s">
        <v>15722</v>
      </c>
      <c r="WFT1" s="57" t="s">
        <v>15723</v>
      </c>
      <c r="WFU1" s="57" t="s">
        <v>15724</v>
      </c>
      <c r="WFV1" s="57" t="s">
        <v>15725</v>
      </c>
      <c r="WFW1" s="57" t="s">
        <v>15726</v>
      </c>
      <c r="WFX1" s="57" t="s">
        <v>15727</v>
      </c>
      <c r="WFY1" s="57" t="s">
        <v>15728</v>
      </c>
      <c r="WFZ1" s="57" t="s">
        <v>15729</v>
      </c>
      <c r="WGA1" s="57" t="s">
        <v>15730</v>
      </c>
      <c r="WGB1" s="57" t="s">
        <v>15731</v>
      </c>
      <c r="WGC1" s="57" t="s">
        <v>15732</v>
      </c>
      <c r="WGD1" s="57" t="s">
        <v>15733</v>
      </c>
      <c r="WGE1" s="57" t="s">
        <v>15734</v>
      </c>
      <c r="WGF1" s="57" t="s">
        <v>15735</v>
      </c>
      <c r="WGG1" s="57" t="s">
        <v>15736</v>
      </c>
      <c r="WGH1" s="57" t="s">
        <v>15737</v>
      </c>
      <c r="WGI1" s="57" t="s">
        <v>15738</v>
      </c>
      <c r="WGJ1" s="57" t="s">
        <v>15739</v>
      </c>
      <c r="WGK1" s="57" t="s">
        <v>15740</v>
      </c>
      <c r="WGL1" s="57" t="s">
        <v>15741</v>
      </c>
      <c r="WGM1" s="57" t="s">
        <v>15742</v>
      </c>
      <c r="WGN1" s="57" t="s">
        <v>15743</v>
      </c>
      <c r="WGO1" s="57" t="s">
        <v>15744</v>
      </c>
      <c r="WGP1" s="57" t="s">
        <v>15745</v>
      </c>
      <c r="WGQ1" s="57" t="s">
        <v>15746</v>
      </c>
      <c r="WGR1" s="57" t="s">
        <v>15747</v>
      </c>
      <c r="WGS1" s="57" t="s">
        <v>15748</v>
      </c>
      <c r="WGT1" s="57" t="s">
        <v>15749</v>
      </c>
      <c r="WGU1" s="57" t="s">
        <v>15750</v>
      </c>
      <c r="WGV1" s="57" t="s">
        <v>15751</v>
      </c>
      <c r="WGW1" s="57" t="s">
        <v>15752</v>
      </c>
      <c r="WGX1" s="57" t="s">
        <v>15753</v>
      </c>
      <c r="WGY1" s="57" t="s">
        <v>15754</v>
      </c>
      <c r="WGZ1" s="57" t="s">
        <v>15755</v>
      </c>
      <c r="WHA1" s="57" t="s">
        <v>15756</v>
      </c>
      <c r="WHB1" s="57" t="s">
        <v>15757</v>
      </c>
      <c r="WHC1" s="57" t="s">
        <v>15758</v>
      </c>
      <c r="WHD1" s="57" t="s">
        <v>15759</v>
      </c>
      <c r="WHE1" s="57" t="s">
        <v>15760</v>
      </c>
      <c r="WHF1" s="57" t="s">
        <v>15761</v>
      </c>
      <c r="WHG1" s="57" t="s">
        <v>15762</v>
      </c>
      <c r="WHH1" s="57" t="s">
        <v>15763</v>
      </c>
      <c r="WHI1" s="57" t="s">
        <v>15764</v>
      </c>
      <c r="WHJ1" s="57" t="s">
        <v>15765</v>
      </c>
      <c r="WHK1" s="57" t="s">
        <v>15766</v>
      </c>
      <c r="WHL1" s="57" t="s">
        <v>15767</v>
      </c>
      <c r="WHM1" s="57" t="s">
        <v>15768</v>
      </c>
      <c r="WHN1" s="57" t="s">
        <v>15769</v>
      </c>
      <c r="WHO1" s="57" t="s">
        <v>15770</v>
      </c>
      <c r="WHP1" s="57" t="s">
        <v>15771</v>
      </c>
      <c r="WHQ1" s="57" t="s">
        <v>15772</v>
      </c>
      <c r="WHR1" s="57" t="s">
        <v>15773</v>
      </c>
      <c r="WHS1" s="57" t="s">
        <v>15774</v>
      </c>
      <c r="WHT1" s="57" t="s">
        <v>15775</v>
      </c>
      <c r="WHU1" s="57" t="s">
        <v>15776</v>
      </c>
      <c r="WHV1" s="57" t="s">
        <v>15777</v>
      </c>
      <c r="WHW1" s="57" t="s">
        <v>15778</v>
      </c>
      <c r="WHX1" s="57" t="s">
        <v>15779</v>
      </c>
      <c r="WHY1" s="57" t="s">
        <v>15780</v>
      </c>
      <c r="WHZ1" s="57" t="s">
        <v>15781</v>
      </c>
      <c r="WIA1" s="57" t="s">
        <v>15782</v>
      </c>
      <c r="WIB1" s="57" t="s">
        <v>15783</v>
      </c>
      <c r="WIC1" s="57" t="s">
        <v>15784</v>
      </c>
      <c r="WID1" s="57" t="s">
        <v>15785</v>
      </c>
      <c r="WIE1" s="57" t="s">
        <v>15786</v>
      </c>
      <c r="WIF1" s="57" t="s">
        <v>15787</v>
      </c>
      <c r="WIG1" s="57" t="s">
        <v>15788</v>
      </c>
      <c r="WIH1" s="57" t="s">
        <v>15789</v>
      </c>
      <c r="WII1" s="57" t="s">
        <v>15790</v>
      </c>
      <c r="WIJ1" s="57" t="s">
        <v>15791</v>
      </c>
      <c r="WIK1" s="57" t="s">
        <v>15792</v>
      </c>
      <c r="WIL1" s="57" t="s">
        <v>15793</v>
      </c>
      <c r="WIM1" s="57" t="s">
        <v>15794</v>
      </c>
      <c r="WIN1" s="57" t="s">
        <v>15795</v>
      </c>
      <c r="WIO1" s="57" t="s">
        <v>15796</v>
      </c>
      <c r="WIP1" s="57" t="s">
        <v>15797</v>
      </c>
      <c r="WIQ1" s="57" t="s">
        <v>15798</v>
      </c>
      <c r="WIR1" s="57" t="s">
        <v>15799</v>
      </c>
      <c r="WIS1" s="57" t="s">
        <v>15800</v>
      </c>
      <c r="WIT1" s="57" t="s">
        <v>15801</v>
      </c>
      <c r="WIU1" s="57" t="s">
        <v>15802</v>
      </c>
      <c r="WIV1" s="57" t="s">
        <v>15803</v>
      </c>
      <c r="WIW1" s="57" t="s">
        <v>15804</v>
      </c>
      <c r="WIX1" s="57" t="s">
        <v>15805</v>
      </c>
      <c r="WIY1" s="57" t="s">
        <v>15806</v>
      </c>
      <c r="WIZ1" s="57" t="s">
        <v>15807</v>
      </c>
      <c r="WJA1" s="57" t="s">
        <v>15808</v>
      </c>
      <c r="WJB1" s="57" t="s">
        <v>15809</v>
      </c>
      <c r="WJC1" s="57" t="s">
        <v>15810</v>
      </c>
      <c r="WJD1" s="57" t="s">
        <v>15811</v>
      </c>
      <c r="WJE1" s="57" t="s">
        <v>15812</v>
      </c>
      <c r="WJF1" s="57" t="s">
        <v>15813</v>
      </c>
      <c r="WJG1" s="57" t="s">
        <v>15814</v>
      </c>
      <c r="WJH1" s="57" t="s">
        <v>15815</v>
      </c>
      <c r="WJI1" s="57" t="s">
        <v>15816</v>
      </c>
      <c r="WJJ1" s="57" t="s">
        <v>15817</v>
      </c>
      <c r="WJK1" s="57" t="s">
        <v>15818</v>
      </c>
      <c r="WJL1" s="57" t="s">
        <v>15819</v>
      </c>
      <c r="WJM1" s="57" t="s">
        <v>15820</v>
      </c>
      <c r="WJN1" s="57" t="s">
        <v>15821</v>
      </c>
      <c r="WJO1" s="57" t="s">
        <v>15822</v>
      </c>
      <c r="WJP1" s="57" t="s">
        <v>15823</v>
      </c>
      <c r="WJQ1" s="57" t="s">
        <v>15824</v>
      </c>
      <c r="WJR1" s="57" t="s">
        <v>15825</v>
      </c>
      <c r="WJS1" s="57" t="s">
        <v>15826</v>
      </c>
      <c r="WJT1" s="57" t="s">
        <v>15827</v>
      </c>
      <c r="WJU1" s="57" t="s">
        <v>15828</v>
      </c>
      <c r="WJV1" s="57" t="s">
        <v>15829</v>
      </c>
      <c r="WJW1" s="57" t="s">
        <v>15830</v>
      </c>
      <c r="WJX1" s="57" t="s">
        <v>15831</v>
      </c>
      <c r="WJY1" s="57" t="s">
        <v>15832</v>
      </c>
      <c r="WJZ1" s="57" t="s">
        <v>15833</v>
      </c>
      <c r="WKA1" s="57" t="s">
        <v>15834</v>
      </c>
      <c r="WKB1" s="57" t="s">
        <v>15835</v>
      </c>
      <c r="WKC1" s="57" t="s">
        <v>15836</v>
      </c>
      <c r="WKD1" s="57" t="s">
        <v>15837</v>
      </c>
      <c r="WKE1" s="57" t="s">
        <v>15838</v>
      </c>
      <c r="WKF1" s="57" t="s">
        <v>15839</v>
      </c>
      <c r="WKG1" s="57" t="s">
        <v>15840</v>
      </c>
      <c r="WKH1" s="57" t="s">
        <v>15841</v>
      </c>
      <c r="WKI1" s="57" t="s">
        <v>15842</v>
      </c>
      <c r="WKJ1" s="57" t="s">
        <v>15843</v>
      </c>
      <c r="WKK1" s="57" t="s">
        <v>15844</v>
      </c>
      <c r="WKL1" s="57" t="s">
        <v>15845</v>
      </c>
      <c r="WKM1" s="57" t="s">
        <v>15846</v>
      </c>
      <c r="WKN1" s="57" t="s">
        <v>15847</v>
      </c>
      <c r="WKO1" s="57" t="s">
        <v>15848</v>
      </c>
      <c r="WKP1" s="57" t="s">
        <v>15849</v>
      </c>
      <c r="WKQ1" s="57" t="s">
        <v>15850</v>
      </c>
      <c r="WKR1" s="57" t="s">
        <v>15851</v>
      </c>
      <c r="WKS1" s="57" t="s">
        <v>15852</v>
      </c>
      <c r="WKT1" s="57" t="s">
        <v>15853</v>
      </c>
      <c r="WKU1" s="57" t="s">
        <v>15854</v>
      </c>
      <c r="WKV1" s="57" t="s">
        <v>15855</v>
      </c>
      <c r="WKW1" s="57" t="s">
        <v>15856</v>
      </c>
      <c r="WKX1" s="57" t="s">
        <v>15857</v>
      </c>
      <c r="WKY1" s="57" t="s">
        <v>15858</v>
      </c>
      <c r="WKZ1" s="57" t="s">
        <v>15859</v>
      </c>
      <c r="WLA1" s="57" t="s">
        <v>15860</v>
      </c>
      <c r="WLB1" s="57" t="s">
        <v>15861</v>
      </c>
      <c r="WLC1" s="57" t="s">
        <v>15862</v>
      </c>
      <c r="WLD1" s="57" t="s">
        <v>15863</v>
      </c>
      <c r="WLE1" s="57" t="s">
        <v>15864</v>
      </c>
      <c r="WLF1" s="57" t="s">
        <v>15865</v>
      </c>
      <c r="WLG1" s="57" t="s">
        <v>15866</v>
      </c>
      <c r="WLH1" s="57" t="s">
        <v>15867</v>
      </c>
      <c r="WLI1" s="57" t="s">
        <v>15868</v>
      </c>
      <c r="WLJ1" s="57" t="s">
        <v>15869</v>
      </c>
      <c r="WLK1" s="57" t="s">
        <v>15870</v>
      </c>
      <c r="WLL1" s="57" t="s">
        <v>15871</v>
      </c>
      <c r="WLM1" s="57" t="s">
        <v>15872</v>
      </c>
      <c r="WLN1" s="57" t="s">
        <v>15873</v>
      </c>
      <c r="WLO1" s="57" t="s">
        <v>15874</v>
      </c>
      <c r="WLP1" s="57" t="s">
        <v>15875</v>
      </c>
      <c r="WLQ1" s="57" t="s">
        <v>15876</v>
      </c>
      <c r="WLR1" s="57" t="s">
        <v>15877</v>
      </c>
      <c r="WLS1" s="57" t="s">
        <v>15878</v>
      </c>
      <c r="WLT1" s="57" t="s">
        <v>15879</v>
      </c>
      <c r="WLU1" s="57" t="s">
        <v>15880</v>
      </c>
      <c r="WLV1" s="57" t="s">
        <v>15881</v>
      </c>
      <c r="WLW1" s="57" t="s">
        <v>15882</v>
      </c>
      <c r="WLX1" s="57" t="s">
        <v>15883</v>
      </c>
      <c r="WLY1" s="57" t="s">
        <v>15884</v>
      </c>
      <c r="WLZ1" s="57" t="s">
        <v>15885</v>
      </c>
      <c r="WMA1" s="57" t="s">
        <v>15886</v>
      </c>
      <c r="WMB1" s="57" t="s">
        <v>15887</v>
      </c>
      <c r="WMC1" s="57" t="s">
        <v>15888</v>
      </c>
      <c r="WMD1" s="57" t="s">
        <v>15889</v>
      </c>
      <c r="WME1" s="57" t="s">
        <v>15890</v>
      </c>
      <c r="WMF1" s="57" t="s">
        <v>15891</v>
      </c>
      <c r="WMG1" s="57" t="s">
        <v>15892</v>
      </c>
      <c r="WMH1" s="57" t="s">
        <v>15893</v>
      </c>
      <c r="WMI1" s="57" t="s">
        <v>15894</v>
      </c>
      <c r="WMJ1" s="57" t="s">
        <v>15895</v>
      </c>
      <c r="WMK1" s="57" t="s">
        <v>15896</v>
      </c>
      <c r="WML1" s="57" t="s">
        <v>15897</v>
      </c>
      <c r="WMM1" s="57" t="s">
        <v>15898</v>
      </c>
      <c r="WMN1" s="57" t="s">
        <v>15899</v>
      </c>
      <c r="WMO1" s="57" t="s">
        <v>15900</v>
      </c>
      <c r="WMP1" s="57" t="s">
        <v>15901</v>
      </c>
      <c r="WMQ1" s="57" t="s">
        <v>15902</v>
      </c>
      <c r="WMR1" s="57" t="s">
        <v>15903</v>
      </c>
      <c r="WMS1" s="57" t="s">
        <v>15904</v>
      </c>
      <c r="WMT1" s="57" t="s">
        <v>15905</v>
      </c>
      <c r="WMU1" s="57" t="s">
        <v>15906</v>
      </c>
      <c r="WMV1" s="57" t="s">
        <v>15907</v>
      </c>
      <c r="WMW1" s="57" t="s">
        <v>15908</v>
      </c>
      <c r="WMX1" s="57" t="s">
        <v>15909</v>
      </c>
      <c r="WMY1" s="57" t="s">
        <v>15910</v>
      </c>
      <c r="WMZ1" s="57" t="s">
        <v>15911</v>
      </c>
      <c r="WNA1" s="57" t="s">
        <v>15912</v>
      </c>
      <c r="WNB1" s="57" t="s">
        <v>15913</v>
      </c>
      <c r="WNC1" s="57" t="s">
        <v>15914</v>
      </c>
      <c r="WND1" s="57" t="s">
        <v>15915</v>
      </c>
      <c r="WNE1" s="57" t="s">
        <v>15916</v>
      </c>
      <c r="WNF1" s="57" t="s">
        <v>15917</v>
      </c>
      <c r="WNG1" s="57" t="s">
        <v>15918</v>
      </c>
      <c r="WNH1" s="57" t="s">
        <v>15919</v>
      </c>
      <c r="WNI1" s="57" t="s">
        <v>15920</v>
      </c>
      <c r="WNJ1" s="57" t="s">
        <v>15921</v>
      </c>
      <c r="WNK1" s="57" t="s">
        <v>15922</v>
      </c>
      <c r="WNL1" s="57" t="s">
        <v>15923</v>
      </c>
      <c r="WNM1" s="57" t="s">
        <v>15924</v>
      </c>
      <c r="WNN1" s="57" t="s">
        <v>15925</v>
      </c>
      <c r="WNO1" s="57" t="s">
        <v>15926</v>
      </c>
      <c r="WNP1" s="57" t="s">
        <v>15927</v>
      </c>
      <c r="WNQ1" s="57" t="s">
        <v>15928</v>
      </c>
      <c r="WNR1" s="57" t="s">
        <v>15929</v>
      </c>
      <c r="WNS1" s="57" t="s">
        <v>15930</v>
      </c>
      <c r="WNT1" s="57" t="s">
        <v>15931</v>
      </c>
      <c r="WNU1" s="57" t="s">
        <v>15932</v>
      </c>
      <c r="WNV1" s="57" t="s">
        <v>15933</v>
      </c>
      <c r="WNW1" s="57" t="s">
        <v>15934</v>
      </c>
      <c r="WNX1" s="57" t="s">
        <v>15935</v>
      </c>
      <c r="WNY1" s="57" t="s">
        <v>15936</v>
      </c>
      <c r="WNZ1" s="57" t="s">
        <v>15937</v>
      </c>
      <c r="WOA1" s="57" t="s">
        <v>15938</v>
      </c>
      <c r="WOB1" s="57" t="s">
        <v>15939</v>
      </c>
      <c r="WOC1" s="57" t="s">
        <v>15940</v>
      </c>
      <c r="WOD1" s="57" t="s">
        <v>15941</v>
      </c>
      <c r="WOE1" s="57" t="s">
        <v>15942</v>
      </c>
      <c r="WOF1" s="57" t="s">
        <v>15943</v>
      </c>
      <c r="WOG1" s="57" t="s">
        <v>15944</v>
      </c>
      <c r="WOH1" s="57" t="s">
        <v>15945</v>
      </c>
      <c r="WOI1" s="57" t="s">
        <v>15946</v>
      </c>
      <c r="WOJ1" s="57" t="s">
        <v>15947</v>
      </c>
      <c r="WOK1" s="57" t="s">
        <v>15948</v>
      </c>
      <c r="WOL1" s="57" t="s">
        <v>15949</v>
      </c>
      <c r="WOM1" s="57" t="s">
        <v>15950</v>
      </c>
      <c r="WON1" s="57" t="s">
        <v>15951</v>
      </c>
      <c r="WOO1" s="57" t="s">
        <v>15952</v>
      </c>
      <c r="WOP1" s="57" t="s">
        <v>15953</v>
      </c>
      <c r="WOQ1" s="57" t="s">
        <v>15954</v>
      </c>
      <c r="WOR1" s="57" t="s">
        <v>15955</v>
      </c>
      <c r="WOS1" s="57" t="s">
        <v>15956</v>
      </c>
      <c r="WOT1" s="57" t="s">
        <v>15957</v>
      </c>
      <c r="WOU1" s="57" t="s">
        <v>15958</v>
      </c>
      <c r="WOV1" s="57" t="s">
        <v>15959</v>
      </c>
      <c r="WOW1" s="57" t="s">
        <v>15960</v>
      </c>
      <c r="WOX1" s="57" t="s">
        <v>15961</v>
      </c>
      <c r="WOY1" s="57" t="s">
        <v>15962</v>
      </c>
      <c r="WOZ1" s="57" t="s">
        <v>15963</v>
      </c>
      <c r="WPA1" s="57" t="s">
        <v>15964</v>
      </c>
      <c r="WPB1" s="57" t="s">
        <v>15965</v>
      </c>
      <c r="WPC1" s="57" t="s">
        <v>15966</v>
      </c>
      <c r="WPD1" s="57" t="s">
        <v>15967</v>
      </c>
      <c r="WPE1" s="57" t="s">
        <v>15968</v>
      </c>
      <c r="WPF1" s="57" t="s">
        <v>15969</v>
      </c>
      <c r="WPG1" s="57" t="s">
        <v>15970</v>
      </c>
      <c r="WPH1" s="57" t="s">
        <v>15971</v>
      </c>
      <c r="WPI1" s="57" t="s">
        <v>15972</v>
      </c>
      <c r="WPJ1" s="57" t="s">
        <v>15973</v>
      </c>
      <c r="WPK1" s="57" t="s">
        <v>15974</v>
      </c>
      <c r="WPL1" s="57" t="s">
        <v>15975</v>
      </c>
      <c r="WPM1" s="57" t="s">
        <v>15976</v>
      </c>
      <c r="WPN1" s="57" t="s">
        <v>15977</v>
      </c>
      <c r="WPO1" s="57" t="s">
        <v>15978</v>
      </c>
      <c r="WPP1" s="57" t="s">
        <v>15979</v>
      </c>
      <c r="WPQ1" s="57" t="s">
        <v>15980</v>
      </c>
      <c r="WPR1" s="57" t="s">
        <v>15981</v>
      </c>
      <c r="WPS1" s="57" t="s">
        <v>15982</v>
      </c>
      <c r="WPT1" s="57" t="s">
        <v>15983</v>
      </c>
      <c r="WPU1" s="57" t="s">
        <v>15984</v>
      </c>
      <c r="WPV1" s="57" t="s">
        <v>15985</v>
      </c>
      <c r="WPW1" s="57" t="s">
        <v>15986</v>
      </c>
      <c r="WPX1" s="57" t="s">
        <v>15987</v>
      </c>
      <c r="WPY1" s="57" t="s">
        <v>15988</v>
      </c>
      <c r="WPZ1" s="57" t="s">
        <v>15989</v>
      </c>
      <c r="WQA1" s="57" t="s">
        <v>15990</v>
      </c>
      <c r="WQB1" s="57" t="s">
        <v>15991</v>
      </c>
      <c r="WQC1" s="57" t="s">
        <v>15992</v>
      </c>
      <c r="WQD1" s="57" t="s">
        <v>15993</v>
      </c>
      <c r="WQE1" s="57" t="s">
        <v>15994</v>
      </c>
      <c r="WQF1" s="57" t="s">
        <v>15995</v>
      </c>
      <c r="WQG1" s="57" t="s">
        <v>15996</v>
      </c>
      <c r="WQH1" s="57" t="s">
        <v>15997</v>
      </c>
      <c r="WQI1" s="57" t="s">
        <v>15998</v>
      </c>
      <c r="WQJ1" s="57" t="s">
        <v>15999</v>
      </c>
      <c r="WQK1" s="57" t="s">
        <v>16000</v>
      </c>
      <c r="WQL1" s="57" t="s">
        <v>16001</v>
      </c>
      <c r="WQM1" s="57" t="s">
        <v>16002</v>
      </c>
      <c r="WQN1" s="57" t="s">
        <v>16003</v>
      </c>
      <c r="WQO1" s="57" t="s">
        <v>16004</v>
      </c>
      <c r="WQP1" s="57" t="s">
        <v>16005</v>
      </c>
      <c r="WQQ1" s="57" t="s">
        <v>16006</v>
      </c>
      <c r="WQR1" s="57" t="s">
        <v>16007</v>
      </c>
      <c r="WQS1" s="57" t="s">
        <v>16008</v>
      </c>
      <c r="WQT1" s="57" t="s">
        <v>16009</v>
      </c>
      <c r="WQU1" s="57" t="s">
        <v>16010</v>
      </c>
      <c r="WQV1" s="57" t="s">
        <v>16011</v>
      </c>
      <c r="WQW1" s="57" t="s">
        <v>16012</v>
      </c>
      <c r="WQX1" s="57" t="s">
        <v>16013</v>
      </c>
      <c r="WQY1" s="57" t="s">
        <v>16014</v>
      </c>
      <c r="WQZ1" s="57" t="s">
        <v>16015</v>
      </c>
      <c r="WRA1" s="57" t="s">
        <v>16016</v>
      </c>
      <c r="WRB1" s="57" t="s">
        <v>16017</v>
      </c>
      <c r="WRC1" s="57" t="s">
        <v>16018</v>
      </c>
      <c r="WRD1" s="57" t="s">
        <v>16019</v>
      </c>
      <c r="WRE1" s="57" t="s">
        <v>16020</v>
      </c>
      <c r="WRF1" s="57" t="s">
        <v>16021</v>
      </c>
      <c r="WRG1" s="57" t="s">
        <v>16022</v>
      </c>
      <c r="WRH1" s="57" t="s">
        <v>16023</v>
      </c>
      <c r="WRI1" s="57" t="s">
        <v>16024</v>
      </c>
      <c r="WRJ1" s="57" t="s">
        <v>16025</v>
      </c>
      <c r="WRK1" s="57" t="s">
        <v>16026</v>
      </c>
      <c r="WRL1" s="57" t="s">
        <v>16027</v>
      </c>
      <c r="WRM1" s="57" t="s">
        <v>16028</v>
      </c>
      <c r="WRN1" s="57" t="s">
        <v>16029</v>
      </c>
      <c r="WRO1" s="57" t="s">
        <v>16030</v>
      </c>
      <c r="WRP1" s="57" t="s">
        <v>16031</v>
      </c>
      <c r="WRQ1" s="57" t="s">
        <v>16032</v>
      </c>
      <c r="WRR1" s="57" t="s">
        <v>16033</v>
      </c>
      <c r="WRS1" s="57" t="s">
        <v>16034</v>
      </c>
      <c r="WRT1" s="57" t="s">
        <v>16035</v>
      </c>
      <c r="WRU1" s="57" t="s">
        <v>16036</v>
      </c>
      <c r="WRV1" s="57" t="s">
        <v>16037</v>
      </c>
      <c r="WRW1" s="57" t="s">
        <v>16038</v>
      </c>
      <c r="WRX1" s="57" t="s">
        <v>16039</v>
      </c>
      <c r="WRY1" s="57" t="s">
        <v>16040</v>
      </c>
      <c r="WRZ1" s="57" t="s">
        <v>16041</v>
      </c>
      <c r="WSA1" s="57" t="s">
        <v>16042</v>
      </c>
      <c r="WSB1" s="57" t="s">
        <v>16043</v>
      </c>
      <c r="WSC1" s="57" t="s">
        <v>16044</v>
      </c>
      <c r="WSD1" s="57" t="s">
        <v>16045</v>
      </c>
      <c r="WSE1" s="57" t="s">
        <v>16046</v>
      </c>
      <c r="WSF1" s="57" t="s">
        <v>16047</v>
      </c>
      <c r="WSG1" s="57" t="s">
        <v>16048</v>
      </c>
      <c r="WSH1" s="57" t="s">
        <v>16049</v>
      </c>
      <c r="WSI1" s="57" t="s">
        <v>16050</v>
      </c>
      <c r="WSJ1" s="57" t="s">
        <v>16051</v>
      </c>
      <c r="WSK1" s="57" t="s">
        <v>16052</v>
      </c>
      <c r="WSL1" s="57" t="s">
        <v>16053</v>
      </c>
      <c r="WSM1" s="57" t="s">
        <v>16054</v>
      </c>
      <c r="WSN1" s="57" t="s">
        <v>16055</v>
      </c>
      <c r="WSO1" s="57" t="s">
        <v>16056</v>
      </c>
      <c r="WSP1" s="57" t="s">
        <v>16057</v>
      </c>
      <c r="WSQ1" s="57" t="s">
        <v>16058</v>
      </c>
      <c r="WSR1" s="57" t="s">
        <v>16059</v>
      </c>
      <c r="WSS1" s="57" t="s">
        <v>16060</v>
      </c>
      <c r="WST1" s="57" t="s">
        <v>16061</v>
      </c>
      <c r="WSU1" s="57" t="s">
        <v>16062</v>
      </c>
      <c r="WSV1" s="57" t="s">
        <v>16063</v>
      </c>
      <c r="WSW1" s="57" t="s">
        <v>16064</v>
      </c>
      <c r="WSX1" s="57" t="s">
        <v>16065</v>
      </c>
      <c r="WSY1" s="57" t="s">
        <v>16066</v>
      </c>
      <c r="WSZ1" s="57" t="s">
        <v>16067</v>
      </c>
      <c r="WTA1" s="57" t="s">
        <v>16068</v>
      </c>
      <c r="WTB1" s="57" t="s">
        <v>16069</v>
      </c>
      <c r="WTC1" s="57" t="s">
        <v>16070</v>
      </c>
      <c r="WTD1" s="57" t="s">
        <v>16071</v>
      </c>
      <c r="WTE1" s="57" t="s">
        <v>16072</v>
      </c>
      <c r="WTF1" s="57" t="s">
        <v>16073</v>
      </c>
      <c r="WTG1" s="57" t="s">
        <v>16074</v>
      </c>
      <c r="WTH1" s="57" t="s">
        <v>16075</v>
      </c>
      <c r="WTI1" s="57" t="s">
        <v>16076</v>
      </c>
      <c r="WTJ1" s="57" t="s">
        <v>16077</v>
      </c>
      <c r="WTK1" s="57" t="s">
        <v>16078</v>
      </c>
      <c r="WTL1" s="57" t="s">
        <v>16079</v>
      </c>
      <c r="WTM1" s="57" t="s">
        <v>16080</v>
      </c>
      <c r="WTN1" s="57" t="s">
        <v>16081</v>
      </c>
      <c r="WTO1" s="57" t="s">
        <v>16082</v>
      </c>
      <c r="WTP1" s="57" t="s">
        <v>16083</v>
      </c>
      <c r="WTQ1" s="57" t="s">
        <v>16084</v>
      </c>
      <c r="WTR1" s="57" t="s">
        <v>16085</v>
      </c>
      <c r="WTS1" s="57" t="s">
        <v>16086</v>
      </c>
      <c r="WTT1" s="57" t="s">
        <v>16087</v>
      </c>
      <c r="WTU1" s="57" t="s">
        <v>16088</v>
      </c>
      <c r="WTV1" s="57" t="s">
        <v>16089</v>
      </c>
      <c r="WTW1" s="57" t="s">
        <v>16090</v>
      </c>
      <c r="WTX1" s="57" t="s">
        <v>16091</v>
      </c>
      <c r="WTY1" s="57" t="s">
        <v>16092</v>
      </c>
      <c r="WTZ1" s="57" t="s">
        <v>16093</v>
      </c>
      <c r="WUA1" s="57" t="s">
        <v>16094</v>
      </c>
      <c r="WUB1" s="57" t="s">
        <v>16095</v>
      </c>
      <c r="WUC1" s="57" t="s">
        <v>16096</v>
      </c>
      <c r="WUD1" s="57" t="s">
        <v>16097</v>
      </c>
      <c r="WUE1" s="57" t="s">
        <v>16098</v>
      </c>
      <c r="WUF1" s="57" t="s">
        <v>16099</v>
      </c>
      <c r="WUG1" s="57" t="s">
        <v>16100</v>
      </c>
      <c r="WUH1" s="57" t="s">
        <v>16101</v>
      </c>
      <c r="WUI1" s="57" t="s">
        <v>16102</v>
      </c>
      <c r="WUJ1" s="57" t="s">
        <v>16103</v>
      </c>
      <c r="WUK1" s="57" t="s">
        <v>16104</v>
      </c>
      <c r="WUL1" s="57" t="s">
        <v>16105</v>
      </c>
      <c r="WUM1" s="57" t="s">
        <v>16106</v>
      </c>
      <c r="WUN1" s="57" t="s">
        <v>16107</v>
      </c>
      <c r="WUO1" s="57" t="s">
        <v>16108</v>
      </c>
      <c r="WUP1" s="57" t="s">
        <v>16109</v>
      </c>
      <c r="WUQ1" s="57" t="s">
        <v>16110</v>
      </c>
      <c r="WUR1" s="57" t="s">
        <v>16111</v>
      </c>
      <c r="WUS1" s="57" t="s">
        <v>16112</v>
      </c>
      <c r="WUT1" s="57" t="s">
        <v>16113</v>
      </c>
      <c r="WUU1" s="57" t="s">
        <v>16114</v>
      </c>
      <c r="WUV1" s="57" t="s">
        <v>16115</v>
      </c>
      <c r="WUW1" s="57" t="s">
        <v>16116</v>
      </c>
      <c r="WUX1" s="57" t="s">
        <v>16117</v>
      </c>
      <c r="WUY1" s="57" t="s">
        <v>16118</v>
      </c>
      <c r="WUZ1" s="57" t="s">
        <v>16119</v>
      </c>
      <c r="WVA1" s="57" t="s">
        <v>16120</v>
      </c>
      <c r="WVB1" s="57" t="s">
        <v>16121</v>
      </c>
      <c r="WVC1" s="57" t="s">
        <v>16122</v>
      </c>
      <c r="WVD1" s="57" t="s">
        <v>16123</v>
      </c>
      <c r="WVE1" s="57" t="s">
        <v>16124</v>
      </c>
      <c r="WVF1" s="57" t="s">
        <v>16125</v>
      </c>
      <c r="WVG1" s="57" t="s">
        <v>16126</v>
      </c>
      <c r="WVH1" s="57" t="s">
        <v>16127</v>
      </c>
      <c r="WVI1" s="57" t="s">
        <v>16128</v>
      </c>
      <c r="WVJ1" s="57" t="s">
        <v>16129</v>
      </c>
      <c r="WVK1" s="57" t="s">
        <v>16130</v>
      </c>
      <c r="WVL1" s="57" t="s">
        <v>16131</v>
      </c>
      <c r="WVM1" s="57" t="s">
        <v>16132</v>
      </c>
      <c r="WVN1" s="57" t="s">
        <v>16133</v>
      </c>
      <c r="WVO1" s="57" t="s">
        <v>16134</v>
      </c>
      <c r="WVP1" s="57" t="s">
        <v>16135</v>
      </c>
      <c r="WVQ1" s="57" t="s">
        <v>16136</v>
      </c>
      <c r="WVR1" s="57" t="s">
        <v>16137</v>
      </c>
      <c r="WVS1" s="57" t="s">
        <v>16138</v>
      </c>
      <c r="WVT1" s="57" t="s">
        <v>16139</v>
      </c>
      <c r="WVU1" s="57" t="s">
        <v>16140</v>
      </c>
      <c r="WVV1" s="57" t="s">
        <v>16141</v>
      </c>
      <c r="WVW1" s="57" t="s">
        <v>16142</v>
      </c>
      <c r="WVX1" s="57" t="s">
        <v>16143</v>
      </c>
      <c r="WVY1" s="57" t="s">
        <v>16144</v>
      </c>
      <c r="WVZ1" s="57" t="s">
        <v>16145</v>
      </c>
      <c r="WWA1" s="57" t="s">
        <v>16146</v>
      </c>
      <c r="WWB1" s="57" t="s">
        <v>16147</v>
      </c>
      <c r="WWC1" s="57" t="s">
        <v>16148</v>
      </c>
      <c r="WWD1" s="57" t="s">
        <v>16149</v>
      </c>
      <c r="WWE1" s="57" t="s">
        <v>16150</v>
      </c>
      <c r="WWF1" s="57" t="s">
        <v>16151</v>
      </c>
      <c r="WWG1" s="57" t="s">
        <v>16152</v>
      </c>
      <c r="WWH1" s="57" t="s">
        <v>16153</v>
      </c>
      <c r="WWI1" s="57" t="s">
        <v>16154</v>
      </c>
      <c r="WWJ1" s="57" t="s">
        <v>16155</v>
      </c>
      <c r="WWK1" s="57" t="s">
        <v>16156</v>
      </c>
      <c r="WWL1" s="57" t="s">
        <v>16157</v>
      </c>
      <c r="WWM1" s="57" t="s">
        <v>16158</v>
      </c>
      <c r="WWN1" s="57" t="s">
        <v>16159</v>
      </c>
      <c r="WWO1" s="57" t="s">
        <v>16160</v>
      </c>
      <c r="WWP1" s="57" t="s">
        <v>16161</v>
      </c>
      <c r="WWQ1" s="57" t="s">
        <v>16162</v>
      </c>
      <c r="WWR1" s="57" t="s">
        <v>16163</v>
      </c>
      <c r="WWS1" s="57" t="s">
        <v>16164</v>
      </c>
      <c r="WWT1" s="57" t="s">
        <v>16165</v>
      </c>
      <c r="WWU1" s="57" t="s">
        <v>16166</v>
      </c>
      <c r="WWV1" s="57" t="s">
        <v>16167</v>
      </c>
      <c r="WWW1" s="57" t="s">
        <v>16168</v>
      </c>
      <c r="WWX1" s="57" t="s">
        <v>16169</v>
      </c>
      <c r="WWY1" s="57" t="s">
        <v>16170</v>
      </c>
      <c r="WWZ1" s="57" t="s">
        <v>16171</v>
      </c>
      <c r="WXA1" s="57" t="s">
        <v>16172</v>
      </c>
      <c r="WXB1" s="57" t="s">
        <v>16173</v>
      </c>
      <c r="WXC1" s="57" t="s">
        <v>16174</v>
      </c>
      <c r="WXD1" s="57" t="s">
        <v>16175</v>
      </c>
      <c r="WXE1" s="57" t="s">
        <v>16176</v>
      </c>
      <c r="WXF1" s="57" t="s">
        <v>16177</v>
      </c>
      <c r="WXG1" s="57" t="s">
        <v>16178</v>
      </c>
      <c r="WXH1" s="57" t="s">
        <v>16179</v>
      </c>
      <c r="WXI1" s="57" t="s">
        <v>16180</v>
      </c>
      <c r="WXJ1" s="57" t="s">
        <v>16181</v>
      </c>
      <c r="WXK1" s="57" t="s">
        <v>16182</v>
      </c>
      <c r="WXL1" s="57" t="s">
        <v>16183</v>
      </c>
      <c r="WXM1" s="57" t="s">
        <v>16184</v>
      </c>
      <c r="WXN1" s="57" t="s">
        <v>16185</v>
      </c>
      <c r="WXO1" s="57" t="s">
        <v>16186</v>
      </c>
      <c r="WXP1" s="57" t="s">
        <v>16187</v>
      </c>
      <c r="WXQ1" s="57" t="s">
        <v>16188</v>
      </c>
      <c r="WXR1" s="57" t="s">
        <v>16189</v>
      </c>
      <c r="WXS1" s="57" t="s">
        <v>16190</v>
      </c>
      <c r="WXT1" s="57" t="s">
        <v>16191</v>
      </c>
      <c r="WXU1" s="57" t="s">
        <v>16192</v>
      </c>
      <c r="WXV1" s="57" t="s">
        <v>16193</v>
      </c>
      <c r="WXW1" s="57" t="s">
        <v>16194</v>
      </c>
      <c r="WXX1" s="57" t="s">
        <v>16195</v>
      </c>
      <c r="WXY1" s="57" t="s">
        <v>16196</v>
      </c>
      <c r="WXZ1" s="57" t="s">
        <v>16197</v>
      </c>
      <c r="WYA1" s="57" t="s">
        <v>16198</v>
      </c>
      <c r="WYB1" s="57" t="s">
        <v>16199</v>
      </c>
      <c r="WYC1" s="57" t="s">
        <v>16200</v>
      </c>
      <c r="WYD1" s="57" t="s">
        <v>16201</v>
      </c>
      <c r="WYE1" s="57" t="s">
        <v>16202</v>
      </c>
      <c r="WYF1" s="57" t="s">
        <v>16203</v>
      </c>
      <c r="WYG1" s="57" t="s">
        <v>16204</v>
      </c>
      <c r="WYH1" s="57" t="s">
        <v>16205</v>
      </c>
      <c r="WYI1" s="57" t="s">
        <v>16206</v>
      </c>
      <c r="WYJ1" s="57" t="s">
        <v>16207</v>
      </c>
      <c r="WYK1" s="57" t="s">
        <v>16208</v>
      </c>
      <c r="WYL1" s="57" t="s">
        <v>16209</v>
      </c>
      <c r="WYM1" s="57" t="s">
        <v>16210</v>
      </c>
      <c r="WYN1" s="57" t="s">
        <v>16211</v>
      </c>
      <c r="WYO1" s="57" t="s">
        <v>16212</v>
      </c>
      <c r="WYP1" s="57" t="s">
        <v>16213</v>
      </c>
      <c r="WYQ1" s="57" t="s">
        <v>16214</v>
      </c>
      <c r="WYR1" s="57" t="s">
        <v>16215</v>
      </c>
      <c r="WYS1" s="57" t="s">
        <v>16216</v>
      </c>
      <c r="WYT1" s="57" t="s">
        <v>16217</v>
      </c>
      <c r="WYU1" s="57" t="s">
        <v>16218</v>
      </c>
      <c r="WYV1" s="57" t="s">
        <v>16219</v>
      </c>
      <c r="WYW1" s="57" t="s">
        <v>16220</v>
      </c>
      <c r="WYX1" s="57" t="s">
        <v>16221</v>
      </c>
      <c r="WYY1" s="57" t="s">
        <v>16222</v>
      </c>
      <c r="WYZ1" s="57" t="s">
        <v>16223</v>
      </c>
      <c r="WZA1" s="57" t="s">
        <v>16224</v>
      </c>
      <c r="WZB1" s="57" t="s">
        <v>16225</v>
      </c>
      <c r="WZC1" s="57" t="s">
        <v>16226</v>
      </c>
      <c r="WZD1" s="57" t="s">
        <v>16227</v>
      </c>
      <c r="WZE1" s="57" t="s">
        <v>16228</v>
      </c>
      <c r="WZF1" s="57" t="s">
        <v>16229</v>
      </c>
      <c r="WZG1" s="57" t="s">
        <v>16230</v>
      </c>
      <c r="WZH1" s="57" t="s">
        <v>16231</v>
      </c>
      <c r="WZI1" s="57" t="s">
        <v>16232</v>
      </c>
      <c r="WZJ1" s="57" t="s">
        <v>16233</v>
      </c>
      <c r="WZK1" s="57" t="s">
        <v>16234</v>
      </c>
      <c r="WZL1" s="57" t="s">
        <v>16235</v>
      </c>
      <c r="WZM1" s="57" t="s">
        <v>16236</v>
      </c>
      <c r="WZN1" s="57" t="s">
        <v>16237</v>
      </c>
      <c r="WZO1" s="57" t="s">
        <v>16238</v>
      </c>
      <c r="WZP1" s="57" t="s">
        <v>16239</v>
      </c>
      <c r="WZQ1" s="57" t="s">
        <v>16240</v>
      </c>
      <c r="WZR1" s="57" t="s">
        <v>16241</v>
      </c>
      <c r="WZS1" s="57" t="s">
        <v>16242</v>
      </c>
      <c r="WZT1" s="57" t="s">
        <v>16243</v>
      </c>
      <c r="WZU1" s="57" t="s">
        <v>16244</v>
      </c>
      <c r="WZV1" s="57" t="s">
        <v>16245</v>
      </c>
      <c r="WZW1" s="57" t="s">
        <v>16246</v>
      </c>
      <c r="WZX1" s="57" t="s">
        <v>16247</v>
      </c>
      <c r="WZY1" s="57" t="s">
        <v>16248</v>
      </c>
      <c r="WZZ1" s="57" t="s">
        <v>16249</v>
      </c>
      <c r="XAA1" s="57" t="s">
        <v>16250</v>
      </c>
      <c r="XAB1" s="57" t="s">
        <v>16251</v>
      </c>
      <c r="XAC1" s="57" t="s">
        <v>16252</v>
      </c>
      <c r="XAD1" s="57" t="s">
        <v>16253</v>
      </c>
      <c r="XAE1" s="57" t="s">
        <v>16254</v>
      </c>
      <c r="XAF1" s="57" t="s">
        <v>16255</v>
      </c>
      <c r="XAG1" s="57" t="s">
        <v>16256</v>
      </c>
      <c r="XAH1" s="57" t="s">
        <v>16257</v>
      </c>
      <c r="XAI1" s="57" t="s">
        <v>16258</v>
      </c>
      <c r="XAJ1" s="57" t="s">
        <v>16259</v>
      </c>
      <c r="XAK1" s="57" t="s">
        <v>16260</v>
      </c>
      <c r="XAL1" s="57" t="s">
        <v>16261</v>
      </c>
      <c r="XAM1" s="57" t="s">
        <v>16262</v>
      </c>
      <c r="XAN1" s="57" t="s">
        <v>16263</v>
      </c>
      <c r="XAO1" s="57" t="s">
        <v>16264</v>
      </c>
      <c r="XAP1" s="57" t="s">
        <v>16265</v>
      </c>
      <c r="XAQ1" s="57" t="s">
        <v>16266</v>
      </c>
      <c r="XAR1" s="57" t="s">
        <v>16267</v>
      </c>
      <c r="XAS1" s="57" t="s">
        <v>16268</v>
      </c>
      <c r="XAT1" s="57" t="s">
        <v>16269</v>
      </c>
      <c r="XAU1" s="57" t="s">
        <v>16270</v>
      </c>
      <c r="XAV1" s="57" t="s">
        <v>16271</v>
      </c>
      <c r="XAW1" s="57" t="s">
        <v>16272</v>
      </c>
      <c r="XAX1" s="57" t="s">
        <v>16273</v>
      </c>
      <c r="XAY1" s="57" t="s">
        <v>16274</v>
      </c>
      <c r="XAZ1" s="57" t="s">
        <v>16275</v>
      </c>
      <c r="XBA1" s="57" t="s">
        <v>16276</v>
      </c>
      <c r="XBB1" s="57" t="s">
        <v>16277</v>
      </c>
      <c r="XBC1" s="57" t="s">
        <v>16278</v>
      </c>
      <c r="XBD1" s="57" t="s">
        <v>16279</v>
      </c>
      <c r="XBE1" s="57" t="s">
        <v>16280</v>
      </c>
      <c r="XBF1" s="57" t="s">
        <v>16281</v>
      </c>
      <c r="XBG1" s="57" t="s">
        <v>16282</v>
      </c>
      <c r="XBH1" s="57" t="s">
        <v>16283</v>
      </c>
      <c r="XBI1" s="57" t="s">
        <v>16284</v>
      </c>
      <c r="XBJ1" s="57" t="s">
        <v>16285</v>
      </c>
      <c r="XBK1" s="57" t="s">
        <v>16286</v>
      </c>
      <c r="XBL1" s="57" t="s">
        <v>16287</v>
      </c>
      <c r="XBM1" s="57" t="s">
        <v>16288</v>
      </c>
      <c r="XBN1" s="57" t="s">
        <v>16289</v>
      </c>
      <c r="XBO1" s="57" t="s">
        <v>16290</v>
      </c>
      <c r="XBP1" s="57" t="s">
        <v>16291</v>
      </c>
      <c r="XBQ1" s="57" t="s">
        <v>16292</v>
      </c>
      <c r="XBR1" s="57" t="s">
        <v>16293</v>
      </c>
      <c r="XBS1" s="57" t="s">
        <v>16294</v>
      </c>
      <c r="XBT1" s="57" t="s">
        <v>16295</v>
      </c>
      <c r="XBU1" s="57" t="s">
        <v>16296</v>
      </c>
      <c r="XBV1" s="57" t="s">
        <v>16297</v>
      </c>
      <c r="XBW1" s="57" t="s">
        <v>16298</v>
      </c>
      <c r="XBX1" s="57" t="s">
        <v>16299</v>
      </c>
      <c r="XBY1" s="57" t="s">
        <v>16300</v>
      </c>
      <c r="XBZ1" s="57" t="s">
        <v>16301</v>
      </c>
      <c r="XCA1" s="57" t="s">
        <v>16302</v>
      </c>
      <c r="XCB1" s="57" t="s">
        <v>16303</v>
      </c>
      <c r="XCC1" s="57" t="s">
        <v>16304</v>
      </c>
      <c r="XCD1" s="57" t="s">
        <v>16305</v>
      </c>
      <c r="XCE1" s="57" t="s">
        <v>16306</v>
      </c>
      <c r="XCF1" s="57" t="s">
        <v>16307</v>
      </c>
      <c r="XCG1" s="57" t="s">
        <v>16308</v>
      </c>
      <c r="XCH1" s="57" t="s">
        <v>16309</v>
      </c>
      <c r="XCI1" s="57" t="s">
        <v>16310</v>
      </c>
      <c r="XCJ1" s="57" t="s">
        <v>16311</v>
      </c>
      <c r="XCK1" s="57" t="s">
        <v>16312</v>
      </c>
      <c r="XCL1" s="57" t="s">
        <v>16313</v>
      </c>
      <c r="XCM1" s="57" t="s">
        <v>16314</v>
      </c>
      <c r="XCN1" s="57" t="s">
        <v>16315</v>
      </c>
      <c r="XCO1" s="57" t="s">
        <v>16316</v>
      </c>
      <c r="XCP1" s="57" t="s">
        <v>16317</v>
      </c>
      <c r="XCQ1" s="57" t="s">
        <v>16318</v>
      </c>
      <c r="XCR1" s="57" t="s">
        <v>16319</v>
      </c>
      <c r="XCS1" s="57" t="s">
        <v>16320</v>
      </c>
      <c r="XCT1" s="57" t="s">
        <v>16321</v>
      </c>
      <c r="XCU1" s="57" t="s">
        <v>16322</v>
      </c>
      <c r="XCV1" s="57" t="s">
        <v>16323</v>
      </c>
      <c r="XCW1" s="57" t="s">
        <v>16324</v>
      </c>
      <c r="XCX1" s="57" t="s">
        <v>16325</v>
      </c>
      <c r="XCY1" s="57" t="s">
        <v>16326</v>
      </c>
      <c r="XCZ1" s="57" t="s">
        <v>16327</v>
      </c>
      <c r="XDA1" s="57" t="s">
        <v>16328</v>
      </c>
      <c r="XDB1" s="57" t="s">
        <v>16329</v>
      </c>
      <c r="XDC1" s="57" t="s">
        <v>16330</v>
      </c>
      <c r="XDD1" s="57" t="s">
        <v>16331</v>
      </c>
      <c r="XDE1" s="57" t="s">
        <v>16332</v>
      </c>
      <c r="XDF1" s="57" t="s">
        <v>16333</v>
      </c>
      <c r="XDG1" s="57" t="s">
        <v>16334</v>
      </c>
      <c r="XDH1" s="57" t="s">
        <v>16335</v>
      </c>
      <c r="XDI1" s="57" t="s">
        <v>16336</v>
      </c>
      <c r="XDJ1" s="57" t="s">
        <v>16337</v>
      </c>
      <c r="XDK1" s="57" t="s">
        <v>16338</v>
      </c>
      <c r="XDL1" s="57" t="s">
        <v>16339</v>
      </c>
      <c r="XDM1" s="57" t="s">
        <v>16340</v>
      </c>
      <c r="XDN1" s="57" t="s">
        <v>16341</v>
      </c>
      <c r="XDO1" s="57" t="s">
        <v>16342</v>
      </c>
      <c r="XDP1" s="57" t="s">
        <v>16343</v>
      </c>
      <c r="XDQ1" s="57" t="s">
        <v>16344</v>
      </c>
      <c r="XDR1" s="57" t="s">
        <v>16345</v>
      </c>
      <c r="XDS1" s="57" t="s">
        <v>16346</v>
      </c>
      <c r="XDT1" s="57" t="s">
        <v>16347</v>
      </c>
      <c r="XDU1" s="57" t="s">
        <v>16348</v>
      </c>
      <c r="XDV1" s="57" t="s">
        <v>16349</v>
      </c>
      <c r="XDW1" s="57" t="s">
        <v>16350</v>
      </c>
      <c r="XDX1" s="57" t="s">
        <v>16351</v>
      </c>
      <c r="XDY1" s="57" t="s">
        <v>16352</v>
      </c>
      <c r="XDZ1" s="57" t="s">
        <v>16353</v>
      </c>
      <c r="XEA1" s="57" t="s">
        <v>16354</v>
      </c>
      <c r="XEB1" s="57" t="s">
        <v>16355</v>
      </c>
      <c r="XEC1" s="57" t="s">
        <v>16356</v>
      </c>
      <c r="XED1" s="57" t="s">
        <v>16357</v>
      </c>
      <c r="XEE1" s="57" t="s">
        <v>16358</v>
      </c>
      <c r="XEF1" s="57" t="s">
        <v>16359</v>
      </c>
      <c r="XEG1" s="57" t="s">
        <v>16360</v>
      </c>
      <c r="XEH1" s="57" t="s">
        <v>16361</v>
      </c>
      <c r="XEI1" s="57" t="s">
        <v>16362</v>
      </c>
      <c r="XEJ1" s="57" t="s">
        <v>16363</v>
      </c>
      <c r="XEK1" s="57" t="s">
        <v>16364</v>
      </c>
      <c r="XEL1" s="57" t="s">
        <v>16365</v>
      </c>
      <c r="XEM1" s="57" t="s">
        <v>16366</v>
      </c>
      <c r="XEN1" s="57" t="s">
        <v>16367</v>
      </c>
      <c r="XEO1" s="57" t="s">
        <v>16368</v>
      </c>
      <c r="XEP1" s="57" t="s">
        <v>16369</v>
      </c>
      <c r="XEQ1" s="57" t="s">
        <v>16370</v>
      </c>
      <c r="XER1" s="57" t="s">
        <v>16371</v>
      </c>
      <c r="XES1" s="57" t="s">
        <v>16372</v>
      </c>
      <c r="XET1" s="57" t="s">
        <v>16373</v>
      </c>
      <c r="XEU1" s="57" t="s">
        <v>16374</v>
      </c>
      <c r="XEV1" s="57" t="s">
        <v>16375</v>
      </c>
      <c r="XEW1" s="57" t="s">
        <v>16376</v>
      </c>
      <c r="XEX1" s="57" t="s">
        <v>16377</v>
      </c>
      <c r="XEY1" s="57" t="s">
        <v>16378</v>
      </c>
      <c r="XEZ1" s="57" t="s">
        <v>16379</v>
      </c>
      <c r="XFA1" s="57" t="s">
        <v>16380</v>
      </c>
      <c r="XFB1" s="57" t="s">
        <v>16381</v>
      </c>
      <c r="XFC1" s="57" t="s">
        <v>16382</v>
      </c>
      <c r="XFD1" s="57" t="s">
        <v>16383</v>
      </c>
    </row>
    <row r="2" s="58" customFormat="1" ht="80" hidden="1" customHeight="1" spans="1:46">
      <c r="A2" s="78" t="s">
        <v>16384</v>
      </c>
      <c r="B2" s="79"/>
      <c r="C2" s="76" t="s">
        <v>2</v>
      </c>
      <c r="D2" s="80" t="s">
        <v>16385</v>
      </c>
      <c r="E2" s="94" t="s">
        <v>16386</v>
      </c>
      <c r="F2" s="94" t="s">
        <v>16387</v>
      </c>
      <c r="G2" s="78" t="s">
        <v>16388</v>
      </c>
      <c r="H2" s="80">
        <v>20</v>
      </c>
      <c r="I2" s="78">
        <f t="shared" ref="I2:I65" si="0">V2</f>
        <v>20</v>
      </c>
      <c r="J2" s="104">
        <v>2</v>
      </c>
      <c r="K2" s="105">
        <f>SUMIFS(VENTAS[Cantidad],VENTAS[Código del producto Vendido],STOCK[[#This Row],[Code]])</f>
        <v>1</v>
      </c>
      <c r="L2" s="105">
        <f>STOCK[[#This Row],[Entradas]]-STOCK[[#This Row],[Salidas]]</f>
        <v>1</v>
      </c>
      <c r="M2" s="78">
        <f>STOCK[[#This Row],[Precio Final]]*10%</f>
        <v>2</v>
      </c>
      <c r="N2" s="78">
        <v>0</v>
      </c>
      <c r="O2" s="78">
        <v>0</v>
      </c>
      <c r="P2" s="80">
        <v>9.44444444444444</v>
      </c>
      <c r="Q2" s="105">
        <v>175</v>
      </c>
      <c r="R2" s="78">
        <v>0</v>
      </c>
      <c r="S2" s="78">
        <v>0</v>
      </c>
      <c r="T2" s="78">
        <f>STOCK[[#This Row],[Costo Unitario (USD)]]+STOCK[[#This Row],[Costo Envío (USD)]]+STOCK[[#This Row],[Comisión 10%]]</f>
        <v>11.4444444444444</v>
      </c>
      <c r="U2" s="78">
        <f t="shared" ref="U2:U40" si="1">T2*1.5</f>
        <v>17.1666666666667</v>
      </c>
      <c r="V2" s="80">
        <f t="shared" ref="V2:V65" si="2">H2</f>
        <v>20</v>
      </c>
      <c r="W2" s="78">
        <f>STOCK[[#This Row],[Precio Final]]-STOCK[[#This Row],[Costo total]]</f>
        <v>8.55555555555556</v>
      </c>
      <c r="X2" s="78">
        <f>STOCK[[#This Row],[Ganancia Unitaria]]*STOCK[[#This Row],[Salidas]]</f>
        <v>8.55555555555556</v>
      </c>
      <c r="Y2" s="78"/>
      <c r="Z2" s="78"/>
      <c r="AA2" s="78">
        <f>STOCK[[#This Row],[Costo total]]*STOCK[[#This Row],[Entradas]]</f>
        <v>22.8888888888889</v>
      </c>
      <c r="AB2" s="78">
        <f>STOCK[[#This Row],[Stock Actual]]*STOCK[[#This Row],[Costo total]]</f>
        <v>11.4444444444444</v>
      </c>
      <c r="AC2" s="78">
        <v>18</v>
      </c>
      <c r="AD2" s="78"/>
      <c r="AE2" s="78"/>
      <c r="AF2" s="78"/>
      <c r="AG2" s="78"/>
      <c r="AH2" s="78"/>
      <c r="AI2" s="78"/>
      <c r="AJ2" s="78"/>
      <c r="AK2" s="78"/>
      <c r="AL2" s="78"/>
      <c r="AM2" s="78"/>
      <c r="AN2" s="78"/>
      <c r="AO2" s="78"/>
      <c r="AP2" s="78"/>
      <c r="AQ2" s="78"/>
      <c r="AR2" s="78"/>
      <c r="AS2" s="78"/>
      <c r="AT2" s="78"/>
    </row>
    <row r="3" s="59" customFormat="1" ht="80" hidden="1" customHeight="1" spans="1:46">
      <c r="A3" s="81" t="s">
        <v>16389</v>
      </c>
      <c r="B3" s="82"/>
      <c r="C3" s="83" t="s">
        <v>2</v>
      </c>
      <c r="D3" s="84" t="s">
        <v>16390</v>
      </c>
      <c r="E3" s="95" t="s">
        <v>16391</v>
      </c>
      <c r="F3" s="95" t="s">
        <v>16392</v>
      </c>
      <c r="G3" s="96" t="s">
        <v>16388</v>
      </c>
      <c r="H3" s="84">
        <v>25</v>
      </c>
      <c r="I3" s="78">
        <f t="shared" si="0"/>
        <v>25</v>
      </c>
      <c r="J3" s="106">
        <v>1</v>
      </c>
      <c r="K3" s="105">
        <f>SUMIFS(VENTAS[Cantidad],VENTAS[Código del producto Vendido],STOCK[[#This Row],[Code]])</f>
        <v>0</v>
      </c>
      <c r="L3" s="105">
        <f>STOCK[[#This Row],[Entradas]]-STOCK[[#This Row],[Salidas]]</f>
        <v>1</v>
      </c>
      <c r="M3" s="78">
        <f>STOCK[[#This Row],[Precio Final]]*10%</f>
        <v>2.5</v>
      </c>
      <c r="N3" s="99">
        <v>0</v>
      </c>
      <c r="O3" s="99">
        <v>0</v>
      </c>
      <c r="P3" s="84">
        <v>11.3888888888889</v>
      </c>
      <c r="Q3" s="108">
        <v>210</v>
      </c>
      <c r="R3" s="96">
        <v>0</v>
      </c>
      <c r="S3" s="96">
        <v>0</v>
      </c>
      <c r="T3" s="78">
        <f>STOCK[[#This Row],[Costo Unitario (USD)]]+STOCK[[#This Row],[Costo Envío (USD)]]+STOCK[[#This Row],[Comisión 10%]]</f>
        <v>13.8888888888889</v>
      </c>
      <c r="U3" s="78">
        <f t="shared" si="1"/>
        <v>20.8333333333333</v>
      </c>
      <c r="V3" s="80">
        <f t="shared" si="2"/>
        <v>25</v>
      </c>
      <c r="W3" s="78">
        <f>STOCK[[#This Row],[Precio Final]]-STOCK[[#This Row],[Costo total]]</f>
        <v>11.1111111111111</v>
      </c>
      <c r="X3" s="78">
        <f>STOCK[[#This Row],[Ganancia Unitaria]]*STOCK[[#This Row],[Salidas]]</f>
        <v>0</v>
      </c>
      <c r="Y3" s="96"/>
      <c r="Z3" s="96"/>
      <c r="AA3" s="96" t="e">
        <f>[1]!STOCK[[#This Row],[Costo total]]*[1]!STOCK[[#This Row],[Entradas]]</f>
        <v>#REF!</v>
      </c>
      <c r="AB3" s="96" t="e">
        <f>[1]!STOCK[[#This Row],[Stock Actual]]*[1]!STOCK[[#This Row],[Costo total]]</f>
        <v>#REF!</v>
      </c>
      <c r="AC3" s="96"/>
      <c r="AD3" s="76"/>
      <c r="AE3" s="76"/>
      <c r="AF3" s="76"/>
      <c r="AG3" s="76"/>
      <c r="AH3" s="76"/>
      <c r="AI3" s="76"/>
      <c r="AJ3" s="76"/>
      <c r="AK3" s="76"/>
      <c r="AL3" s="76"/>
      <c r="AM3" s="76"/>
      <c r="AN3" s="76"/>
      <c r="AO3" s="76"/>
      <c r="AP3" s="76"/>
      <c r="AQ3" s="76"/>
      <c r="AR3" s="76"/>
      <c r="AS3" s="76"/>
      <c r="AT3" s="76"/>
    </row>
    <row r="4" s="58" customFormat="1" ht="80" hidden="1" customHeight="1" spans="1:46">
      <c r="A4" s="85" t="s">
        <v>16393</v>
      </c>
      <c r="B4" s="86"/>
      <c r="C4" s="87" t="s">
        <v>2</v>
      </c>
      <c r="D4" s="88" t="s">
        <v>16394</v>
      </c>
      <c r="E4" s="97" t="s">
        <v>16395</v>
      </c>
      <c r="F4" s="97" t="s">
        <v>16396</v>
      </c>
      <c r="G4" s="98" t="s">
        <v>16388</v>
      </c>
      <c r="H4" s="88">
        <v>20</v>
      </c>
      <c r="I4" s="78">
        <f t="shared" si="0"/>
        <v>20</v>
      </c>
      <c r="J4" s="107">
        <v>2</v>
      </c>
      <c r="K4" s="105">
        <f>SUMIFS(VENTAS[Cantidad],VENTAS[Código del producto Vendido],STOCK[[#This Row],[Code]])</f>
        <v>0</v>
      </c>
      <c r="L4" s="105">
        <f>STOCK[[#This Row],[Entradas]]-STOCK[[#This Row],[Salidas]]</f>
        <v>2</v>
      </c>
      <c r="M4" s="78">
        <f>STOCK[[#This Row],[Precio Final]]*10%</f>
        <v>2</v>
      </c>
      <c r="N4" s="98">
        <v>0</v>
      </c>
      <c r="O4" s="98">
        <v>0</v>
      </c>
      <c r="P4" s="88">
        <v>8.88888888888889</v>
      </c>
      <c r="Q4" s="109">
        <v>140</v>
      </c>
      <c r="R4" s="98">
        <v>17</v>
      </c>
      <c r="S4" s="78">
        <v>0</v>
      </c>
      <c r="T4" s="78">
        <f>STOCK[[#This Row],[Costo Unitario (USD)]]+STOCK[[#This Row],[Costo Envío (USD)]]+STOCK[[#This Row],[Comisión 10%]]</f>
        <v>10.8888888888889</v>
      </c>
      <c r="U4" s="78">
        <f t="shared" si="1"/>
        <v>16.3333333333333</v>
      </c>
      <c r="V4" s="80">
        <f t="shared" si="2"/>
        <v>20</v>
      </c>
      <c r="W4" s="78">
        <f>STOCK[[#This Row],[Precio Final]]-STOCK[[#This Row],[Costo total]]</f>
        <v>9.11111111111111</v>
      </c>
      <c r="X4" s="78">
        <f>STOCK[[#This Row],[Ganancia Unitaria]]*STOCK[[#This Row],[Salidas]]</f>
        <v>0</v>
      </c>
      <c r="Y4" s="98"/>
      <c r="Z4" s="98"/>
      <c r="AA4" s="98" t="e">
        <f>[1]!STOCK[[#This Row],[Costo total]]*[1]!STOCK[[#This Row],[Entradas]]</f>
        <v>#REF!</v>
      </c>
      <c r="AB4" s="98" t="e">
        <f>[1]!STOCK[[#This Row],[Stock Actual]]*[1]!STOCK[[#This Row],[Costo total]]</f>
        <v>#REF!</v>
      </c>
      <c r="AC4" s="98">
        <v>16</v>
      </c>
      <c r="AD4" s="78"/>
      <c r="AE4" s="78"/>
      <c r="AF4" s="78"/>
      <c r="AG4" s="78"/>
      <c r="AH4" s="78"/>
      <c r="AI4" s="78"/>
      <c r="AJ4" s="78"/>
      <c r="AK4" s="78"/>
      <c r="AL4" s="78"/>
      <c r="AM4" s="78"/>
      <c r="AN4" s="78"/>
      <c r="AO4" s="78"/>
      <c r="AP4" s="78"/>
      <c r="AQ4" s="78"/>
      <c r="AR4" s="78"/>
      <c r="AS4" s="78"/>
      <c r="AT4" s="78"/>
    </row>
    <row r="5" s="59" customFormat="1" ht="80" hidden="1" customHeight="1" spans="1:46">
      <c r="A5" s="81" t="s">
        <v>16397</v>
      </c>
      <c r="B5" s="82"/>
      <c r="C5" s="83" t="s">
        <v>2</v>
      </c>
      <c r="D5" s="84" t="s">
        <v>16398</v>
      </c>
      <c r="E5" s="95" t="s">
        <v>16399</v>
      </c>
      <c r="F5" s="95" t="s">
        <v>16400</v>
      </c>
      <c r="G5" s="96" t="s">
        <v>16388</v>
      </c>
      <c r="H5" s="84">
        <v>12</v>
      </c>
      <c r="I5" s="78">
        <f t="shared" si="0"/>
        <v>12</v>
      </c>
      <c r="J5" s="106">
        <v>1</v>
      </c>
      <c r="K5" s="105">
        <f>SUMIFS(VENTAS[Cantidad],VENTAS[Código del producto Vendido],STOCK[[#This Row],[Code]])</f>
        <v>0</v>
      </c>
      <c r="L5" s="105">
        <f>STOCK[[#This Row],[Entradas]]-STOCK[[#This Row],[Salidas]]</f>
        <v>1</v>
      </c>
      <c r="M5" s="78">
        <f>STOCK[[#This Row],[Precio Final]]*10%</f>
        <v>1.2</v>
      </c>
      <c r="N5" s="99">
        <v>0</v>
      </c>
      <c r="O5" s="99">
        <v>0</v>
      </c>
      <c r="P5" s="84">
        <v>5.83333333333333</v>
      </c>
      <c r="Q5" s="108">
        <v>165</v>
      </c>
      <c r="R5" s="96">
        <v>8</v>
      </c>
      <c r="S5" s="96">
        <v>0</v>
      </c>
      <c r="T5" s="78">
        <f>STOCK[[#This Row],[Costo Unitario (USD)]]+STOCK[[#This Row],[Costo Envío (USD)]]+STOCK[[#This Row],[Comisión 10%]]</f>
        <v>7.03333333333333</v>
      </c>
      <c r="U5" s="78">
        <f t="shared" si="1"/>
        <v>10.55</v>
      </c>
      <c r="V5" s="80">
        <f t="shared" si="2"/>
        <v>12</v>
      </c>
      <c r="W5" s="78">
        <f>STOCK[[#This Row],[Precio Final]]-STOCK[[#This Row],[Costo total]]</f>
        <v>4.96666666666667</v>
      </c>
      <c r="X5" s="78">
        <f>STOCK[[#This Row],[Ganancia Unitaria]]*STOCK[[#This Row],[Salidas]]</f>
        <v>0</v>
      </c>
      <c r="Y5" s="96" t="s">
        <v>16401</v>
      </c>
      <c r="Z5" s="96"/>
      <c r="AA5" s="96" t="e">
        <f>[1]!STOCK[[#This Row],[Costo total]]*[1]!STOCK[[#This Row],[Entradas]]</f>
        <v>#REF!</v>
      </c>
      <c r="AB5" s="96" t="e">
        <f>[1]!STOCK[[#This Row],[Stock Actual]]*[1]!STOCK[[#This Row],[Costo total]]</f>
        <v>#REF!</v>
      </c>
      <c r="AC5" s="96"/>
      <c r="AD5" s="76"/>
      <c r="AE5" s="76"/>
      <c r="AF5" s="76"/>
      <c r="AG5" s="76"/>
      <c r="AH5" s="76"/>
      <c r="AI5" s="76"/>
      <c r="AJ5" s="76"/>
      <c r="AK5" s="76"/>
      <c r="AL5" s="76"/>
      <c r="AM5" s="76"/>
      <c r="AN5" s="76"/>
      <c r="AO5" s="76"/>
      <c r="AP5" s="76"/>
      <c r="AQ5" s="76"/>
      <c r="AR5" s="76"/>
      <c r="AS5" s="76"/>
      <c r="AT5" s="76"/>
    </row>
    <row r="6" s="59" customFormat="1" ht="80" hidden="1" customHeight="1" spans="1:46">
      <c r="A6" s="85" t="s">
        <v>16402</v>
      </c>
      <c r="B6" s="86"/>
      <c r="C6" s="87" t="s">
        <v>2</v>
      </c>
      <c r="D6" s="88" t="s">
        <v>16403</v>
      </c>
      <c r="E6" s="97" t="s">
        <v>16404</v>
      </c>
      <c r="F6" s="97" t="s">
        <v>16400</v>
      </c>
      <c r="G6" s="98" t="s">
        <v>16388</v>
      </c>
      <c r="H6" s="88">
        <v>20</v>
      </c>
      <c r="I6" s="78">
        <f t="shared" si="0"/>
        <v>20</v>
      </c>
      <c r="J6" s="107">
        <v>1</v>
      </c>
      <c r="K6" s="105">
        <f>SUMIFS(VENTAS[Cantidad],VENTAS[Código del producto Vendido],STOCK[[#This Row],[Code]])</f>
        <v>0</v>
      </c>
      <c r="L6" s="105">
        <f>STOCK[[#This Row],[Entradas]]-STOCK[[#This Row],[Salidas]]</f>
        <v>1</v>
      </c>
      <c r="M6" s="78">
        <f>STOCK[[#This Row],[Precio Final]]*10%</f>
        <v>2</v>
      </c>
      <c r="N6" s="98">
        <v>0</v>
      </c>
      <c r="O6" s="98">
        <v>0</v>
      </c>
      <c r="P6" s="88">
        <v>5</v>
      </c>
      <c r="Q6" s="109">
        <v>530</v>
      </c>
      <c r="R6" s="98">
        <v>8</v>
      </c>
      <c r="S6" s="78">
        <v>0</v>
      </c>
      <c r="T6" s="78">
        <f>STOCK[[#This Row],[Costo Unitario (USD)]]+STOCK[[#This Row],[Costo Envío (USD)]]+STOCK[[#This Row],[Comisión 10%]]</f>
        <v>7</v>
      </c>
      <c r="U6" s="78">
        <f t="shared" si="1"/>
        <v>10.5</v>
      </c>
      <c r="V6" s="80">
        <f t="shared" si="2"/>
        <v>20</v>
      </c>
      <c r="W6" s="78">
        <f>STOCK[[#This Row],[Precio Final]]-STOCK[[#This Row],[Costo total]]</f>
        <v>13</v>
      </c>
      <c r="X6" s="78">
        <f>STOCK[[#This Row],[Ganancia Unitaria]]*STOCK[[#This Row],[Salidas]]</f>
        <v>0</v>
      </c>
      <c r="Y6" s="98" t="s">
        <v>16405</v>
      </c>
      <c r="Z6" s="98"/>
      <c r="AA6" s="98" t="e">
        <f>[1]!STOCK[[#This Row],[Costo total]]*[1]!STOCK[[#This Row],[Entradas]]</f>
        <v>#REF!</v>
      </c>
      <c r="AB6" s="98" t="e">
        <f>[1]!STOCK[[#This Row],[Stock Actual]]*[1]!STOCK[[#This Row],[Costo total]]</f>
        <v>#REF!</v>
      </c>
      <c r="AC6" s="98">
        <v>12</v>
      </c>
      <c r="AD6" s="76"/>
      <c r="AE6" s="76"/>
      <c r="AF6" s="76"/>
      <c r="AG6" s="76"/>
      <c r="AH6" s="76"/>
      <c r="AI6" s="76"/>
      <c r="AJ6" s="76"/>
      <c r="AK6" s="76"/>
      <c r="AL6" s="76"/>
      <c r="AM6" s="76"/>
      <c r="AN6" s="76"/>
      <c r="AO6" s="76"/>
      <c r="AP6" s="76"/>
      <c r="AQ6" s="76"/>
      <c r="AR6" s="76"/>
      <c r="AS6" s="76"/>
      <c r="AT6" s="76"/>
    </row>
    <row r="7" s="58" customFormat="1" ht="80" hidden="1" customHeight="1" spans="1:46">
      <c r="A7" s="85" t="s">
        <v>16406</v>
      </c>
      <c r="B7" s="82"/>
      <c r="C7" s="83" t="s">
        <v>2</v>
      </c>
      <c r="D7" s="88" t="s">
        <v>16407</v>
      </c>
      <c r="E7" s="97" t="s">
        <v>16408</v>
      </c>
      <c r="F7" s="97" t="s">
        <v>16409</v>
      </c>
      <c r="G7" s="99" t="s">
        <v>16388</v>
      </c>
      <c r="H7" s="88">
        <v>30</v>
      </c>
      <c r="I7" s="78">
        <f t="shared" si="0"/>
        <v>30</v>
      </c>
      <c r="J7" s="107">
        <v>1</v>
      </c>
      <c r="K7" s="105">
        <f>SUMIFS(VENTAS[Cantidad],VENTAS[Código del producto Vendido],STOCK[[#This Row],[Code]])</f>
        <v>0</v>
      </c>
      <c r="L7" s="105">
        <f>STOCK[[#This Row],[Entradas]]-STOCK[[#This Row],[Salidas]]</f>
        <v>1</v>
      </c>
      <c r="M7" s="78">
        <f>STOCK[[#This Row],[Precio Final]]*10%</f>
        <v>3</v>
      </c>
      <c r="N7" s="99">
        <v>0</v>
      </c>
      <c r="O7" s="99">
        <v>0</v>
      </c>
      <c r="P7" s="88">
        <v>14.3333333333333</v>
      </c>
      <c r="Q7" s="110">
        <v>250</v>
      </c>
      <c r="R7" s="99">
        <v>8</v>
      </c>
      <c r="S7" s="96">
        <v>0</v>
      </c>
      <c r="T7" s="99" t="e">
        <f>[1]!STOCK[[#This Row],[Costo Unitario (USD)]]+[1]!STOCK[[#This Row],[Costo Envío (USD)]]+[1]!STOCK[[#This Row],[Comisión 10%]]</f>
        <v>#REF!</v>
      </c>
      <c r="U7" s="78" t="e">
        <f t="shared" si="1"/>
        <v>#REF!</v>
      </c>
      <c r="V7" s="80">
        <f t="shared" si="2"/>
        <v>30</v>
      </c>
      <c r="W7" s="78" t="e">
        <f>STOCK[[#This Row],[Precio Final]]-STOCK[[#This Row],[Costo total]]</f>
        <v>#REF!</v>
      </c>
      <c r="X7" s="78" t="e">
        <f>STOCK[[#This Row],[Ganancia Unitaria]]*STOCK[[#This Row],[Salidas]]</f>
        <v>#REF!</v>
      </c>
      <c r="Y7" s="99" t="s">
        <v>16405</v>
      </c>
      <c r="Z7" s="99"/>
      <c r="AA7" s="99" t="e">
        <f>[1]!STOCK[[#This Row],[Costo total]]*[1]!STOCK[[#This Row],[Entradas]]</f>
        <v>#REF!</v>
      </c>
      <c r="AB7" s="99" t="e">
        <f>[1]!STOCK[[#This Row],[Stock Actual]]*[1]!STOCK[[#This Row],[Costo total]]</f>
        <v>#REF!</v>
      </c>
      <c r="AC7" s="99">
        <v>25</v>
      </c>
      <c r="AD7" s="78"/>
      <c r="AE7" s="78"/>
      <c r="AF7" s="78"/>
      <c r="AG7" s="78"/>
      <c r="AH7" s="78"/>
      <c r="AI7" s="78"/>
      <c r="AJ7" s="78"/>
      <c r="AK7" s="78"/>
      <c r="AL7" s="78"/>
      <c r="AM7" s="78"/>
      <c r="AN7" s="78"/>
      <c r="AO7" s="78"/>
      <c r="AP7" s="78"/>
      <c r="AQ7" s="78"/>
      <c r="AR7" s="78"/>
      <c r="AS7" s="78"/>
      <c r="AT7" s="78"/>
    </row>
    <row r="8" s="59" customFormat="1" ht="80" hidden="1" customHeight="1" spans="1:46">
      <c r="A8" s="85" t="s">
        <v>16410</v>
      </c>
      <c r="B8" s="86"/>
      <c r="C8" s="87" t="s">
        <v>2</v>
      </c>
      <c r="D8" s="88" t="s">
        <v>16411</v>
      </c>
      <c r="E8" s="97" t="s">
        <v>16412</v>
      </c>
      <c r="F8" s="97" t="s">
        <v>16413</v>
      </c>
      <c r="G8" s="98" t="s">
        <v>16388</v>
      </c>
      <c r="H8" s="88">
        <v>30</v>
      </c>
      <c r="I8" s="78">
        <f t="shared" si="0"/>
        <v>30</v>
      </c>
      <c r="J8" s="107">
        <v>1</v>
      </c>
      <c r="K8" s="105">
        <v>1</v>
      </c>
      <c r="L8" s="105">
        <f>STOCK[[#This Row],[Entradas]]-STOCK[[#This Row],[Salidas]]</f>
        <v>0</v>
      </c>
      <c r="M8" s="78">
        <f>STOCK[[#This Row],[Precio Final]]*10%</f>
        <v>3</v>
      </c>
      <c r="N8" s="98">
        <v>0</v>
      </c>
      <c r="O8" s="98">
        <v>0</v>
      </c>
      <c r="P8" s="88">
        <v>13.8888888888889</v>
      </c>
      <c r="Q8" s="109">
        <v>300</v>
      </c>
      <c r="R8" s="98">
        <v>8</v>
      </c>
      <c r="S8" s="78">
        <v>0</v>
      </c>
      <c r="T8" s="98" t="e">
        <f>[1]!STOCK[[#This Row],[Costo Unitario (USD)]]+[1]!STOCK[[#This Row],[Costo Envío (USD)]]+[1]!STOCK[[#This Row],[Comisión 10%]]</f>
        <v>#REF!</v>
      </c>
      <c r="U8" s="78" t="e">
        <f t="shared" si="1"/>
        <v>#REF!</v>
      </c>
      <c r="V8" s="80">
        <f t="shared" si="2"/>
        <v>30</v>
      </c>
      <c r="W8" s="78" t="e">
        <f>STOCK[[#This Row],[Precio Final]]-STOCK[[#This Row],[Costo total]]</f>
        <v>#REF!</v>
      </c>
      <c r="X8" s="78" t="e">
        <f>STOCK[[#This Row],[Ganancia Unitaria]]*STOCK[[#This Row],[Salidas]]</f>
        <v>#REF!</v>
      </c>
      <c r="Y8" s="98" t="s">
        <v>16405</v>
      </c>
      <c r="Z8" s="98"/>
      <c r="AA8" s="98" t="e">
        <f>[1]!STOCK[[#This Row],[Costo total]]*[1]!STOCK[[#This Row],[Entradas]]</f>
        <v>#REF!</v>
      </c>
      <c r="AB8" s="98" t="e">
        <f>[1]!STOCK[[#This Row],[Stock Actual]]*[1]!STOCK[[#This Row],[Costo total]]</f>
        <v>#REF!</v>
      </c>
      <c r="AC8" s="98">
        <v>25</v>
      </c>
      <c r="AD8" s="76"/>
      <c r="AE8" s="76"/>
      <c r="AF8" s="76"/>
      <c r="AG8" s="76"/>
      <c r="AH8" s="76"/>
      <c r="AI8" s="76"/>
      <c r="AJ8" s="76"/>
      <c r="AK8" s="76"/>
      <c r="AL8" s="76"/>
      <c r="AM8" s="76"/>
      <c r="AN8" s="76"/>
      <c r="AO8" s="76"/>
      <c r="AP8" s="76"/>
      <c r="AQ8" s="76"/>
      <c r="AR8" s="76"/>
      <c r="AS8" s="76"/>
      <c r="AT8" s="76"/>
    </row>
    <row r="9" s="58" customFormat="1" ht="80" hidden="1" customHeight="1" spans="1:46">
      <c r="A9" s="81" t="s">
        <v>16414</v>
      </c>
      <c r="B9" s="82"/>
      <c r="C9" s="83" t="s">
        <v>2</v>
      </c>
      <c r="D9" s="84" t="s">
        <v>16415</v>
      </c>
      <c r="E9" s="95" t="s">
        <v>16416</v>
      </c>
      <c r="F9" s="95" t="s">
        <v>16400</v>
      </c>
      <c r="G9" s="96" t="s">
        <v>16388</v>
      </c>
      <c r="H9" s="84">
        <v>30</v>
      </c>
      <c r="I9" s="78">
        <f t="shared" si="0"/>
        <v>30</v>
      </c>
      <c r="J9" s="106">
        <v>0</v>
      </c>
      <c r="K9" s="105">
        <f>SUMIFS(VENTAS[Cantidad],VENTAS[Código del producto Vendido],STOCK[[#This Row],[Code]])</f>
        <v>0</v>
      </c>
      <c r="L9" s="105">
        <f>STOCK[[#This Row],[Entradas]]-STOCK[[#This Row],[Salidas]]</f>
        <v>0</v>
      </c>
      <c r="M9" s="78">
        <f>STOCK[[#This Row],[Precio Final]]*10%</f>
        <v>3</v>
      </c>
      <c r="N9" s="99">
        <v>0</v>
      </c>
      <c r="O9" s="99">
        <v>0</v>
      </c>
      <c r="P9" s="84">
        <v>13.8888888888889</v>
      </c>
      <c r="Q9" s="108">
        <v>300</v>
      </c>
      <c r="R9" s="96">
        <v>8</v>
      </c>
      <c r="S9" s="96">
        <v>0</v>
      </c>
      <c r="T9" s="99" t="e">
        <f>[1]!STOCK[[#This Row],[Costo Unitario (USD)]]+[1]!STOCK[[#This Row],[Costo Envío (USD)]]+[1]!STOCK[[#This Row],[Comisión 10%]]</f>
        <v>#REF!</v>
      </c>
      <c r="U9" s="78" t="e">
        <f t="shared" si="1"/>
        <v>#REF!</v>
      </c>
      <c r="V9" s="80">
        <f t="shared" si="2"/>
        <v>30</v>
      </c>
      <c r="W9" s="78" t="e">
        <f>STOCK[[#This Row],[Precio Final]]-STOCK[[#This Row],[Costo total]]</f>
        <v>#REF!</v>
      </c>
      <c r="X9" s="78" t="e">
        <f>STOCK[[#This Row],[Ganancia Unitaria]]*STOCK[[#This Row],[Salidas]]</f>
        <v>#REF!</v>
      </c>
      <c r="Y9" s="96" t="s">
        <v>16405</v>
      </c>
      <c r="Z9" s="96"/>
      <c r="AA9" s="96" t="e">
        <f>[1]!STOCK[[#This Row],[Costo total]]*[1]!STOCK[[#This Row],[Entradas]]</f>
        <v>#REF!</v>
      </c>
      <c r="AB9" s="96" t="e">
        <f>[1]!STOCK[[#This Row],[Stock Actual]]*[1]!STOCK[[#This Row],[Costo total]]</f>
        <v>#REF!</v>
      </c>
      <c r="AC9" s="96">
        <v>25</v>
      </c>
      <c r="AD9" s="78"/>
      <c r="AE9" s="78"/>
      <c r="AF9" s="78"/>
      <c r="AG9" s="78"/>
      <c r="AH9" s="78"/>
      <c r="AI9" s="78"/>
      <c r="AJ9" s="78"/>
      <c r="AK9" s="78"/>
      <c r="AL9" s="78"/>
      <c r="AM9" s="78"/>
      <c r="AN9" s="78"/>
      <c r="AO9" s="78"/>
      <c r="AP9" s="78"/>
      <c r="AQ9" s="78"/>
      <c r="AR9" s="78"/>
      <c r="AS9" s="78"/>
      <c r="AT9" s="78"/>
    </row>
    <row r="10" s="58" customFormat="1" ht="80" hidden="1" customHeight="1" spans="1:46">
      <c r="A10" s="81" t="s">
        <v>16417</v>
      </c>
      <c r="B10" s="86"/>
      <c r="C10" s="87" t="s">
        <v>2</v>
      </c>
      <c r="D10" s="84" t="s">
        <v>16415</v>
      </c>
      <c r="E10" s="95" t="s">
        <v>16418</v>
      </c>
      <c r="F10" s="95" t="s">
        <v>16419</v>
      </c>
      <c r="G10" s="100" t="s">
        <v>16388</v>
      </c>
      <c r="H10" s="84">
        <v>30</v>
      </c>
      <c r="I10" s="78">
        <f t="shared" si="0"/>
        <v>30</v>
      </c>
      <c r="J10" s="106">
        <v>1</v>
      </c>
      <c r="K10" s="105">
        <f>SUMIFS(VENTAS[Cantidad],VENTAS[Código del producto Vendido],STOCK[[#This Row],[Code]])</f>
        <v>0</v>
      </c>
      <c r="L10" s="105">
        <f>STOCK[[#This Row],[Entradas]]-STOCK[[#This Row],[Salidas]]</f>
        <v>1</v>
      </c>
      <c r="M10" s="78">
        <f>STOCK[[#This Row],[Precio Final]]*10%</f>
        <v>3</v>
      </c>
      <c r="N10" s="98">
        <v>0</v>
      </c>
      <c r="O10" s="98">
        <v>0</v>
      </c>
      <c r="P10" s="84">
        <v>10.6488888888889</v>
      </c>
      <c r="Q10" s="111">
        <v>225</v>
      </c>
      <c r="R10" s="100">
        <v>17</v>
      </c>
      <c r="S10" s="78">
        <v>0</v>
      </c>
      <c r="T10" s="98" t="e">
        <f>[1]!STOCK[[#This Row],[Costo Unitario (USD)]]+[1]!STOCK[[#This Row],[Costo Envío (USD)]]+[1]!STOCK[[#This Row],[Comisión 10%]]</f>
        <v>#REF!</v>
      </c>
      <c r="U10" s="78" t="e">
        <f t="shared" si="1"/>
        <v>#REF!</v>
      </c>
      <c r="V10" s="80">
        <f t="shared" si="2"/>
        <v>30</v>
      </c>
      <c r="W10" s="78" t="e">
        <f>STOCK[[#This Row],[Precio Final]]-STOCK[[#This Row],[Costo total]]</f>
        <v>#REF!</v>
      </c>
      <c r="X10" s="78" t="e">
        <f>STOCK[[#This Row],[Ganancia Unitaria]]*STOCK[[#This Row],[Salidas]]</f>
        <v>#REF!</v>
      </c>
      <c r="Y10" s="100"/>
      <c r="Z10" s="100"/>
      <c r="AA10" s="100" t="e">
        <f>[1]!STOCK[[#This Row],[Costo total]]*[1]!STOCK[[#This Row],[Entradas]]</f>
        <v>#REF!</v>
      </c>
      <c r="AB10" s="100" t="e">
        <f>[1]!STOCK[[#This Row],[Stock Actual]]*[1]!STOCK[[#This Row],[Costo total]]</f>
        <v>#REF!</v>
      </c>
      <c r="AC10" s="100">
        <v>25</v>
      </c>
      <c r="AD10" s="78"/>
      <c r="AE10" s="78"/>
      <c r="AF10" s="78"/>
      <c r="AG10" s="78"/>
      <c r="AH10" s="78"/>
      <c r="AI10" s="78"/>
      <c r="AJ10" s="78"/>
      <c r="AK10" s="78"/>
      <c r="AL10" s="78"/>
      <c r="AM10" s="78"/>
      <c r="AN10" s="78"/>
      <c r="AO10" s="78"/>
      <c r="AP10" s="78"/>
      <c r="AQ10" s="78"/>
      <c r="AR10" s="78"/>
      <c r="AS10" s="78"/>
      <c r="AT10" s="78"/>
    </row>
    <row r="11" s="59" customFormat="1" ht="80" hidden="1" customHeight="1" spans="1:46">
      <c r="A11" s="85" t="s">
        <v>16420</v>
      </c>
      <c r="B11" s="82"/>
      <c r="C11" s="83" t="s">
        <v>2</v>
      </c>
      <c r="D11" s="88" t="s">
        <v>16415</v>
      </c>
      <c r="E11" s="97" t="s">
        <v>16421</v>
      </c>
      <c r="F11" s="97" t="s">
        <v>16409</v>
      </c>
      <c r="G11" s="99" t="s">
        <v>16388</v>
      </c>
      <c r="H11" s="88">
        <v>18</v>
      </c>
      <c r="I11" s="78">
        <f t="shared" si="0"/>
        <v>18</v>
      </c>
      <c r="J11" s="107">
        <v>1</v>
      </c>
      <c r="K11" s="105">
        <f>SUMIFS(VENTAS[Cantidad],VENTAS[Código del producto Vendido],STOCK[[#This Row],[Code]])</f>
        <v>0</v>
      </c>
      <c r="L11" s="105">
        <f>STOCK[[#This Row],[Entradas]]-STOCK[[#This Row],[Salidas]]</f>
        <v>1</v>
      </c>
      <c r="M11" s="78">
        <f>STOCK[[#This Row],[Precio Final]]*10%</f>
        <v>1.8</v>
      </c>
      <c r="N11" s="99">
        <v>0</v>
      </c>
      <c r="O11" s="99">
        <v>0</v>
      </c>
      <c r="P11" s="88">
        <v>5.58388888888889</v>
      </c>
      <c r="Q11" s="110">
        <v>150</v>
      </c>
      <c r="R11" s="99">
        <v>17</v>
      </c>
      <c r="S11" s="96">
        <v>0</v>
      </c>
      <c r="T11" s="99" t="e">
        <f>[1]!STOCK[[#This Row],[Costo Unitario (USD)]]+[1]!STOCK[[#This Row],[Costo Envío (USD)]]+[1]!STOCK[[#This Row],[Comisión 10%]]</f>
        <v>#REF!</v>
      </c>
      <c r="U11" s="78" t="e">
        <f t="shared" si="1"/>
        <v>#REF!</v>
      </c>
      <c r="V11" s="80">
        <f t="shared" si="2"/>
        <v>18</v>
      </c>
      <c r="W11" s="78" t="e">
        <f>STOCK[[#This Row],[Precio Final]]-STOCK[[#This Row],[Costo total]]</f>
        <v>#REF!</v>
      </c>
      <c r="X11" s="78" t="e">
        <f>STOCK[[#This Row],[Ganancia Unitaria]]*STOCK[[#This Row],[Salidas]]</f>
        <v>#REF!</v>
      </c>
      <c r="Y11" s="99"/>
      <c r="Z11" s="99"/>
      <c r="AA11" s="99" t="e">
        <f>[1]!STOCK[[#This Row],[Costo total]]*[1]!STOCK[[#This Row],[Entradas]]</f>
        <v>#REF!</v>
      </c>
      <c r="AB11" s="99" t="e">
        <f>[1]!STOCK[[#This Row],[Stock Actual]]*[1]!STOCK[[#This Row],[Costo total]]</f>
        <v>#REF!</v>
      </c>
      <c r="AC11" s="99"/>
      <c r="AD11" s="76"/>
      <c r="AE11" s="76"/>
      <c r="AF11" s="76"/>
      <c r="AG11" s="76"/>
      <c r="AH11" s="76"/>
      <c r="AI11" s="76"/>
      <c r="AJ11" s="76"/>
      <c r="AK11" s="76"/>
      <c r="AL11" s="76"/>
      <c r="AM11" s="76"/>
      <c r="AN11" s="76"/>
      <c r="AO11" s="76"/>
      <c r="AP11" s="76"/>
      <c r="AQ11" s="76"/>
      <c r="AR11" s="76"/>
      <c r="AS11" s="76"/>
      <c r="AT11" s="76"/>
    </row>
    <row r="12" s="58" customFormat="1" ht="80" hidden="1" customHeight="1" spans="1:46">
      <c r="A12" s="85" t="s">
        <v>16422</v>
      </c>
      <c r="B12" s="86"/>
      <c r="C12" s="87" t="s">
        <v>2</v>
      </c>
      <c r="D12" s="88" t="s">
        <v>16423</v>
      </c>
      <c r="E12" s="97" t="s">
        <v>16424</v>
      </c>
      <c r="F12" s="97" t="s">
        <v>16387</v>
      </c>
      <c r="G12" s="98" t="s">
        <v>16388</v>
      </c>
      <c r="H12" s="88">
        <v>55</v>
      </c>
      <c r="I12" s="78">
        <f t="shared" si="0"/>
        <v>55</v>
      </c>
      <c r="J12" s="107">
        <v>1</v>
      </c>
      <c r="K12" s="105">
        <f>SUMIFS(VENTAS[Cantidad],VENTAS[Código del producto Vendido],STOCK[[#This Row],[Code]])</f>
        <v>0</v>
      </c>
      <c r="L12" s="105">
        <f>STOCK[[#This Row],[Entradas]]-STOCK[[#This Row],[Salidas]]</f>
        <v>1</v>
      </c>
      <c r="M12" s="78">
        <f>STOCK[[#This Row],[Precio Final]]*10%</f>
        <v>5.5</v>
      </c>
      <c r="N12" s="98">
        <v>0</v>
      </c>
      <c r="O12" s="98">
        <v>0</v>
      </c>
      <c r="P12" s="88">
        <v>31.8127777777778</v>
      </c>
      <c r="Q12" s="109">
        <v>530</v>
      </c>
      <c r="R12" s="98">
        <v>8</v>
      </c>
      <c r="S12" s="78">
        <v>0</v>
      </c>
      <c r="T12" s="98" t="e">
        <f>[1]!STOCK[[#This Row],[Costo Unitario (USD)]]+[1]!STOCK[[#This Row],[Costo Envío (USD)]]+[1]!STOCK[[#This Row],[Comisión 10%]]</f>
        <v>#REF!</v>
      </c>
      <c r="U12" s="78" t="e">
        <f t="shared" si="1"/>
        <v>#REF!</v>
      </c>
      <c r="V12" s="80">
        <f t="shared" si="2"/>
        <v>55</v>
      </c>
      <c r="W12" s="78" t="e">
        <f>STOCK[[#This Row],[Precio Final]]-STOCK[[#This Row],[Costo total]]</f>
        <v>#REF!</v>
      </c>
      <c r="X12" s="78" t="e">
        <f>STOCK[[#This Row],[Ganancia Unitaria]]*STOCK[[#This Row],[Salidas]]</f>
        <v>#REF!</v>
      </c>
      <c r="Y12" s="98"/>
      <c r="Z12" s="98"/>
      <c r="AA12" s="98" t="e">
        <f>[1]!STOCK[[#This Row],[Costo total]]*[1]!STOCK[[#This Row],[Entradas]]</f>
        <v>#REF!</v>
      </c>
      <c r="AB12" s="98" t="e">
        <f>[1]!STOCK[[#This Row],[Stock Actual]]*[1]!STOCK[[#This Row],[Costo total]]</f>
        <v>#REF!</v>
      </c>
      <c r="AC12" s="98"/>
      <c r="AD12" s="78"/>
      <c r="AE12" s="78"/>
      <c r="AF12" s="78"/>
      <c r="AG12" s="78"/>
      <c r="AH12" s="78"/>
      <c r="AI12" s="78"/>
      <c r="AJ12" s="78"/>
      <c r="AK12" s="78"/>
      <c r="AL12" s="78"/>
      <c r="AM12" s="78"/>
      <c r="AN12" s="78"/>
      <c r="AO12" s="78"/>
      <c r="AP12" s="78"/>
      <c r="AQ12" s="78"/>
      <c r="AR12" s="78"/>
      <c r="AS12" s="78"/>
      <c r="AT12" s="78"/>
    </row>
    <row r="13" s="59" customFormat="1" ht="80" hidden="1" customHeight="1" spans="1:46">
      <c r="A13" s="81" t="s">
        <v>16425</v>
      </c>
      <c r="B13" s="82"/>
      <c r="C13" s="83" t="s">
        <v>2</v>
      </c>
      <c r="D13" s="88" t="s">
        <v>16403</v>
      </c>
      <c r="E13" s="95" t="s">
        <v>16426</v>
      </c>
      <c r="F13" s="95" t="s">
        <v>16387</v>
      </c>
      <c r="G13" s="96" t="s">
        <v>16388</v>
      </c>
      <c r="H13" s="84">
        <v>12</v>
      </c>
      <c r="I13" s="78">
        <f t="shared" si="0"/>
        <v>12</v>
      </c>
      <c r="J13" s="106">
        <v>3</v>
      </c>
      <c r="K13" s="105">
        <f>SUMIFS(VENTAS[Cantidad],VENTAS[Código del producto Vendido],STOCK[[#This Row],[Code]])</f>
        <v>2</v>
      </c>
      <c r="L13" s="105">
        <f>STOCK[[#This Row],[Entradas]]-STOCK[[#This Row],[Salidas]]</f>
        <v>1</v>
      </c>
      <c r="M13" s="78">
        <f>STOCK[[#This Row],[Precio Final]]*10%</f>
        <v>1.2</v>
      </c>
      <c r="N13" s="99">
        <v>0</v>
      </c>
      <c r="O13" s="99">
        <v>0</v>
      </c>
      <c r="P13" s="84">
        <v>5.375</v>
      </c>
      <c r="Q13" s="108">
        <v>45</v>
      </c>
      <c r="R13" s="96">
        <v>8</v>
      </c>
      <c r="S13" s="96">
        <v>0</v>
      </c>
      <c r="T13" s="99" t="e">
        <f>[1]!STOCK[[#This Row],[Costo Unitario (USD)]]+[1]!STOCK[[#This Row],[Costo Envío (USD)]]+[1]!STOCK[[#This Row],[Comisión 10%]]</f>
        <v>#REF!</v>
      </c>
      <c r="U13" s="78" t="e">
        <f t="shared" si="1"/>
        <v>#REF!</v>
      </c>
      <c r="V13" s="80">
        <f t="shared" si="2"/>
        <v>12</v>
      </c>
      <c r="W13" s="78" t="e">
        <f>STOCK[[#This Row],[Precio Final]]-STOCK[[#This Row],[Costo total]]</f>
        <v>#REF!</v>
      </c>
      <c r="X13" s="78" t="e">
        <f>STOCK[[#This Row],[Ganancia Unitaria]]*STOCK[[#This Row],[Salidas]]</f>
        <v>#REF!</v>
      </c>
      <c r="Y13" s="96"/>
      <c r="Z13" s="96"/>
      <c r="AA13" s="96" t="e">
        <f>[1]!STOCK[[#This Row],[Costo total]]*[1]!STOCK[[#This Row],[Entradas]]</f>
        <v>#REF!</v>
      </c>
      <c r="AB13" s="96" t="e">
        <f>[1]!STOCK[[#This Row],[Stock Actual]]*[1]!STOCK[[#This Row],[Costo total]]</f>
        <v>#REF!</v>
      </c>
      <c r="AC13" s="96">
        <v>9</v>
      </c>
      <c r="AD13" s="76"/>
      <c r="AE13" s="76"/>
      <c r="AF13" s="76"/>
      <c r="AG13" s="76"/>
      <c r="AH13" s="76"/>
      <c r="AI13" s="76"/>
      <c r="AJ13" s="76"/>
      <c r="AK13" s="76"/>
      <c r="AL13" s="76"/>
      <c r="AM13" s="76"/>
      <c r="AN13" s="76"/>
      <c r="AO13" s="76"/>
      <c r="AP13" s="76"/>
      <c r="AQ13" s="76"/>
      <c r="AR13" s="76"/>
      <c r="AS13" s="76"/>
      <c r="AT13" s="76"/>
    </row>
    <row r="14" s="58" customFormat="1" ht="80" hidden="1" customHeight="1" spans="1:46">
      <c r="A14" s="81" t="s">
        <v>16427</v>
      </c>
      <c r="B14" s="86"/>
      <c r="C14" s="87" t="s">
        <v>2</v>
      </c>
      <c r="D14" s="88" t="s">
        <v>16403</v>
      </c>
      <c r="E14" s="95" t="s">
        <v>16428</v>
      </c>
      <c r="F14" s="95" t="s">
        <v>16387</v>
      </c>
      <c r="G14" s="100" t="s">
        <v>16388</v>
      </c>
      <c r="H14" s="84">
        <v>12</v>
      </c>
      <c r="I14" s="78">
        <f t="shared" si="0"/>
        <v>12</v>
      </c>
      <c r="J14" s="106">
        <v>3</v>
      </c>
      <c r="K14" s="105">
        <f>SUMIFS(VENTAS[Cantidad],VENTAS[Código del producto Vendido],STOCK[[#This Row],[Code]])</f>
        <v>2</v>
      </c>
      <c r="L14" s="105">
        <f>STOCK[[#This Row],[Entradas]]-STOCK[[#This Row],[Salidas]]</f>
        <v>1</v>
      </c>
      <c r="M14" s="78">
        <f>STOCK[[#This Row],[Precio Final]]*10%</f>
        <v>1.2</v>
      </c>
      <c r="N14" s="98">
        <v>0</v>
      </c>
      <c r="O14" s="98">
        <v>0</v>
      </c>
      <c r="P14" s="84">
        <v>5.20833333333333</v>
      </c>
      <c r="Q14" s="111">
        <v>45</v>
      </c>
      <c r="R14" s="100">
        <v>8</v>
      </c>
      <c r="S14" s="78">
        <v>0</v>
      </c>
      <c r="T14" s="98" t="e">
        <f>[1]!STOCK[[#This Row],[Costo Unitario (USD)]]+[1]!STOCK[[#This Row],[Costo Envío (USD)]]+[1]!STOCK[[#This Row],[Comisión 10%]]</f>
        <v>#REF!</v>
      </c>
      <c r="U14" s="78" t="e">
        <f t="shared" si="1"/>
        <v>#REF!</v>
      </c>
      <c r="V14" s="80">
        <f t="shared" si="2"/>
        <v>12</v>
      </c>
      <c r="W14" s="78" t="e">
        <f>STOCK[[#This Row],[Precio Final]]-STOCK[[#This Row],[Costo total]]</f>
        <v>#REF!</v>
      </c>
      <c r="X14" s="78" t="e">
        <f>STOCK[[#This Row],[Ganancia Unitaria]]*STOCK[[#This Row],[Salidas]]</f>
        <v>#REF!</v>
      </c>
      <c r="Y14" s="100"/>
      <c r="Z14" s="100"/>
      <c r="AA14" s="100" t="e">
        <f>[1]!STOCK[[#This Row],[Costo total]]*[1]!STOCK[[#This Row],[Entradas]]</f>
        <v>#REF!</v>
      </c>
      <c r="AB14" s="100" t="e">
        <f>[1]!STOCK[[#This Row],[Stock Actual]]*[1]!STOCK[[#This Row],[Costo total]]</f>
        <v>#REF!</v>
      </c>
      <c r="AC14" s="100">
        <v>9</v>
      </c>
      <c r="AD14" s="78"/>
      <c r="AE14" s="78"/>
      <c r="AF14" s="78"/>
      <c r="AG14" s="78"/>
      <c r="AH14" s="78"/>
      <c r="AI14" s="78"/>
      <c r="AJ14" s="78"/>
      <c r="AK14" s="78"/>
      <c r="AL14" s="78"/>
      <c r="AM14" s="78"/>
      <c r="AN14" s="78"/>
      <c r="AO14" s="78"/>
      <c r="AP14" s="78"/>
      <c r="AQ14" s="78"/>
      <c r="AR14" s="78"/>
      <c r="AS14" s="78"/>
      <c r="AT14" s="78"/>
    </row>
    <row r="15" s="59" customFormat="1" ht="80" hidden="1" customHeight="1" spans="1:46">
      <c r="A15" s="85" t="s">
        <v>16429</v>
      </c>
      <c r="B15" s="82"/>
      <c r="C15" s="83" t="s">
        <v>2</v>
      </c>
      <c r="D15" s="88" t="s">
        <v>16403</v>
      </c>
      <c r="E15" s="97" t="s">
        <v>16430</v>
      </c>
      <c r="F15" s="97" t="s">
        <v>16409</v>
      </c>
      <c r="G15" s="99" t="s">
        <v>16388</v>
      </c>
      <c r="H15" s="88">
        <v>12</v>
      </c>
      <c r="I15" s="78">
        <f t="shared" si="0"/>
        <v>12</v>
      </c>
      <c r="J15" s="107">
        <v>3</v>
      </c>
      <c r="K15" s="105">
        <f>SUMIFS(VENTAS[Cantidad],VENTAS[Código del producto Vendido],STOCK[[#This Row],[Code]])</f>
        <v>2</v>
      </c>
      <c r="L15" s="105">
        <f>STOCK[[#This Row],[Entradas]]-STOCK[[#This Row],[Salidas]]</f>
        <v>1</v>
      </c>
      <c r="M15" s="78">
        <f>STOCK[[#This Row],[Precio Final]]*10%</f>
        <v>1.2</v>
      </c>
      <c r="N15" s="99">
        <v>0</v>
      </c>
      <c r="O15" s="99">
        <v>0</v>
      </c>
      <c r="P15" s="88">
        <v>5.20833333333333</v>
      </c>
      <c r="Q15" s="110">
        <v>45</v>
      </c>
      <c r="R15" s="99">
        <v>8</v>
      </c>
      <c r="S15" s="96">
        <v>0</v>
      </c>
      <c r="T15" s="99" t="e">
        <f>[1]!STOCK[[#This Row],[Costo Unitario (USD)]]+[1]!STOCK[[#This Row],[Costo Envío (USD)]]+[1]!STOCK[[#This Row],[Comisión 10%]]</f>
        <v>#REF!</v>
      </c>
      <c r="U15" s="78" t="e">
        <f t="shared" si="1"/>
        <v>#REF!</v>
      </c>
      <c r="V15" s="80">
        <f t="shared" si="2"/>
        <v>12</v>
      </c>
      <c r="W15" s="78" t="e">
        <f>STOCK[[#This Row],[Precio Final]]-STOCK[[#This Row],[Costo total]]</f>
        <v>#REF!</v>
      </c>
      <c r="X15" s="78" t="e">
        <f>STOCK[[#This Row],[Ganancia Unitaria]]*STOCK[[#This Row],[Salidas]]</f>
        <v>#REF!</v>
      </c>
      <c r="Y15" s="99"/>
      <c r="Z15" s="99"/>
      <c r="AA15" s="99" t="e">
        <f>[1]!STOCK[[#This Row],[Costo total]]*[1]!STOCK[[#This Row],[Entradas]]</f>
        <v>#REF!</v>
      </c>
      <c r="AB15" s="99" t="e">
        <f>[1]!STOCK[[#This Row],[Stock Actual]]*[1]!STOCK[[#This Row],[Costo total]]</f>
        <v>#REF!</v>
      </c>
      <c r="AC15" s="99">
        <v>9</v>
      </c>
      <c r="AD15" s="76"/>
      <c r="AE15" s="76"/>
      <c r="AF15" s="76"/>
      <c r="AG15" s="76"/>
      <c r="AH15" s="76"/>
      <c r="AI15" s="76"/>
      <c r="AJ15" s="76"/>
      <c r="AK15" s="76"/>
      <c r="AL15" s="76"/>
      <c r="AM15" s="76"/>
      <c r="AN15" s="76"/>
      <c r="AO15" s="76"/>
      <c r="AP15" s="76"/>
      <c r="AQ15" s="76"/>
      <c r="AR15" s="76"/>
      <c r="AS15" s="76"/>
      <c r="AT15" s="76"/>
    </row>
    <row r="16" s="58" customFormat="1" ht="80" hidden="1" customHeight="1" spans="1:46">
      <c r="A16" s="81" t="s">
        <v>16431</v>
      </c>
      <c r="B16" s="86"/>
      <c r="C16" s="87" t="s">
        <v>2</v>
      </c>
      <c r="D16" s="84" t="s">
        <v>16403</v>
      </c>
      <c r="E16" s="95" t="s">
        <v>16432</v>
      </c>
      <c r="F16" s="95" t="s">
        <v>16400</v>
      </c>
      <c r="G16" s="100" t="s">
        <v>16388</v>
      </c>
      <c r="H16" s="84">
        <v>12</v>
      </c>
      <c r="I16" s="78">
        <f t="shared" si="0"/>
        <v>12</v>
      </c>
      <c r="J16" s="106">
        <v>3</v>
      </c>
      <c r="K16" s="105">
        <f>SUMIFS(VENTAS[Cantidad],VENTAS[Código del producto Vendido],STOCK[[#This Row],[Code]])</f>
        <v>2</v>
      </c>
      <c r="L16" s="105">
        <f>STOCK[[#This Row],[Entradas]]-STOCK[[#This Row],[Salidas]]</f>
        <v>1</v>
      </c>
      <c r="M16" s="78">
        <f>STOCK[[#This Row],[Precio Final]]*10%</f>
        <v>1.2</v>
      </c>
      <c r="N16" s="98">
        <v>0</v>
      </c>
      <c r="O16" s="98">
        <v>0</v>
      </c>
      <c r="P16" s="84">
        <v>5.20833333333333</v>
      </c>
      <c r="Q16" s="111">
        <v>45</v>
      </c>
      <c r="R16" s="100">
        <v>8</v>
      </c>
      <c r="S16" s="78">
        <v>0</v>
      </c>
      <c r="T16" s="98" t="e">
        <f>[1]!STOCK[[#This Row],[Costo Unitario (USD)]]+[1]!STOCK[[#This Row],[Costo Envío (USD)]]+[1]!STOCK[[#This Row],[Comisión 10%]]</f>
        <v>#REF!</v>
      </c>
      <c r="U16" s="78" t="e">
        <f t="shared" si="1"/>
        <v>#REF!</v>
      </c>
      <c r="V16" s="80">
        <f t="shared" si="2"/>
        <v>12</v>
      </c>
      <c r="W16" s="78" t="e">
        <f>STOCK[[#This Row],[Precio Final]]-STOCK[[#This Row],[Costo total]]</f>
        <v>#REF!</v>
      </c>
      <c r="X16" s="78" t="e">
        <f>STOCK[[#This Row],[Ganancia Unitaria]]*STOCK[[#This Row],[Salidas]]</f>
        <v>#REF!</v>
      </c>
      <c r="Y16" s="100"/>
      <c r="Z16" s="100"/>
      <c r="AA16" s="100" t="e">
        <f>[1]!STOCK[[#This Row],[Costo total]]*[1]!STOCK[[#This Row],[Entradas]]</f>
        <v>#REF!</v>
      </c>
      <c r="AB16" s="100" t="e">
        <f>[1]!STOCK[[#This Row],[Stock Actual]]*[1]!STOCK[[#This Row],[Costo total]]</f>
        <v>#REF!</v>
      </c>
      <c r="AC16" s="100">
        <v>9</v>
      </c>
      <c r="AD16" s="78"/>
      <c r="AE16" s="78"/>
      <c r="AF16" s="78"/>
      <c r="AG16" s="78"/>
      <c r="AH16" s="78"/>
      <c r="AI16" s="78"/>
      <c r="AJ16" s="78"/>
      <c r="AK16" s="78"/>
      <c r="AL16" s="78"/>
      <c r="AM16" s="78"/>
      <c r="AN16" s="78"/>
      <c r="AO16" s="78"/>
      <c r="AP16" s="78"/>
      <c r="AQ16" s="78"/>
      <c r="AR16" s="78"/>
      <c r="AS16" s="78"/>
      <c r="AT16" s="78"/>
    </row>
    <row r="17" s="59" customFormat="1" ht="80" hidden="1" customHeight="1" spans="1:46">
      <c r="A17" s="85" t="s">
        <v>16433</v>
      </c>
      <c r="B17" s="82"/>
      <c r="C17" s="83" t="s">
        <v>2</v>
      </c>
      <c r="D17" s="88" t="s">
        <v>16423</v>
      </c>
      <c r="E17" s="97" t="s">
        <v>16434</v>
      </c>
      <c r="F17" s="97" t="s">
        <v>16400</v>
      </c>
      <c r="G17" s="99" t="s">
        <v>16388</v>
      </c>
      <c r="H17" s="88">
        <v>20</v>
      </c>
      <c r="I17" s="78">
        <f t="shared" si="0"/>
        <v>20</v>
      </c>
      <c r="J17" s="107">
        <v>3</v>
      </c>
      <c r="K17" s="105">
        <f>SUMIFS(VENTAS[Cantidad],VENTAS[Código del producto Vendido],STOCK[[#This Row],[Code]])</f>
        <v>2</v>
      </c>
      <c r="L17" s="105">
        <f>STOCK[[#This Row],[Entradas]]-STOCK[[#This Row],[Salidas]]</f>
        <v>1</v>
      </c>
      <c r="M17" s="78">
        <f>STOCK[[#This Row],[Precio Final]]*10%</f>
        <v>2</v>
      </c>
      <c r="N17" s="99">
        <v>0</v>
      </c>
      <c r="O17" s="99">
        <v>0</v>
      </c>
      <c r="P17" s="88">
        <v>9.22222222222222</v>
      </c>
      <c r="Q17" s="110">
        <v>150</v>
      </c>
      <c r="R17" s="99">
        <v>10</v>
      </c>
      <c r="S17" s="96">
        <v>0</v>
      </c>
      <c r="T17" s="99" t="e">
        <f>[1]!STOCK[[#This Row],[Costo Unitario (USD)]]+[1]!STOCK[[#This Row],[Costo Envío (USD)]]+[1]!STOCK[[#This Row],[Comisión 10%]]</f>
        <v>#REF!</v>
      </c>
      <c r="U17" s="78" t="e">
        <f t="shared" si="1"/>
        <v>#REF!</v>
      </c>
      <c r="V17" s="80">
        <f t="shared" si="2"/>
        <v>20</v>
      </c>
      <c r="W17" s="78" t="e">
        <f>STOCK[[#This Row],[Precio Final]]-STOCK[[#This Row],[Costo total]]</f>
        <v>#REF!</v>
      </c>
      <c r="X17" s="78" t="e">
        <f>STOCK[[#This Row],[Ganancia Unitaria]]*STOCK[[#This Row],[Salidas]]</f>
        <v>#REF!</v>
      </c>
      <c r="Y17" s="99"/>
      <c r="Z17" s="99"/>
      <c r="AA17" s="99" t="e">
        <f>[1]!STOCK[[#This Row],[Costo total]]*[1]!STOCK[[#This Row],[Entradas]]</f>
        <v>#REF!</v>
      </c>
      <c r="AB17" s="99" t="e">
        <f>[1]!STOCK[[#This Row],[Stock Actual]]*[1]!STOCK[[#This Row],[Costo total]]</f>
        <v>#REF!</v>
      </c>
      <c r="AC17" s="99">
        <v>18</v>
      </c>
      <c r="AD17" s="76"/>
      <c r="AE17" s="76"/>
      <c r="AF17" s="76"/>
      <c r="AG17" s="76"/>
      <c r="AH17" s="76"/>
      <c r="AI17" s="76"/>
      <c r="AJ17" s="76"/>
      <c r="AK17" s="76"/>
      <c r="AL17" s="76"/>
      <c r="AM17" s="76"/>
      <c r="AN17" s="76"/>
      <c r="AO17" s="76"/>
      <c r="AP17" s="76"/>
      <c r="AQ17" s="76"/>
      <c r="AR17" s="76"/>
      <c r="AS17" s="76"/>
      <c r="AT17" s="76"/>
    </row>
    <row r="18" s="58" customFormat="1" ht="80" hidden="1" customHeight="1" spans="1:46">
      <c r="A18" s="81" t="s">
        <v>16435</v>
      </c>
      <c r="B18" s="86"/>
      <c r="C18" s="87" t="s">
        <v>2</v>
      </c>
      <c r="D18" s="84" t="s">
        <v>16436</v>
      </c>
      <c r="E18" s="95" t="s">
        <v>16437</v>
      </c>
      <c r="F18" s="95" t="s">
        <v>16438</v>
      </c>
      <c r="G18" s="100" t="s">
        <v>16388</v>
      </c>
      <c r="H18" s="84">
        <v>12</v>
      </c>
      <c r="I18" s="78">
        <f t="shared" si="0"/>
        <v>12</v>
      </c>
      <c r="J18" s="106">
        <v>6</v>
      </c>
      <c r="K18" s="105">
        <f>SUMIFS(VENTAS[Cantidad],VENTAS[Código del producto Vendido],STOCK[[#This Row],[Code]])</f>
        <v>4</v>
      </c>
      <c r="L18" s="105">
        <f>STOCK[[#This Row],[Entradas]]-STOCK[[#This Row],[Salidas]]</f>
        <v>2</v>
      </c>
      <c r="M18" s="78">
        <f>STOCK[[#This Row],[Precio Final]]*10%</f>
        <v>1.2</v>
      </c>
      <c r="N18" s="98">
        <v>0</v>
      </c>
      <c r="O18" s="98">
        <v>0</v>
      </c>
      <c r="P18" s="84">
        <v>3.75</v>
      </c>
      <c r="Q18" s="111">
        <v>50</v>
      </c>
      <c r="R18" s="100">
        <v>8</v>
      </c>
      <c r="S18" s="100" t="e">
        <f>[1]!STOCK[[#This Row],[Peso (g)]]*[1]!STOCK[[#This Row],[Precio Envío Kilogramo (USD)]]/1000</f>
        <v>#REF!</v>
      </c>
      <c r="T18" s="98" t="e">
        <f>[1]!STOCK[[#This Row],[Costo Unitario (USD)]]+[1]!STOCK[[#This Row],[Costo Envío (USD)]]+[1]!STOCK[[#This Row],[Comisión 10%]]</f>
        <v>#REF!</v>
      </c>
      <c r="U18" s="78" t="e">
        <f t="shared" si="1"/>
        <v>#REF!</v>
      </c>
      <c r="V18" s="80">
        <f t="shared" si="2"/>
        <v>12</v>
      </c>
      <c r="W18" s="78" t="e">
        <f>STOCK[[#This Row],[Precio Final]]-STOCK[[#This Row],[Costo total]]</f>
        <v>#REF!</v>
      </c>
      <c r="X18" s="78" t="e">
        <f>STOCK[[#This Row],[Ganancia Unitaria]]*STOCK[[#This Row],[Salidas]]</f>
        <v>#REF!</v>
      </c>
      <c r="Y18" s="100"/>
      <c r="Z18" s="100"/>
      <c r="AA18" s="100" t="e">
        <f>[1]!STOCK[[#This Row],[Costo total]]*[1]!STOCK[[#This Row],[Entradas]]</f>
        <v>#REF!</v>
      </c>
      <c r="AB18" s="100" t="e">
        <f>[1]!STOCK[[#This Row],[Stock Actual]]*[1]!STOCK[[#This Row],[Costo total]]</f>
        <v>#REF!</v>
      </c>
      <c r="AC18" s="100">
        <v>7</v>
      </c>
      <c r="AD18" s="78"/>
      <c r="AE18" s="78"/>
      <c r="AF18" s="78"/>
      <c r="AG18" s="78"/>
      <c r="AH18" s="78"/>
      <c r="AI18" s="78"/>
      <c r="AJ18" s="78"/>
      <c r="AK18" s="78"/>
      <c r="AL18" s="78"/>
      <c r="AM18" s="78"/>
      <c r="AN18" s="78"/>
      <c r="AO18" s="78"/>
      <c r="AP18" s="78"/>
      <c r="AQ18" s="78"/>
      <c r="AR18" s="78"/>
      <c r="AS18" s="78"/>
      <c r="AT18" s="78"/>
    </row>
    <row r="19" s="58" customFormat="1" ht="80" hidden="1" customHeight="1" spans="1:46">
      <c r="A19" s="85" t="s">
        <v>16439</v>
      </c>
      <c r="B19" s="89"/>
      <c r="C19" s="83" t="s">
        <v>2</v>
      </c>
      <c r="D19" s="84" t="s">
        <v>16398</v>
      </c>
      <c r="E19" s="95" t="s">
        <v>16440</v>
      </c>
      <c r="F19" s="97" t="s">
        <v>16400</v>
      </c>
      <c r="G19" s="99"/>
      <c r="H19" s="88">
        <v>15</v>
      </c>
      <c r="I19" s="78">
        <f t="shared" si="0"/>
        <v>15</v>
      </c>
      <c r="J19" s="107">
        <v>1</v>
      </c>
      <c r="K19" s="105">
        <f>SUMIFS(VENTAS[Cantidad],VENTAS[Código del producto Vendido],STOCK[[#This Row],[Code]])</f>
        <v>0</v>
      </c>
      <c r="L19" s="105">
        <f>STOCK[[#This Row],[Entradas]]-STOCK[[#This Row],[Salidas]]</f>
        <v>1</v>
      </c>
      <c r="M19" s="78">
        <f>STOCK[[#This Row],[Precio Final]]*10%</f>
        <v>1.5</v>
      </c>
      <c r="N19" s="99">
        <v>0</v>
      </c>
      <c r="O19" s="99">
        <v>0</v>
      </c>
      <c r="P19" s="88">
        <v>4.5</v>
      </c>
      <c r="Q19" s="110">
        <v>150</v>
      </c>
      <c r="R19" s="99">
        <v>17</v>
      </c>
      <c r="S19" s="99" t="e">
        <f>[1]!STOCK[[#This Row],[Peso (g)]]*[1]!STOCK[[#This Row],[Precio Envío Kilogramo (USD)]]/1000</f>
        <v>#REF!</v>
      </c>
      <c r="T19" s="99" t="e">
        <f>[1]!STOCK[[#This Row],[Costo Unitario (USD)]]+[1]!STOCK[[#This Row],[Costo Envío (USD)]]+[1]!STOCK[[#This Row],[Comisión 10%]]</f>
        <v>#REF!</v>
      </c>
      <c r="U19" s="78" t="e">
        <f t="shared" si="1"/>
        <v>#REF!</v>
      </c>
      <c r="V19" s="80">
        <f t="shared" si="2"/>
        <v>15</v>
      </c>
      <c r="W19" s="78" t="e">
        <f>STOCK[[#This Row],[Precio Final]]-STOCK[[#This Row],[Costo total]]</f>
        <v>#REF!</v>
      </c>
      <c r="X19" s="78" t="e">
        <f>STOCK[[#This Row],[Ganancia Unitaria]]*STOCK[[#This Row],[Salidas]]</f>
        <v>#REF!</v>
      </c>
      <c r="Y19" s="99"/>
      <c r="Z19" s="99"/>
      <c r="AA19" s="99" t="e">
        <f>[1]!STOCK[[#This Row],[Costo total]]*[1]!STOCK[[#This Row],[Entradas]]</f>
        <v>#REF!</v>
      </c>
      <c r="AB19" s="99" t="e">
        <f>[1]!STOCK[[#This Row],[Stock Actual]]*[1]!STOCK[[#This Row],[Costo total]]</f>
        <v>#REF!</v>
      </c>
      <c r="AC19" s="99">
        <v>19</v>
      </c>
      <c r="AD19" s="78"/>
      <c r="AE19" s="78"/>
      <c r="AF19" s="78"/>
      <c r="AG19" s="78"/>
      <c r="AH19" s="78"/>
      <c r="AI19" s="78"/>
      <c r="AJ19" s="78"/>
      <c r="AK19" s="78"/>
      <c r="AL19" s="78"/>
      <c r="AM19" s="78"/>
      <c r="AN19" s="78"/>
      <c r="AO19" s="78"/>
      <c r="AP19" s="78"/>
      <c r="AQ19" s="78"/>
      <c r="AR19" s="78"/>
      <c r="AS19" s="78"/>
      <c r="AT19" s="78"/>
    </row>
    <row r="20" s="58" customFormat="1" ht="80" hidden="1" customHeight="1" spans="1:46">
      <c r="A20" s="81" t="s">
        <v>16441</v>
      </c>
      <c r="B20" s="90"/>
      <c r="C20" s="87" t="s">
        <v>2</v>
      </c>
      <c r="D20" s="84" t="s">
        <v>16398</v>
      </c>
      <c r="E20" s="95" t="s">
        <v>16442</v>
      </c>
      <c r="F20" s="95" t="s">
        <v>16409</v>
      </c>
      <c r="G20" s="100" t="s">
        <v>16388</v>
      </c>
      <c r="H20" s="84">
        <v>15</v>
      </c>
      <c r="I20" s="78">
        <f t="shared" si="0"/>
        <v>15</v>
      </c>
      <c r="J20" s="106">
        <v>1</v>
      </c>
      <c r="K20" s="105">
        <f>SUMIFS(VENTAS[Cantidad],VENTAS[Código del producto Vendido],STOCK[[#This Row],[Code]])</f>
        <v>0</v>
      </c>
      <c r="L20" s="105">
        <f>STOCK[[#This Row],[Entradas]]-STOCK[[#This Row],[Salidas]]</f>
        <v>1</v>
      </c>
      <c r="M20" s="78">
        <f>STOCK[[#This Row],[Precio Final]]*10%</f>
        <v>1.5</v>
      </c>
      <c r="N20" s="98">
        <v>0</v>
      </c>
      <c r="O20" s="98">
        <v>0</v>
      </c>
      <c r="P20" s="84">
        <v>4.5</v>
      </c>
      <c r="Q20" s="111">
        <v>150</v>
      </c>
      <c r="R20" s="100">
        <v>17</v>
      </c>
      <c r="S20" s="100" t="e">
        <f>[1]!STOCK[[#This Row],[Peso (g)]]*[1]!STOCK[[#This Row],[Precio Envío Kilogramo (USD)]]/1000</f>
        <v>#REF!</v>
      </c>
      <c r="T20" s="98" t="e">
        <f>[1]!STOCK[[#This Row],[Costo Unitario (USD)]]+[1]!STOCK[[#This Row],[Costo Envío (USD)]]+[1]!STOCK[[#This Row],[Comisión 10%]]</f>
        <v>#REF!</v>
      </c>
      <c r="U20" s="78" t="e">
        <f t="shared" si="1"/>
        <v>#REF!</v>
      </c>
      <c r="V20" s="80">
        <f t="shared" si="2"/>
        <v>15</v>
      </c>
      <c r="W20" s="78" t="e">
        <f>STOCK[[#This Row],[Precio Final]]-STOCK[[#This Row],[Costo total]]</f>
        <v>#REF!</v>
      </c>
      <c r="X20" s="78" t="e">
        <f>STOCK[[#This Row],[Ganancia Unitaria]]*STOCK[[#This Row],[Salidas]]</f>
        <v>#REF!</v>
      </c>
      <c r="Y20" s="100"/>
      <c r="Z20" s="100"/>
      <c r="AA20" s="100" t="e">
        <f>[1]!STOCK[[#This Row],[Costo total]]*[1]!STOCK[[#This Row],[Entradas]]</f>
        <v>#REF!</v>
      </c>
      <c r="AB20" s="100" t="e">
        <f>[1]!STOCK[[#This Row],[Stock Actual]]*[1]!STOCK[[#This Row],[Costo total]]</f>
        <v>#REF!</v>
      </c>
      <c r="AC20" s="100">
        <v>12</v>
      </c>
      <c r="AD20" s="78"/>
      <c r="AE20" s="78"/>
      <c r="AF20" s="78"/>
      <c r="AG20" s="78"/>
      <c r="AH20" s="78"/>
      <c r="AI20" s="78"/>
      <c r="AJ20" s="78"/>
      <c r="AK20" s="78"/>
      <c r="AL20" s="78"/>
      <c r="AM20" s="78"/>
      <c r="AN20" s="78"/>
      <c r="AO20" s="78"/>
      <c r="AP20" s="78"/>
      <c r="AQ20" s="78"/>
      <c r="AR20" s="78"/>
      <c r="AS20" s="78"/>
      <c r="AT20" s="78"/>
    </row>
    <row r="21" s="59" customFormat="1" ht="80" hidden="1" customHeight="1" spans="1:46">
      <c r="A21" s="85" t="s">
        <v>16443</v>
      </c>
      <c r="B21" s="82"/>
      <c r="C21" s="83" t="s">
        <v>2</v>
      </c>
      <c r="D21" s="88" t="s">
        <v>16444</v>
      </c>
      <c r="E21" s="97" t="s">
        <v>16445</v>
      </c>
      <c r="F21" s="97" t="s">
        <v>16387</v>
      </c>
      <c r="G21" s="99" t="s">
        <v>16446</v>
      </c>
      <c r="H21" s="88">
        <v>15</v>
      </c>
      <c r="I21" s="78">
        <f t="shared" si="0"/>
        <v>15</v>
      </c>
      <c r="J21" s="107">
        <v>1</v>
      </c>
      <c r="K21" s="105">
        <f>SUMIFS(VENTAS[Cantidad],VENTAS[Código del producto Vendido],STOCK[[#This Row],[Code]])</f>
        <v>0</v>
      </c>
      <c r="L21" s="105">
        <f>STOCK[[#This Row],[Entradas]]-STOCK[[#This Row],[Salidas]]</f>
        <v>1</v>
      </c>
      <c r="M21" s="78">
        <f>STOCK[[#This Row],[Precio Final]]*10%</f>
        <v>1.5</v>
      </c>
      <c r="N21" s="99">
        <v>0</v>
      </c>
      <c r="O21" s="99">
        <v>0</v>
      </c>
      <c r="P21" s="88">
        <v>8</v>
      </c>
      <c r="Q21" s="110">
        <v>40</v>
      </c>
      <c r="R21" s="99">
        <v>10</v>
      </c>
      <c r="S21" s="99" t="e">
        <f>[1]!STOCK[[#This Row],[Peso (g)]]*[1]!STOCK[[#This Row],[Precio Envío Kilogramo (USD)]]/1000</f>
        <v>#REF!</v>
      </c>
      <c r="T21" s="99" t="e">
        <f>[1]!STOCK[[#This Row],[Costo Unitario (USD)]]+[1]!STOCK[[#This Row],[Costo Envío (USD)]]+[1]!STOCK[[#This Row],[Comisión 10%]]</f>
        <v>#REF!</v>
      </c>
      <c r="U21" s="78" t="e">
        <f t="shared" si="1"/>
        <v>#REF!</v>
      </c>
      <c r="V21" s="80">
        <f t="shared" si="2"/>
        <v>15</v>
      </c>
      <c r="W21" s="78" t="e">
        <f>STOCK[[#This Row],[Precio Final]]-STOCK[[#This Row],[Costo total]]</f>
        <v>#REF!</v>
      </c>
      <c r="X21" s="78" t="e">
        <f>STOCK[[#This Row],[Ganancia Unitaria]]*STOCK[[#This Row],[Salidas]]</f>
        <v>#REF!</v>
      </c>
      <c r="Y21" s="99"/>
      <c r="Z21" s="99"/>
      <c r="AA21" s="99" t="e">
        <f>[1]!STOCK[[#This Row],[Costo total]]*[1]!STOCK[[#This Row],[Entradas]]</f>
        <v>#REF!</v>
      </c>
      <c r="AB21" s="99" t="e">
        <f>[1]!STOCK[[#This Row],[Stock Actual]]*[1]!STOCK[[#This Row],[Costo total]]</f>
        <v>#REF!</v>
      </c>
      <c r="AC21" s="99">
        <v>12</v>
      </c>
      <c r="AD21" s="76"/>
      <c r="AE21" s="76"/>
      <c r="AF21" s="76"/>
      <c r="AG21" s="76"/>
      <c r="AH21" s="76"/>
      <c r="AI21" s="76"/>
      <c r="AJ21" s="76"/>
      <c r="AK21" s="76"/>
      <c r="AL21" s="76"/>
      <c r="AM21" s="76"/>
      <c r="AN21" s="76"/>
      <c r="AO21" s="76"/>
      <c r="AP21" s="76"/>
      <c r="AQ21" s="76"/>
      <c r="AR21" s="76"/>
      <c r="AS21" s="76"/>
      <c r="AT21" s="76"/>
    </row>
    <row r="22" s="59" customFormat="1" ht="80" hidden="1" customHeight="1" spans="1:46">
      <c r="A22" s="85" t="s">
        <v>16447</v>
      </c>
      <c r="B22" s="86"/>
      <c r="C22" s="87" t="s">
        <v>2</v>
      </c>
      <c r="D22" s="88" t="s">
        <v>16448</v>
      </c>
      <c r="E22" s="97" t="s">
        <v>16449</v>
      </c>
      <c r="F22" s="97" t="s">
        <v>16450</v>
      </c>
      <c r="G22" s="98" t="s">
        <v>16446</v>
      </c>
      <c r="H22" s="88">
        <v>40</v>
      </c>
      <c r="I22" s="78">
        <f t="shared" si="0"/>
        <v>40</v>
      </c>
      <c r="J22" s="107">
        <v>1</v>
      </c>
      <c r="K22" s="105">
        <f>SUMIFS(VENTAS[Cantidad],VENTAS[Código del producto Vendido],STOCK[[#This Row],[Code]])</f>
        <v>0</v>
      </c>
      <c r="L22" s="105">
        <f>STOCK[[#This Row],[Entradas]]-STOCK[[#This Row],[Salidas]]</f>
        <v>1</v>
      </c>
      <c r="M22" s="78">
        <f>STOCK[[#This Row],[Precio Final]]*10%</f>
        <v>4</v>
      </c>
      <c r="N22" s="98">
        <v>0</v>
      </c>
      <c r="O22" s="98">
        <v>0</v>
      </c>
      <c r="P22" s="88">
        <v>27.6111111111111</v>
      </c>
      <c r="Q22" s="109">
        <v>350</v>
      </c>
      <c r="R22" s="98">
        <v>10</v>
      </c>
      <c r="S22" s="98" t="e">
        <f>[1]!STOCK[[#This Row],[Peso (g)]]*[1]!STOCK[[#This Row],[Precio Envío Kilogramo (USD)]]/1000</f>
        <v>#REF!</v>
      </c>
      <c r="T22" s="98" t="e">
        <f>[1]!STOCK[[#This Row],[Costo Unitario (USD)]]+[1]!STOCK[[#This Row],[Costo Envío (USD)]]+[1]!STOCK[[#This Row],[Comisión 10%]]</f>
        <v>#REF!</v>
      </c>
      <c r="U22" s="78" t="e">
        <f t="shared" si="1"/>
        <v>#REF!</v>
      </c>
      <c r="V22" s="80">
        <f t="shared" si="2"/>
        <v>40</v>
      </c>
      <c r="W22" s="78" t="e">
        <f>STOCK[[#This Row],[Precio Final]]-STOCK[[#This Row],[Costo total]]</f>
        <v>#REF!</v>
      </c>
      <c r="X22" s="78" t="e">
        <f>STOCK[[#This Row],[Ganancia Unitaria]]*STOCK[[#This Row],[Salidas]]</f>
        <v>#REF!</v>
      </c>
      <c r="Y22" s="98"/>
      <c r="Z22" s="98"/>
      <c r="AA22" s="98" t="e">
        <f>[1]!STOCK[[#This Row],[Costo total]]*[1]!STOCK[[#This Row],[Entradas]]</f>
        <v>#REF!</v>
      </c>
      <c r="AB22" s="98" t="e">
        <f>[1]!STOCK[[#This Row],[Stock Actual]]*[1]!STOCK[[#This Row],[Costo total]]</f>
        <v>#REF!</v>
      </c>
      <c r="AC22" s="98">
        <v>40</v>
      </c>
      <c r="AD22" s="76"/>
      <c r="AE22" s="76"/>
      <c r="AF22" s="76"/>
      <c r="AG22" s="76"/>
      <c r="AH22" s="76"/>
      <c r="AI22" s="76"/>
      <c r="AJ22" s="76"/>
      <c r="AK22" s="76"/>
      <c r="AL22" s="76"/>
      <c r="AM22" s="76"/>
      <c r="AN22" s="76"/>
      <c r="AO22" s="76"/>
      <c r="AP22" s="76"/>
      <c r="AQ22" s="76"/>
      <c r="AR22" s="76"/>
      <c r="AS22" s="76"/>
      <c r="AT22" s="76"/>
    </row>
    <row r="23" s="58" customFormat="1" ht="80" hidden="1" customHeight="1" spans="1:46">
      <c r="A23" s="81" t="s">
        <v>16451</v>
      </c>
      <c r="B23" s="82"/>
      <c r="C23" s="83" t="s">
        <v>2</v>
      </c>
      <c r="D23" s="88" t="s">
        <v>16452</v>
      </c>
      <c r="E23" s="95" t="s">
        <v>16453</v>
      </c>
      <c r="F23" s="95" t="s">
        <v>16454</v>
      </c>
      <c r="G23" s="96" t="s">
        <v>16446</v>
      </c>
      <c r="H23" s="84">
        <v>20</v>
      </c>
      <c r="I23" s="78">
        <f t="shared" si="0"/>
        <v>20</v>
      </c>
      <c r="J23" s="106">
        <v>2</v>
      </c>
      <c r="K23" s="105">
        <f>SUMIFS(VENTAS[Cantidad],VENTAS[Código del producto Vendido],STOCK[[#This Row],[Code]])</f>
        <v>0</v>
      </c>
      <c r="L23" s="105">
        <f>STOCK[[#This Row],[Entradas]]-STOCK[[#This Row],[Salidas]]</f>
        <v>2</v>
      </c>
      <c r="M23" s="78">
        <f>STOCK[[#This Row],[Precio Final]]*10%</f>
        <v>2</v>
      </c>
      <c r="N23" s="99">
        <v>0</v>
      </c>
      <c r="O23" s="99">
        <v>0</v>
      </c>
      <c r="P23" s="84">
        <v>9.44444444444444</v>
      </c>
      <c r="Q23" s="108">
        <v>350</v>
      </c>
      <c r="R23" s="96">
        <v>10</v>
      </c>
      <c r="S23" s="96" t="e">
        <f>[1]!STOCK[[#This Row],[Peso (g)]]*[1]!STOCK[[#This Row],[Precio Envío Kilogramo (USD)]]/1000</f>
        <v>#REF!</v>
      </c>
      <c r="T23" s="99" t="e">
        <f>[1]!STOCK[[#This Row],[Costo Unitario (USD)]]+[1]!STOCK[[#This Row],[Costo Envío (USD)]]+[1]!STOCK[[#This Row],[Comisión 10%]]</f>
        <v>#REF!</v>
      </c>
      <c r="U23" s="78" t="e">
        <f t="shared" si="1"/>
        <v>#REF!</v>
      </c>
      <c r="V23" s="80">
        <f t="shared" si="2"/>
        <v>20</v>
      </c>
      <c r="W23" s="78" t="e">
        <f>STOCK[[#This Row],[Precio Final]]-STOCK[[#This Row],[Costo total]]</f>
        <v>#REF!</v>
      </c>
      <c r="X23" s="78" t="e">
        <f>STOCK[[#This Row],[Ganancia Unitaria]]*STOCK[[#This Row],[Salidas]]</f>
        <v>#REF!</v>
      </c>
      <c r="Y23" s="96"/>
      <c r="Z23" s="96"/>
      <c r="AA23" s="96" t="e">
        <f>[1]!STOCK[[#This Row],[Costo total]]*[1]!STOCK[[#This Row],[Entradas]]</f>
        <v>#REF!</v>
      </c>
      <c r="AB23" s="96" t="e">
        <f>[1]!STOCK[[#This Row],[Stock Actual]]*[1]!STOCK[[#This Row],[Costo total]]</f>
        <v>#REF!</v>
      </c>
      <c r="AC23" s="96">
        <v>18</v>
      </c>
      <c r="AD23" s="78"/>
      <c r="AE23" s="78"/>
      <c r="AF23" s="78"/>
      <c r="AG23" s="78"/>
      <c r="AH23" s="78"/>
      <c r="AI23" s="78"/>
      <c r="AJ23" s="78"/>
      <c r="AK23" s="78"/>
      <c r="AL23" s="78"/>
      <c r="AM23" s="78"/>
      <c r="AN23" s="78"/>
      <c r="AO23" s="78"/>
      <c r="AP23" s="78"/>
      <c r="AQ23" s="78"/>
      <c r="AR23" s="78"/>
      <c r="AS23" s="78"/>
      <c r="AT23" s="78"/>
    </row>
    <row r="24" s="59" customFormat="1" ht="80" hidden="1" customHeight="1" spans="1:46">
      <c r="A24" s="85" t="s">
        <v>16455</v>
      </c>
      <c r="B24" s="86"/>
      <c r="C24" s="87" t="s">
        <v>2</v>
      </c>
      <c r="D24" s="88" t="s">
        <v>16452</v>
      </c>
      <c r="E24" s="97" t="s">
        <v>16456</v>
      </c>
      <c r="F24" s="97" t="s">
        <v>16409</v>
      </c>
      <c r="G24" s="98" t="s">
        <v>16446</v>
      </c>
      <c r="H24" s="88">
        <v>20</v>
      </c>
      <c r="I24" s="78">
        <f t="shared" si="0"/>
        <v>20</v>
      </c>
      <c r="J24" s="107">
        <v>2</v>
      </c>
      <c r="K24" s="105">
        <f>SUMIFS(VENTAS[Cantidad],VENTAS[Código del producto Vendido],STOCK[[#This Row],[Code]])</f>
        <v>1</v>
      </c>
      <c r="L24" s="105">
        <f>STOCK[[#This Row],[Entradas]]-STOCK[[#This Row],[Salidas]]</f>
        <v>1</v>
      </c>
      <c r="M24" s="78">
        <f>STOCK[[#This Row],[Precio Final]]*10%</f>
        <v>2</v>
      </c>
      <c r="N24" s="98">
        <v>0</v>
      </c>
      <c r="O24" s="98">
        <v>0</v>
      </c>
      <c r="P24" s="88">
        <v>9.44444444444444</v>
      </c>
      <c r="Q24" s="109">
        <v>350</v>
      </c>
      <c r="R24" s="98">
        <v>10</v>
      </c>
      <c r="S24" s="98" t="e">
        <f>[1]!STOCK[[#This Row],[Peso (g)]]*[1]!STOCK[[#This Row],[Precio Envío Kilogramo (USD)]]/1000</f>
        <v>#REF!</v>
      </c>
      <c r="T24" s="98" t="e">
        <f>[1]!STOCK[[#This Row],[Costo Unitario (USD)]]+[1]!STOCK[[#This Row],[Costo Envío (USD)]]+[1]!STOCK[[#This Row],[Comisión 10%]]</f>
        <v>#REF!</v>
      </c>
      <c r="U24" s="78" t="e">
        <f t="shared" si="1"/>
        <v>#REF!</v>
      </c>
      <c r="V24" s="80">
        <f t="shared" si="2"/>
        <v>20</v>
      </c>
      <c r="W24" s="78" t="e">
        <f>STOCK[[#This Row],[Precio Final]]-STOCK[[#This Row],[Costo total]]</f>
        <v>#REF!</v>
      </c>
      <c r="X24" s="78" t="e">
        <f>STOCK[[#This Row],[Ganancia Unitaria]]*STOCK[[#This Row],[Salidas]]</f>
        <v>#REF!</v>
      </c>
      <c r="Y24" s="98"/>
      <c r="Z24" s="98"/>
      <c r="AA24" s="98" t="e">
        <f>[1]!STOCK[[#This Row],[Costo total]]*[1]!STOCK[[#This Row],[Entradas]]</f>
        <v>#REF!</v>
      </c>
      <c r="AB24" s="98" t="e">
        <f>[1]!STOCK[[#This Row],[Stock Actual]]*[1]!STOCK[[#This Row],[Costo total]]</f>
        <v>#REF!</v>
      </c>
      <c r="AC24" s="98">
        <v>18</v>
      </c>
      <c r="AD24" s="76"/>
      <c r="AE24" s="76"/>
      <c r="AF24" s="76"/>
      <c r="AG24" s="76"/>
      <c r="AH24" s="76"/>
      <c r="AI24" s="76"/>
      <c r="AJ24" s="76"/>
      <c r="AK24" s="76"/>
      <c r="AL24" s="76"/>
      <c r="AM24" s="76"/>
      <c r="AN24" s="76"/>
      <c r="AO24" s="76"/>
      <c r="AP24" s="76"/>
      <c r="AQ24" s="76"/>
      <c r="AR24" s="76"/>
      <c r="AS24" s="76"/>
      <c r="AT24" s="76"/>
    </row>
    <row r="25" s="58" customFormat="1" ht="80" hidden="1" customHeight="1" spans="1:46">
      <c r="A25" s="81" t="s">
        <v>16457</v>
      </c>
      <c r="B25" s="82"/>
      <c r="C25" s="83" t="s">
        <v>2</v>
      </c>
      <c r="D25" s="84" t="s">
        <v>16458</v>
      </c>
      <c r="E25" s="95" t="s">
        <v>16459</v>
      </c>
      <c r="F25" s="95" t="s">
        <v>16438</v>
      </c>
      <c r="G25" s="96" t="s">
        <v>16446</v>
      </c>
      <c r="H25" s="84">
        <v>12</v>
      </c>
      <c r="I25" s="78">
        <f t="shared" si="0"/>
        <v>12</v>
      </c>
      <c r="J25" s="106">
        <v>2</v>
      </c>
      <c r="K25" s="105">
        <f>SUMIFS(VENTAS[Cantidad],VENTAS[Código del producto Vendido],STOCK[[#This Row],[Code]])</f>
        <v>0</v>
      </c>
      <c r="L25" s="105">
        <f>STOCK[[#This Row],[Entradas]]-STOCK[[#This Row],[Salidas]]</f>
        <v>2</v>
      </c>
      <c r="M25" s="78">
        <f>STOCK[[#This Row],[Precio Final]]*10%</f>
        <v>1.2</v>
      </c>
      <c r="N25" s="99">
        <v>0</v>
      </c>
      <c r="O25" s="99">
        <v>0</v>
      </c>
      <c r="P25" s="84">
        <v>5</v>
      </c>
      <c r="Q25" s="108">
        <v>0</v>
      </c>
      <c r="R25" s="96">
        <v>0</v>
      </c>
      <c r="S25" s="96" t="e">
        <f>[1]!STOCK[[#This Row],[Peso (g)]]*[1]!STOCK[[#This Row],[Precio Envío Kilogramo (USD)]]/1000</f>
        <v>#REF!</v>
      </c>
      <c r="T25" s="99" t="e">
        <f>[1]!STOCK[[#This Row],[Costo Unitario (USD)]]+[1]!STOCK[[#This Row],[Costo Envío (USD)]]+[1]!STOCK[[#This Row],[Comisión 10%]]</f>
        <v>#REF!</v>
      </c>
      <c r="U25" s="78" t="e">
        <f t="shared" si="1"/>
        <v>#REF!</v>
      </c>
      <c r="V25" s="80">
        <f t="shared" si="2"/>
        <v>12</v>
      </c>
      <c r="W25" s="78" t="e">
        <f>STOCK[[#This Row],[Precio Final]]-STOCK[[#This Row],[Costo total]]</f>
        <v>#REF!</v>
      </c>
      <c r="X25" s="78" t="e">
        <f>STOCK[[#This Row],[Ganancia Unitaria]]*STOCK[[#This Row],[Salidas]]</f>
        <v>#REF!</v>
      </c>
      <c r="Y25" s="96"/>
      <c r="Z25" s="96"/>
      <c r="AA25" s="96" t="e">
        <f>[1]!STOCK[[#This Row],[Costo total]]*[1]!STOCK[[#This Row],[Entradas]]</f>
        <v>#REF!</v>
      </c>
      <c r="AB25" s="96" t="e">
        <f>[1]!STOCK[[#This Row],[Stock Actual]]*[1]!STOCK[[#This Row],[Costo total]]</f>
        <v>#REF!</v>
      </c>
      <c r="AC25" s="96"/>
      <c r="AD25" s="78"/>
      <c r="AE25" s="78"/>
      <c r="AF25" s="78"/>
      <c r="AG25" s="78"/>
      <c r="AH25" s="78"/>
      <c r="AI25" s="78"/>
      <c r="AJ25" s="78"/>
      <c r="AK25" s="78"/>
      <c r="AL25" s="78"/>
      <c r="AM25" s="78"/>
      <c r="AN25" s="78"/>
      <c r="AO25" s="78"/>
      <c r="AP25" s="78"/>
      <c r="AQ25" s="78"/>
      <c r="AR25" s="78"/>
      <c r="AS25" s="78"/>
      <c r="AT25" s="78"/>
    </row>
    <row r="26" s="59" customFormat="1" ht="80" hidden="1" customHeight="1" spans="1:46">
      <c r="A26" s="81" t="s">
        <v>16460</v>
      </c>
      <c r="B26" s="86"/>
      <c r="C26" s="87" t="s">
        <v>2</v>
      </c>
      <c r="D26" s="88" t="s">
        <v>16461</v>
      </c>
      <c r="E26" s="95" t="s">
        <v>16462</v>
      </c>
      <c r="F26" s="95" t="s">
        <v>16409</v>
      </c>
      <c r="G26" s="100" t="s">
        <v>16446</v>
      </c>
      <c r="H26" s="84">
        <v>20</v>
      </c>
      <c r="I26" s="78">
        <f t="shared" si="0"/>
        <v>20</v>
      </c>
      <c r="J26" s="106">
        <v>3</v>
      </c>
      <c r="K26" s="105">
        <f>SUMIFS(VENTAS[Cantidad],VENTAS[Código del producto Vendido],STOCK[[#This Row],[Code]])</f>
        <v>2</v>
      </c>
      <c r="L26" s="105">
        <f>STOCK[[#This Row],[Entradas]]-STOCK[[#This Row],[Salidas]]</f>
        <v>1</v>
      </c>
      <c r="M26" s="78">
        <f>STOCK[[#This Row],[Precio Final]]*10%</f>
        <v>2</v>
      </c>
      <c r="N26" s="98">
        <v>0</v>
      </c>
      <c r="O26" s="98">
        <v>0</v>
      </c>
      <c r="P26" s="84">
        <v>9.44444444444444</v>
      </c>
      <c r="Q26" s="111">
        <v>250</v>
      </c>
      <c r="R26" s="100">
        <v>10</v>
      </c>
      <c r="S26" s="100" t="e">
        <f>[1]!STOCK[[#This Row],[Peso (g)]]*[1]!STOCK[[#This Row],[Precio Envío Kilogramo (USD)]]/1000</f>
        <v>#REF!</v>
      </c>
      <c r="T26" s="98" t="e">
        <f>[1]!STOCK[[#This Row],[Costo Unitario (USD)]]+[1]!STOCK[[#This Row],[Costo Envío (USD)]]+[1]!STOCK[[#This Row],[Comisión 10%]]</f>
        <v>#REF!</v>
      </c>
      <c r="U26" s="78" t="e">
        <f t="shared" si="1"/>
        <v>#REF!</v>
      </c>
      <c r="V26" s="80">
        <f t="shared" si="2"/>
        <v>20</v>
      </c>
      <c r="W26" s="78" t="e">
        <f>STOCK[[#This Row],[Precio Final]]-STOCK[[#This Row],[Costo total]]</f>
        <v>#REF!</v>
      </c>
      <c r="X26" s="78" t="e">
        <f>STOCK[[#This Row],[Ganancia Unitaria]]*STOCK[[#This Row],[Salidas]]</f>
        <v>#REF!</v>
      </c>
      <c r="Y26" s="100"/>
      <c r="Z26" s="100"/>
      <c r="AA26" s="100" t="e">
        <f>[1]!STOCK[[#This Row],[Costo total]]*[1]!STOCK[[#This Row],[Entradas]]</f>
        <v>#REF!</v>
      </c>
      <c r="AB26" s="100" t="e">
        <f>[1]!STOCK[[#This Row],[Stock Actual]]*[1]!STOCK[[#This Row],[Costo total]]</f>
        <v>#REF!</v>
      </c>
      <c r="AC26" s="100">
        <v>18</v>
      </c>
      <c r="AD26" s="76"/>
      <c r="AE26" s="76"/>
      <c r="AF26" s="76"/>
      <c r="AG26" s="76"/>
      <c r="AH26" s="76"/>
      <c r="AI26" s="76"/>
      <c r="AJ26" s="76"/>
      <c r="AK26" s="76"/>
      <c r="AL26" s="76"/>
      <c r="AM26" s="76"/>
      <c r="AN26" s="76"/>
      <c r="AO26" s="76"/>
      <c r="AP26" s="76"/>
      <c r="AQ26" s="76"/>
      <c r="AR26" s="76"/>
      <c r="AS26" s="76"/>
      <c r="AT26" s="76"/>
    </row>
    <row r="27" s="58" customFormat="1" ht="80" hidden="1" customHeight="1" spans="1:46">
      <c r="A27" s="85" t="s">
        <v>16463</v>
      </c>
      <c r="B27" s="82"/>
      <c r="C27" s="83" t="s">
        <v>2</v>
      </c>
      <c r="D27" s="88" t="s">
        <v>16461</v>
      </c>
      <c r="E27" s="97" t="s">
        <v>16464</v>
      </c>
      <c r="F27" s="97" t="s">
        <v>16400</v>
      </c>
      <c r="G27" s="99" t="s">
        <v>16446</v>
      </c>
      <c r="H27" s="88">
        <v>20</v>
      </c>
      <c r="I27" s="78">
        <f t="shared" si="0"/>
        <v>20</v>
      </c>
      <c r="J27" s="107">
        <v>2</v>
      </c>
      <c r="K27" s="105">
        <f>SUMIFS(VENTAS[Cantidad],VENTAS[Código del producto Vendido],STOCK[[#This Row],[Code]])</f>
        <v>1</v>
      </c>
      <c r="L27" s="105">
        <f>STOCK[[#This Row],[Entradas]]-STOCK[[#This Row],[Salidas]]</f>
        <v>1</v>
      </c>
      <c r="M27" s="78">
        <f>STOCK[[#This Row],[Precio Final]]*10%</f>
        <v>2</v>
      </c>
      <c r="N27" s="99">
        <v>0</v>
      </c>
      <c r="O27" s="99">
        <v>0</v>
      </c>
      <c r="P27" s="88">
        <v>9.44444444444444</v>
      </c>
      <c r="Q27" s="110">
        <v>250</v>
      </c>
      <c r="R27" s="99">
        <v>10</v>
      </c>
      <c r="S27" s="99" t="e">
        <f>[1]!STOCK[[#This Row],[Peso (g)]]*[1]!STOCK[[#This Row],[Precio Envío Kilogramo (USD)]]/1000</f>
        <v>#REF!</v>
      </c>
      <c r="T27" s="99" t="e">
        <f>[1]!STOCK[[#This Row],[Costo Unitario (USD)]]+[1]!STOCK[[#This Row],[Costo Envío (USD)]]+[1]!STOCK[[#This Row],[Comisión 10%]]</f>
        <v>#REF!</v>
      </c>
      <c r="U27" s="78" t="e">
        <f t="shared" si="1"/>
        <v>#REF!</v>
      </c>
      <c r="V27" s="80">
        <f t="shared" si="2"/>
        <v>20</v>
      </c>
      <c r="W27" s="78" t="e">
        <f>STOCK[[#This Row],[Precio Final]]-STOCK[[#This Row],[Costo total]]</f>
        <v>#REF!</v>
      </c>
      <c r="X27" s="78" t="e">
        <f>STOCK[[#This Row],[Ganancia Unitaria]]*STOCK[[#This Row],[Salidas]]</f>
        <v>#REF!</v>
      </c>
      <c r="Y27" s="99"/>
      <c r="Z27" s="99"/>
      <c r="AA27" s="99" t="e">
        <f>[1]!STOCK[[#This Row],[Costo total]]*[1]!STOCK[[#This Row],[Entradas]]</f>
        <v>#REF!</v>
      </c>
      <c r="AB27" s="99" t="e">
        <f>[1]!STOCK[[#This Row],[Stock Actual]]*[1]!STOCK[[#This Row],[Costo total]]</f>
        <v>#REF!</v>
      </c>
      <c r="AC27" s="99">
        <v>18</v>
      </c>
      <c r="AD27" s="78"/>
      <c r="AE27" s="78"/>
      <c r="AF27" s="78"/>
      <c r="AG27" s="78"/>
      <c r="AH27" s="78"/>
      <c r="AI27" s="78"/>
      <c r="AJ27" s="78"/>
      <c r="AK27" s="78"/>
      <c r="AL27" s="78"/>
      <c r="AM27" s="78"/>
      <c r="AN27" s="78"/>
      <c r="AO27" s="78"/>
      <c r="AP27" s="78"/>
      <c r="AQ27" s="78"/>
      <c r="AR27" s="78"/>
      <c r="AS27" s="78"/>
      <c r="AT27" s="78"/>
    </row>
    <row r="28" s="58" customFormat="1" ht="80" hidden="1" customHeight="1" spans="1:46">
      <c r="A28" s="81" t="s">
        <v>16465</v>
      </c>
      <c r="B28" s="86"/>
      <c r="C28" s="87" t="s">
        <v>2</v>
      </c>
      <c r="D28" s="84" t="s">
        <v>16466</v>
      </c>
      <c r="E28" s="95" t="s">
        <v>16467</v>
      </c>
      <c r="F28" s="95" t="s">
        <v>16468</v>
      </c>
      <c r="G28" s="100" t="s">
        <v>16446</v>
      </c>
      <c r="H28" s="84">
        <v>35</v>
      </c>
      <c r="I28" s="78">
        <f t="shared" si="0"/>
        <v>35</v>
      </c>
      <c r="J28" s="106">
        <v>1</v>
      </c>
      <c r="K28" s="105">
        <f>SUMIFS(VENTAS[Cantidad],VENTAS[Código del producto Vendido],STOCK[[#This Row],[Code]])</f>
        <v>0</v>
      </c>
      <c r="L28" s="105">
        <f>STOCK[[#This Row],[Entradas]]-STOCK[[#This Row],[Salidas]]</f>
        <v>1</v>
      </c>
      <c r="M28" s="78">
        <f>STOCK[[#This Row],[Precio Final]]*10%</f>
        <v>3.5</v>
      </c>
      <c r="N28" s="98">
        <v>0</v>
      </c>
      <c r="O28" s="98">
        <v>0</v>
      </c>
      <c r="P28" s="84">
        <v>21.9444444444444</v>
      </c>
      <c r="Q28" s="111">
        <v>580</v>
      </c>
      <c r="R28" s="100">
        <v>10</v>
      </c>
      <c r="S28" s="100" t="e">
        <f>[1]!STOCK[[#This Row],[Peso (g)]]*[1]!STOCK[[#This Row],[Precio Envío Kilogramo (USD)]]/1000</f>
        <v>#REF!</v>
      </c>
      <c r="T28" s="98" t="e">
        <f>[1]!STOCK[[#This Row],[Costo Unitario (USD)]]+[1]!STOCK[[#This Row],[Costo Envío (USD)]]+[1]!STOCK[[#This Row],[Comisión 10%]]</f>
        <v>#REF!</v>
      </c>
      <c r="U28" s="78" t="e">
        <f t="shared" si="1"/>
        <v>#REF!</v>
      </c>
      <c r="V28" s="80">
        <f t="shared" si="2"/>
        <v>35</v>
      </c>
      <c r="W28" s="78" t="e">
        <f>STOCK[[#This Row],[Precio Final]]-STOCK[[#This Row],[Costo total]]</f>
        <v>#REF!</v>
      </c>
      <c r="X28" s="78" t="e">
        <f>STOCK[[#This Row],[Ganancia Unitaria]]*STOCK[[#This Row],[Salidas]]</f>
        <v>#REF!</v>
      </c>
      <c r="Y28" s="100"/>
      <c r="Z28" s="100"/>
      <c r="AA28" s="100" t="e">
        <f>[1]!STOCK[[#This Row],[Costo total]]*[1]!STOCK[[#This Row],[Entradas]]</f>
        <v>#REF!</v>
      </c>
      <c r="AB28" s="100" t="e">
        <f>[1]!STOCK[[#This Row],[Stock Actual]]*[1]!STOCK[[#This Row],[Costo total]]</f>
        <v>#REF!</v>
      </c>
      <c r="AC28" s="100"/>
      <c r="AD28" s="78"/>
      <c r="AE28" s="78"/>
      <c r="AF28" s="78"/>
      <c r="AG28" s="78"/>
      <c r="AH28" s="78"/>
      <c r="AI28" s="78"/>
      <c r="AJ28" s="78"/>
      <c r="AK28" s="78"/>
      <c r="AL28" s="78"/>
      <c r="AM28" s="78"/>
      <c r="AN28" s="78"/>
      <c r="AO28" s="78"/>
      <c r="AP28" s="78"/>
      <c r="AQ28" s="78"/>
      <c r="AR28" s="78"/>
      <c r="AS28" s="78"/>
      <c r="AT28" s="78"/>
    </row>
    <row r="29" s="58" customFormat="1" ht="80" customHeight="1" spans="1:46">
      <c r="A29" s="85" t="s">
        <v>16469</v>
      </c>
      <c r="B29" s="82"/>
      <c r="C29" s="83" t="s">
        <v>2</v>
      </c>
      <c r="D29" s="88" t="s">
        <v>16470</v>
      </c>
      <c r="E29" s="97" t="s">
        <v>16471</v>
      </c>
      <c r="F29" s="97" t="s">
        <v>16472</v>
      </c>
      <c r="G29" s="99" t="s">
        <v>16446</v>
      </c>
      <c r="H29" s="88">
        <v>35</v>
      </c>
      <c r="I29" s="78">
        <f t="shared" si="0"/>
        <v>35</v>
      </c>
      <c r="J29" s="107">
        <v>2</v>
      </c>
      <c r="K29" s="105">
        <f>SUMIFS(VENTAS[Cantidad],VENTAS[Código del producto Vendido],STOCK[[#This Row],[Code]])</f>
        <v>0</v>
      </c>
      <c r="L29" s="105">
        <f>STOCK[[#This Row],[Entradas]]-STOCK[[#This Row],[Salidas]]</f>
        <v>2</v>
      </c>
      <c r="M29" s="78">
        <f>STOCK[[#This Row],[Precio Final]]*10%</f>
        <v>3.5</v>
      </c>
      <c r="N29" s="99">
        <v>0</v>
      </c>
      <c r="O29" s="99">
        <v>0</v>
      </c>
      <c r="P29" s="88">
        <v>14.7222222222222</v>
      </c>
      <c r="Q29" s="110">
        <v>400</v>
      </c>
      <c r="R29" s="99">
        <v>10</v>
      </c>
      <c r="S29" s="99" t="e">
        <f>[1]!STOCK[[#This Row],[Peso (g)]]*[1]!STOCK[[#This Row],[Precio Envío Kilogramo (USD)]]/1000</f>
        <v>#REF!</v>
      </c>
      <c r="T29" s="99" t="e">
        <f>[1]!STOCK[[#This Row],[Costo Unitario (USD)]]+[1]!STOCK[[#This Row],[Costo Envío (USD)]]+[1]!STOCK[[#This Row],[Comisión 10%]]</f>
        <v>#REF!</v>
      </c>
      <c r="U29" s="78" t="e">
        <f t="shared" si="1"/>
        <v>#REF!</v>
      </c>
      <c r="V29" s="80">
        <f t="shared" si="2"/>
        <v>35</v>
      </c>
      <c r="W29" s="78" t="e">
        <f>STOCK[[#This Row],[Precio Final]]-STOCK[[#This Row],[Costo total]]</f>
        <v>#REF!</v>
      </c>
      <c r="X29" s="78" t="e">
        <f>STOCK[[#This Row],[Ganancia Unitaria]]*STOCK[[#This Row],[Salidas]]</f>
        <v>#REF!</v>
      </c>
      <c r="Y29" s="99"/>
      <c r="Z29" s="99"/>
      <c r="AA29" s="99" t="e">
        <f>[1]!STOCK[[#This Row],[Costo total]]*[1]!STOCK[[#This Row],[Entradas]]</f>
        <v>#REF!</v>
      </c>
      <c r="AB29" s="99" t="e">
        <f>[1]!STOCK[[#This Row],[Stock Actual]]*[1]!STOCK[[#This Row],[Costo total]]</f>
        <v>#REF!</v>
      </c>
      <c r="AC29" s="99">
        <v>27</v>
      </c>
      <c r="AD29" s="78"/>
      <c r="AE29" s="78"/>
      <c r="AF29" s="78"/>
      <c r="AG29" s="78"/>
      <c r="AH29" s="78"/>
      <c r="AI29" s="78"/>
      <c r="AJ29" s="78"/>
      <c r="AK29" s="78"/>
      <c r="AL29" s="78"/>
      <c r="AM29" s="78"/>
      <c r="AN29" s="78"/>
      <c r="AO29" s="78"/>
      <c r="AP29" s="78"/>
      <c r="AQ29" s="78"/>
      <c r="AR29" s="78"/>
      <c r="AS29" s="78"/>
      <c r="AT29" s="78"/>
    </row>
    <row r="30" s="59" customFormat="1" ht="80" customHeight="1" spans="1:46">
      <c r="A30" s="81" t="s">
        <v>16473</v>
      </c>
      <c r="B30" s="86"/>
      <c r="C30" s="87" t="s">
        <v>2</v>
      </c>
      <c r="D30" s="88" t="s">
        <v>16470</v>
      </c>
      <c r="E30" s="95" t="s">
        <v>16474</v>
      </c>
      <c r="F30" s="95" t="s">
        <v>16475</v>
      </c>
      <c r="G30" s="100" t="s">
        <v>16446</v>
      </c>
      <c r="H30" s="84">
        <v>35</v>
      </c>
      <c r="I30" s="78">
        <f t="shared" si="0"/>
        <v>35</v>
      </c>
      <c r="J30" s="106">
        <v>2</v>
      </c>
      <c r="K30" s="105">
        <f>SUMIFS(VENTAS[Cantidad],VENTAS[Código del producto Vendido],STOCK[[#This Row],[Code]])</f>
        <v>1</v>
      </c>
      <c r="L30" s="105">
        <f>STOCK[[#This Row],[Entradas]]-STOCK[[#This Row],[Salidas]]</f>
        <v>1</v>
      </c>
      <c r="M30" s="78">
        <f>STOCK[[#This Row],[Precio Final]]*10%</f>
        <v>3.5</v>
      </c>
      <c r="N30" s="98">
        <v>0</v>
      </c>
      <c r="O30" s="98">
        <v>0</v>
      </c>
      <c r="P30" s="84">
        <v>14.7222222222222</v>
      </c>
      <c r="Q30" s="111">
        <v>400</v>
      </c>
      <c r="R30" s="100">
        <v>10</v>
      </c>
      <c r="S30" s="100" t="e">
        <f>[1]!STOCK[[#This Row],[Peso (g)]]*[1]!STOCK[[#This Row],[Precio Envío Kilogramo (USD)]]/1000</f>
        <v>#REF!</v>
      </c>
      <c r="T30" s="98" t="e">
        <f>[1]!STOCK[[#This Row],[Costo Unitario (USD)]]+[1]!STOCK[[#This Row],[Costo Envío (USD)]]+[1]!STOCK[[#This Row],[Comisión 10%]]</f>
        <v>#REF!</v>
      </c>
      <c r="U30" s="78" t="e">
        <f t="shared" si="1"/>
        <v>#REF!</v>
      </c>
      <c r="V30" s="80">
        <f t="shared" si="2"/>
        <v>35</v>
      </c>
      <c r="W30" s="78" t="e">
        <f>STOCK[[#This Row],[Precio Final]]-STOCK[[#This Row],[Costo total]]</f>
        <v>#REF!</v>
      </c>
      <c r="X30" s="78" t="e">
        <f>STOCK[[#This Row],[Ganancia Unitaria]]*STOCK[[#This Row],[Salidas]]</f>
        <v>#REF!</v>
      </c>
      <c r="Y30" s="100"/>
      <c r="Z30" s="100"/>
      <c r="AA30" s="100" t="e">
        <f>[1]!STOCK[[#This Row],[Costo total]]*[1]!STOCK[[#This Row],[Entradas]]</f>
        <v>#REF!</v>
      </c>
      <c r="AB30" s="100" t="e">
        <f>[1]!STOCK[[#This Row],[Stock Actual]]*[1]!STOCK[[#This Row],[Costo total]]</f>
        <v>#REF!</v>
      </c>
      <c r="AC30" s="100">
        <v>27</v>
      </c>
      <c r="AD30" s="76"/>
      <c r="AE30" s="76"/>
      <c r="AF30" s="76"/>
      <c r="AG30" s="76"/>
      <c r="AH30" s="76"/>
      <c r="AI30" s="76"/>
      <c r="AJ30" s="76"/>
      <c r="AK30" s="76"/>
      <c r="AL30" s="76"/>
      <c r="AM30" s="76"/>
      <c r="AN30" s="76"/>
      <c r="AO30" s="76"/>
      <c r="AP30" s="76"/>
      <c r="AQ30" s="76"/>
      <c r="AR30" s="76"/>
      <c r="AS30" s="76"/>
      <c r="AT30" s="76"/>
    </row>
    <row r="31" s="58" customFormat="1" ht="80" customHeight="1" spans="1:46">
      <c r="A31" s="81" t="s">
        <v>16476</v>
      </c>
      <c r="B31" s="82"/>
      <c r="C31" s="83" t="s">
        <v>2</v>
      </c>
      <c r="D31" s="84" t="s">
        <v>16470</v>
      </c>
      <c r="E31" s="95" t="s">
        <v>16477</v>
      </c>
      <c r="F31" s="95" t="s">
        <v>16478</v>
      </c>
      <c r="G31" s="96" t="s">
        <v>16446</v>
      </c>
      <c r="H31" s="84">
        <v>25</v>
      </c>
      <c r="I31" s="78">
        <f t="shared" si="0"/>
        <v>25</v>
      </c>
      <c r="J31" s="106">
        <v>2</v>
      </c>
      <c r="K31" s="105">
        <f>SUMIFS(VENTAS[Cantidad],VENTAS[Código del producto Vendido],STOCK[[#This Row],[Code]])</f>
        <v>1</v>
      </c>
      <c r="L31" s="105">
        <f>STOCK[[#This Row],[Entradas]]-STOCK[[#This Row],[Salidas]]</f>
        <v>1</v>
      </c>
      <c r="M31" s="78">
        <f>STOCK[[#This Row],[Precio Final]]*10%</f>
        <v>2.5</v>
      </c>
      <c r="N31" s="99">
        <v>0</v>
      </c>
      <c r="O31" s="99">
        <v>0</v>
      </c>
      <c r="P31" s="84">
        <v>9.38888888888889</v>
      </c>
      <c r="Q31" s="108">
        <v>250</v>
      </c>
      <c r="R31" s="96">
        <v>10</v>
      </c>
      <c r="S31" s="96" t="e">
        <f>[1]!STOCK[[#This Row],[Peso (g)]]*[1]!STOCK[[#This Row],[Precio Envío Kilogramo (USD)]]/1000</f>
        <v>#REF!</v>
      </c>
      <c r="T31" s="99" t="e">
        <f>[1]!STOCK[[#This Row],[Costo Unitario (USD)]]+[1]!STOCK[[#This Row],[Costo Envío (USD)]]+[1]!STOCK[[#This Row],[Comisión 10%]]</f>
        <v>#REF!</v>
      </c>
      <c r="U31" s="78" t="e">
        <f t="shared" si="1"/>
        <v>#REF!</v>
      </c>
      <c r="V31" s="80">
        <f t="shared" si="2"/>
        <v>25</v>
      </c>
      <c r="W31" s="78" t="e">
        <f>STOCK[[#This Row],[Precio Final]]-STOCK[[#This Row],[Costo total]]</f>
        <v>#REF!</v>
      </c>
      <c r="X31" s="78" t="e">
        <f>STOCK[[#This Row],[Ganancia Unitaria]]*STOCK[[#This Row],[Salidas]]</f>
        <v>#REF!</v>
      </c>
      <c r="Y31" s="96"/>
      <c r="Z31" s="96"/>
      <c r="AA31" s="96" t="e">
        <f>[1]!STOCK[[#This Row],[Costo total]]*[1]!STOCK[[#This Row],[Entradas]]</f>
        <v>#REF!</v>
      </c>
      <c r="AB31" s="96" t="e">
        <f>[1]!STOCK[[#This Row],[Stock Actual]]*[1]!STOCK[[#This Row],[Costo total]]</f>
        <v>#REF!</v>
      </c>
      <c r="AC31" s="96">
        <v>18</v>
      </c>
      <c r="AD31" s="78"/>
      <c r="AE31" s="78"/>
      <c r="AF31" s="78"/>
      <c r="AG31" s="78"/>
      <c r="AH31" s="78"/>
      <c r="AI31" s="78"/>
      <c r="AJ31" s="78"/>
      <c r="AK31" s="78"/>
      <c r="AL31" s="78"/>
      <c r="AM31" s="78"/>
      <c r="AN31" s="78"/>
      <c r="AO31" s="78"/>
      <c r="AP31" s="78"/>
      <c r="AQ31" s="78"/>
      <c r="AR31" s="78"/>
      <c r="AS31" s="78"/>
      <c r="AT31" s="78"/>
    </row>
    <row r="32" s="58" customFormat="1" ht="80" hidden="1" customHeight="1" spans="1:46">
      <c r="A32" s="81" t="s">
        <v>16479</v>
      </c>
      <c r="B32" s="86"/>
      <c r="C32" s="87" t="s">
        <v>2</v>
      </c>
      <c r="D32" s="84" t="s">
        <v>16480</v>
      </c>
      <c r="E32" s="95" t="s">
        <v>16481</v>
      </c>
      <c r="F32" s="95" t="s">
        <v>16387</v>
      </c>
      <c r="G32" s="100" t="s">
        <v>16446</v>
      </c>
      <c r="H32" s="84">
        <v>10</v>
      </c>
      <c r="I32" s="78">
        <f t="shared" si="0"/>
        <v>10</v>
      </c>
      <c r="J32" s="106">
        <v>2</v>
      </c>
      <c r="K32" s="105">
        <f>SUMIFS(VENTAS[Cantidad],VENTAS[Código del producto Vendido],STOCK[[#This Row],[Code]])</f>
        <v>0</v>
      </c>
      <c r="L32" s="105">
        <f>STOCK[[#This Row],[Entradas]]-STOCK[[#This Row],[Salidas]]</f>
        <v>2</v>
      </c>
      <c r="M32" s="78">
        <f>STOCK[[#This Row],[Precio Final]]*10%</f>
        <v>1</v>
      </c>
      <c r="N32" s="98">
        <v>0</v>
      </c>
      <c r="O32" s="98">
        <v>0</v>
      </c>
      <c r="P32" s="84">
        <v>5.55555555555556</v>
      </c>
      <c r="Q32" s="111">
        <v>50</v>
      </c>
      <c r="R32" s="100">
        <v>10</v>
      </c>
      <c r="S32" s="100" t="e">
        <f>[1]!STOCK[[#This Row],[Peso (g)]]*[1]!STOCK[[#This Row],[Precio Envío Kilogramo (USD)]]/1000</f>
        <v>#REF!</v>
      </c>
      <c r="T32" s="98" t="e">
        <f>[1]!STOCK[[#This Row],[Costo Unitario (USD)]]+[1]!STOCK[[#This Row],[Costo Envío (USD)]]+[1]!STOCK[[#This Row],[Comisión 10%]]</f>
        <v>#REF!</v>
      </c>
      <c r="U32" s="78" t="e">
        <f t="shared" si="1"/>
        <v>#REF!</v>
      </c>
      <c r="V32" s="80">
        <f t="shared" si="2"/>
        <v>10</v>
      </c>
      <c r="W32" s="78" t="e">
        <f>STOCK[[#This Row],[Precio Final]]-STOCK[[#This Row],[Costo total]]</f>
        <v>#REF!</v>
      </c>
      <c r="X32" s="78" t="e">
        <f>STOCK[[#This Row],[Ganancia Unitaria]]*STOCK[[#This Row],[Salidas]]</f>
        <v>#REF!</v>
      </c>
      <c r="Y32" s="100"/>
      <c r="Z32" s="100"/>
      <c r="AA32" s="100" t="e">
        <f>[1]!STOCK[[#This Row],[Costo total]]*[1]!STOCK[[#This Row],[Entradas]]</f>
        <v>#REF!</v>
      </c>
      <c r="AB32" s="100" t="e">
        <f>[1]!STOCK[[#This Row],[Stock Actual]]*[1]!STOCK[[#This Row],[Costo total]]</f>
        <v>#REF!</v>
      </c>
      <c r="AC32" s="100"/>
      <c r="AD32" s="78"/>
      <c r="AE32" s="78"/>
      <c r="AF32" s="78"/>
      <c r="AG32" s="78"/>
      <c r="AH32" s="78"/>
      <c r="AI32" s="78"/>
      <c r="AJ32" s="78"/>
      <c r="AK32" s="78"/>
      <c r="AL32" s="78"/>
      <c r="AM32" s="78"/>
      <c r="AN32" s="78"/>
      <c r="AO32" s="78"/>
      <c r="AP32" s="78"/>
      <c r="AQ32" s="78"/>
      <c r="AR32" s="78"/>
      <c r="AS32" s="78"/>
      <c r="AT32" s="78"/>
    </row>
    <row r="33" s="59" customFormat="1" ht="80" hidden="1" customHeight="1" spans="1:46">
      <c r="A33" s="81" t="s">
        <v>16482</v>
      </c>
      <c r="B33" s="82"/>
      <c r="C33" s="83" t="s">
        <v>2</v>
      </c>
      <c r="D33" s="84" t="s">
        <v>16480</v>
      </c>
      <c r="E33" s="95" t="s">
        <v>16483</v>
      </c>
      <c r="F33" s="95" t="s">
        <v>16387</v>
      </c>
      <c r="G33" s="96" t="s">
        <v>16446</v>
      </c>
      <c r="H33" s="84">
        <v>10</v>
      </c>
      <c r="I33" s="78">
        <f t="shared" si="0"/>
        <v>10</v>
      </c>
      <c r="J33" s="106">
        <v>2</v>
      </c>
      <c r="K33" s="105">
        <f>SUMIFS(VENTAS[Cantidad],VENTAS[Código del producto Vendido],STOCK[[#This Row],[Code]])</f>
        <v>1</v>
      </c>
      <c r="L33" s="105">
        <f>STOCK[[#This Row],[Entradas]]-STOCK[[#This Row],[Salidas]]</f>
        <v>1</v>
      </c>
      <c r="M33" s="78">
        <f>STOCK[[#This Row],[Precio Final]]*10%</f>
        <v>1</v>
      </c>
      <c r="N33" s="99">
        <v>0</v>
      </c>
      <c r="O33" s="99">
        <v>0</v>
      </c>
      <c r="P33" s="84">
        <v>5.55555555555556</v>
      </c>
      <c r="Q33" s="108">
        <v>50</v>
      </c>
      <c r="R33" s="96">
        <v>10</v>
      </c>
      <c r="S33" s="96" t="e">
        <f>[1]!STOCK[[#This Row],[Peso (g)]]*[1]!STOCK[[#This Row],[Precio Envío Kilogramo (USD)]]/1000</f>
        <v>#REF!</v>
      </c>
      <c r="T33" s="99" t="e">
        <f>[1]!STOCK[[#This Row],[Costo Unitario (USD)]]+[1]!STOCK[[#This Row],[Costo Envío (USD)]]+[1]!STOCK[[#This Row],[Comisión 10%]]</f>
        <v>#REF!</v>
      </c>
      <c r="U33" s="78" t="e">
        <f t="shared" si="1"/>
        <v>#REF!</v>
      </c>
      <c r="V33" s="80">
        <f t="shared" si="2"/>
        <v>10</v>
      </c>
      <c r="W33" s="78" t="e">
        <f>STOCK[[#This Row],[Precio Final]]-STOCK[[#This Row],[Costo total]]</f>
        <v>#REF!</v>
      </c>
      <c r="X33" s="78" t="e">
        <f>STOCK[[#This Row],[Ganancia Unitaria]]*STOCK[[#This Row],[Salidas]]</f>
        <v>#REF!</v>
      </c>
      <c r="Y33" s="96"/>
      <c r="Z33" s="96"/>
      <c r="AA33" s="96" t="e">
        <f>[1]!STOCK[[#This Row],[Costo total]]*[1]!STOCK[[#This Row],[Entradas]]</f>
        <v>#REF!</v>
      </c>
      <c r="AB33" s="96" t="e">
        <f>[1]!STOCK[[#This Row],[Stock Actual]]*[1]!STOCK[[#This Row],[Costo total]]</f>
        <v>#REF!</v>
      </c>
      <c r="AC33" s="96"/>
      <c r="AD33" s="76"/>
      <c r="AE33" s="76"/>
      <c r="AF33" s="76"/>
      <c r="AG33" s="76"/>
      <c r="AH33" s="76"/>
      <c r="AI33" s="76"/>
      <c r="AJ33" s="76"/>
      <c r="AK33" s="76"/>
      <c r="AL33" s="76"/>
      <c r="AM33" s="76"/>
      <c r="AN33" s="76"/>
      <c r="AO33" s="76"/>
      <c r="AP33" s="76"/>
      <c r="AQ33" s="76"/>
      <c r="AR33" s="76"/>
      <c r="AS33" s="76"/>
      <c r="AT33" s="76"/>
    </row>
    <row r="34" s="58" customFormat="1" ht="80" hidden="1" customHeight="1" spans="1:46">
      <c r="A34" s="81" t="s">
        <v>16484</v>
      </c>
      <c r="B34" s="86"/>
      <c r="C34" s="87" t="s">
        <v>2</v>
      </c>
      <c r="D34" s="84" t="s">
        <v>16485</v>
      </c>
      <c r="E34" s="95" t="s">
        <v>16486</v>
      </c>
      <c r="F34" s="95" t="s">
        <v>16409</v>
      </c>
      <c r="G34" s="100" t="s">
        <v>16388</v>
      </c>
      <c r="H34" s="84">
        <v>18</v>
      </c>
      <c r="I34" s="78">
        <f t="shared" si="0"/>
        <v>18</v>
      </c>
      <c r="J34" s="106">
        <v>4</v>
      </c>
      <c r="K34" s="105">
        <f>SUMIFS(VENTAS[Cantidad],VENTAS[Código del producto Vendido],STOCK[[#This Row],[Code]])</f>
        <v>1</v>
      </c>
      <c r="L34" s="105">
        <f>STOCK[[#This Row],[Entradas]]-STOCK[[#This Row],[Salidas]]</f>
        <v>3</v>
      </c>
      <c r="M34" s="78">
        <f>STOCK[[#This Row],[Precio Final]]*10%</f>
        <v>1.8</v>
      </c>
      <c r="N34" s="98">
        <v>0</v>
      </c>
      <c r="O34" s="98">
        <v>0</v>
      </c>
      <c r="P34" s="84">
        <v>5.27777777777778</v>
      </c>
      <c r="Q34" s="111">
        <v>200</v>
      </c>
      <c r="R34" s="100">
        <v>10</v>
      </c>
      <c r="S34" s="100" t="e">
        <f>[1]!STOCK[[#This Row],[Peso (g)]]*[1]!STOCK[[#This Row],[Precio Envío Kilogramo (USD)]]/1000</f>
        <v>#REF!</v>
      </c>
      <c r="T34" s="98" t="e">
        <f>[1]!STOCK[[#This Row],[Costo Unitario (USD)]]+[1]!STOCK[[#This Row],[Costo Envío (USD)]]+[1]!STOCK[[#This Row],[Comisión 10%]]</f>
        <v>#REF!</v>
      </c>
      <c r="U34" s="78" t="e">
        <f t="shared" si="1"/>
        <v>#REF!</v>
      </c>
      <c r="V34" s="80">
        <f t="shared" si="2"/>
        <v>18</v>
      </c>
      <c r="W34" s="78" t="e">
        <f>STOCK[[#This Row],[Precio Final]]-STOCK[[#This Row],[Costo total]]</f>
        <v>#REF!</v>
      </c>
      <c r="X34" s="78" t="e">
        <f>STOCK[[#This Row],[Ganancia Unitaria]]*STOCK[[#This Row],[Salidas]]</f>
        <v>#REF!</v>
      </c>
      <c r="Y34" s="100"/>
      <c r="Z34" s="100"/>
      <c r="AA34" s="100" t="e">
        <f>[1]!STOCK[[#This Row],[Costo total]]*[1]!STOCK[[#This Row],[Entradas]]</f>
        <v>#REF!</v>
      </c>
      <c r="AB34" s="100" t="e">
        <f>[1]!STOCK[[#This Row],[Stock Actual]]*[1]!STOCK[[#This Row],[Costo total]]</f>
        <v>#REF!</v>
      </c>
      <c r="AC34" s="100">
        <v>12</v>
      </c>
      <c r="AD34" s="78"/>
      <c r="AE34" s="78"/>
      <c r="AF34" s="78"/>
      <c r="AG34" s="78"/>
      <c r="AH34" s="78"/>
      <c r="AI34" s="78"/>
      <c r="AJ34" s="78"/>
      <c r="AK34" s="78"/>
      <c r="AL34" s="78"/>
      <c r="AM34" s="78"/>
      <c r="AN34" s="78"/>
      <c r="AO34" s="78"/>
      <c r="AP34" s="78"/>
      <c r="AQ34" s="78"/>
      <c r="AR34" s="78"/>
      <c r="AS34" s="78"/>
      <c r="AT34" s="78"/>
    </row>
    <row r="35" s="59" customFormat="1" ht="80" hidden="1" customHeight="1" spans="1:46">
      <c r="A35" s="81" t="s">
        <v>16487</v>
      </c>
      <c r="B35" s="82"/>
      <c r="C35" s="83" t="s">
        <v>2</v>
      </c>
      <c r="D35" s="84" t="s">
        <v>16415</v>
      </c>
      <c r="E35" s="95" t="s">
        <v>16488</v>
      </c>
      <c r="F35" s="95" t="s">
        <v>16413</v>
      </c>
      <c r="G35" s="96" t="s">
        <v>16388</v>
      </c>
      <c r="H35" s="84">
        <v>12</v>
      </c>
      <c r="I35" s="78">
        <f t="shared" si="0"/>
        <v>12</v>
      </c>
      <c r="J35" s="106">
        <v>2</v>
      </c>
      <c r="K35" s="105">
        <v>2</v>
      </c>
      <c r="L35" s="105">
        <f>STOCK[[#This Row],[Entradas]]-STOCK[[#This Row],[Salidas]]</f>
        <v>0</v>
      </c>
      <c r="M35" s="78">
        <f>STOCK[[#This Row],[Precio Final]]*10%</f>
        <v>1.2</v>
      </c>
      <c r="N35" s="99">
        <v>0</v>
      </c>
      <c r="O35" s="99">
        <v>0</v>
      </c>
      <c r="P35" s="84">
        <v>5.27777777777778</v>
      </c>
      <c r="Q35" s="108">
        <v>150</v>
      </c>
      <c r="R35" s="96">
        <v>10</v>
      </c>
      <c r="S35" s="96" t="e">
        <f>[1]!STOCK[[#This Row],[Peso (g)]]*[1]!STOCK[[#This Row],[Precio Envío Kilogramo (USD)]]/1000</f>
        <v>#REF!</v>
      </c>
      <c r="T35" s="99" t="e">
        <f>[1]!STOCK[[#This Row],[Costo Unitario (USD)]]+[1]!STOCK[[#This Row],[Costo Envío (USD)]]+[1]!STOCK[[#This Row],[Comisión 10%]]</f>
        <v>#REF!</v>
      </c>
      <c r="U35" s="78" t="e">
        <f t="shared" si="1"/>
        <v>#REF!</v>
      </c>
      <c r="V35" s="80">
        <f t="shared" si="2"/>
        <v>12</v>
      </c>
      <c r="W35" s="78" t="e">
        <f>STOCK[[#This Row],[Precio Final]]-STOCK[[#This Row],[Costo total]]</f>
        <v>#REF!</v>
      </c>
      <c r="X35" s="78" t="e">
        <f>STOCK[[#This Row],[Ganancia Unitaria]]*STOCK[[#This Row],[Salidas]]</f>
        <v>#REF!</v>
      </c>
      <c r="Y35" s="96"/>
      <c r="Z35" s="96"/>
      <c r="AA35" s="96" t="e">
        <f>[1]!STOCK[[#This Row],[Costo total]]*[1]!STOCK[[#This Row],[Entradas]]</f>
        <v>#REF!</v>
      </c>
      <c r="AB35" s="96" t="e">
        <f>[1]!STOCK[[#This Row],[Stock Actual]]*[1]!STOCK[[#This Row],[Costo total]]</f>
        <v>#REF!</v>
      </c>
      <c r="AC35" s="96">
        <v>8</v>
      </c>
      <c r="AD35" s="76"/>
      <c r="AE35" s="76"/>
      <c r="AF35" s="76"/>
      <c r="AG35" s="76"/>
      <c r="AH35" s="76"/>
      <c r="AI35" s="76"/>
      <c r="AJ35" s="76"/>
      <c r="AK35" s="76"/>
      <c r="AL35" s="76"/>
      <c r="AM35" s="76"/>
      <c r="AN35" s="76"/>
      <c r="AO35" s="76"/>
      <c r="AP35" s="76"/>
      <c r="AQ35" s="76"/>
      <c r="AR35" s="76"/>
      <c r="AS35" s="76"/>
      <c r="AT35" s="76"/>
    </row>
    <row r="36" s="58" customFormat="1" ht="80" hidden="1" customHeight="1" spans="1:46">
      <c r="A36" s="81" t="s">
        <v>16489</v>
      </c>
      <c r="B36" s="86"/>
      <c r="C36" s="87" t="s">
        <v>2</v>
      </c>
      <c r="D36" s="84" t="s">
        <v>16403</v>
      </c>
      <c r="E36" s="95" t="s">
        <v>16490</v>
      </c>
      <c r="F36" s="95" t="s">
        <v>16409</v>
      </c>
      <c r="G36" s="100" t="s">
        <v>16388</v>
      </c>
      <c r="H36" s="84">
        <v>15</v>
      </c>
      <c r="I36" s="78">
        <f t="shared" si="0"/>
        <v>15</v>
      </c>
      <c r="J36" s="106">
        <v>1</v>
      </c>
      <c r="K36" s="105">
        <f>SUMIFS(VENTAS[Cantidad],VENTAS[Código del producto Vendido],STOCK[[#This Row],[Code]])</f>
        <v>0</v>
      </c>
      <c r="L36" s="105">
        <f>STOCK[[#This Row],[Entradas]]-STOCK[[#This Row],[Salidas]]</f>
        <v>1</v>
      </c>
      <c r="M36" s="78">
        <f>STOCK[[#This Row],[Precio Final]]*10%</f>
        <v>1.5</v>
      </c>
      <c r="N36" s="98">
        <v>0</v>
      </c>
      <c r="O36" s="98">
        <v>0</v>
      </c>
      <c r="P36" s="84">
        <v>6.27777777777778</v>
      </c>
      <c r="Q36" s="111">
        <v>50</v>
      </c>
      <c r="R36" s="100">
        <v>10</v>
      </c>
      <c r="S36" s="100" t="e">
        <f>[1]!STOCK[[#This Row],[Peso (g)]]*[1]!STOCK[[#This Row],[Precio Envío Kilogramo (USD)]]/1000</f>
        <v>#REF!</v>
      </c>
      <c r="T36" s="98" t="e">
        <f>[1]!STOCK[[#This Row],[Costo Unitario (USD)]]+[1]!STOCK[[#This Row],[Costo Envío (USD)]]+[1]!STOCK[[#This Row],[Comisión 10%]]</f>
        <v>#REF!</v>
      </c>
      <c r="U36" s="78" t="e">
        <f t="shared" si="1"/>
        <v>#REF!</v>
      </c>
      <c r="V36" s="80">
        <f t="shared" si="2"/>
        <v>15</v>
      </c>
      <c r="W36" s="78" t="e">
        <f>STOCK[[#This Row],[Precio Final]]-STOCK[[#This Row],[Costo total]]</f>
        <v>#REF!</v>
      </c>
      <c r="X36" s="78" t="e">
        <f>STOCK[[#This Row],[Ganancia Unitaria]]*STOCK[[#This Row],[Salidas]]</f>
        <v>#REF!</v>
      </c>
      <c r="Y36" s="100"/>
      <c r="Z36" s="100"/>
      <c r="AA36" s="100" t="e">
        <f>[1]!STOCK[[#This Row],[Costo total]]*[1]!STOCK[[#This Row],[Entradas]]</f>
        <v>#REF!</v>
      </c>
      <c r="AB36" s="100" t="e">
        <f>[1]!STOCK[[#This Row],[Stock Actual]]*[1]!STOCK[[#This Row],[Costo total]]</f>
        <v>#REF!</v>
      </c>
      <c r="AC36" s="100">
        <v>10</v>
      </c>
      <c r="AD36" s="78"/>
      <c r="AE36" s="78"/>
      <c r="AF36" s="78"/>
      <c r="AG36" s="78"/>
      <c r="AH36" s="78"/>
      <c r="AI36" s="78"/>
      <c r="AJ36" s="78"/>
      <c r="AK36" s="78"/>
      <c r="AL36" s="78"/>
      <c r="AM36" s="78"/>
      <c r="AN36" s="78"/>
      <c r="AO36" s="78"/>
      <c r="AP36" s="78"/>
      <c r="AQ36" s="78"/>
      <c r="AR36" s="78"/>
      <c r="AS36" s="78"/>
      <c r="AT36" s="78"/>
    </row>
    <row r="37" s="59" customFormat="1" ht="80" hidden="1" customHeight="1" spans="1:46">
      <c r="A37" s="81" t="s">
        <v>16491</v>
      </c>
      <c r="B37" s="82"/>
      <c r="C37" s="83" t="s">
        <v>2</v>
      </c>
      <c r="D37" s="84" t="s">
        <v>16415</v>
      </c>
      <c r="E37" s="95" t="s">
        <v>16492</v>
      </c>
      <c r="F37" s="95" t="s">
        <v>16387</v>
      </c>
      <c r="G37" s="96" t="s">
        <v>16388</v>
      </c>
      <c r="H37" s="84">
        <v>25</v>
      </c>
      <c r="I37" s="78">
        <f t="shared" si="0"/>
        <v>25</v>
      </c>
      <c r="J37" s="106">
        <v>3</v>
      </c>
      <c r="K37" s="105">
        <f>SUMIFS(VENTAS[Cantidad],VENTAS[Código del producto Vendido],STOCK[[#This Row],[Code]])</f>
        <v>1</v>
      </c>
      <c r="L37" s="105">
        <f>STOCK[[#This Row],[Entradas]]-STOCK[[#This Row],[Salidas]]</f>
        <v>2</v>
      </c>
      <c r="M37" s="78">
        <f>STOCK[[#This Row],[Precio Final]]*10%</f>
        <v>2.5</v>
      </c>
      <c r="N37" s="99">
        <v>0</v>
      </c>
      <c r="O37" s="99">
        <v>0</v>
      </c>
      <c r="P37" s="84">
        <v>8.33333333333333</v>
      </c>
      <c r="Q37" s="108">
        <v>100</v>
      </c>
      <c r="R37" s="96">
        <v>10</v>
      </c>
      <c r="S37" s="96" t="e">
        <f>[1]!STOCK[[#This Row],[Peso (g)]]*[1]!STOCK[[#This Row],[Precio Envío Kilogramo (USD)]]/1000</f>
        <v>#REF!</v>
      </c>
      <c r="T37" s="99" t="e">
        <f>[1]!STOCK[[#This Row],[Costo Unitario (USD)]]+[1]!STOCK[[#This Row],[Costo Envío (USD)]]+[1]!STOCK[[#This Row],[Comisión 10%]]</f>
        <v>#REF!</v>
      </c>
      <c r="U37" s="78" t="e">
        <f t="shared" si="1"/>
        <v>#REF!</v>
      </c>
      <c r="V37" s="80">
        <f t="shared" si="2"/>
        <v>25</v>
      </c>
      <c r="W37" s="78" t="e">
        <f>STOCK[[#This Row],[Precio Final]]-STOCK[[#This Row],[Costo total]]</f>
        <v>#REF!</v>
      </c>
      <c r="X37" s="78" t="e">
        <f>STOCK[[#This Row],[Ganancia Unitaria]]*STOCK[[#This Row],[Salidas]]</f>
        <v>#REF!</v>
      </c>
      <c r="Y37" s="96"/>
      <c r="Z37" s="96"/>
      <c r="AA37" s="96" t="e">
        <f>[1]!STOCK[[#This Row],[Costo total]]*[1]!STOCK[[#This Row],[Entradas]]</f>
        <v>#REF!</v>
      </c>
      <c r="AB37" s="96" t="e">
        <f>[1]!STOCK[[#This Row],[Stock Actual]]*[1]!STOCK[[#This Row],[Costo total]]</f>
        <v>#REF!</v>
      </c>
      <c r="AC37" s="96">
        <v>18</v>
      </c>
      <c r="AD37" s="76"/>
      <c r="AE37" s="76"/>
      <c r="AF37" s="76"/>
      <c r="AG37" s="76"/>
      <c r="AH37" s="76"/>
      <c r="AI37" s="76"/>
      <c r="AJ37" s="76"/>
      <c r="AK37" s="76"/>
      <c r="AL37" s="76"/>
      <c r="AM37" s="76"/>
      <c r="AN37" s="76"/>
      <c r="AO37" s="76"/>
      <c r="AP37" s="76"/>
      <c r="AQ37" s="76"/>
      <c r="AR37" s="76"/>
      <c r="AS37" s="76"/>
      <c r="AT37" s="76"/>
    </row>
    <row r="38" s="58" customFormat="1" ht="80" hidden="1" customHeight="1" spans="1:46">
      <c r="A38" s="85" t="s">
        <v>16493</v>
      </c>
      <c r="B38" s="86"/>
      <c r="C38" s="87" t="s">
        <v>2</v>
      </c>
      <c r="D38" s="88" t="s">
        <v>16403</v>
      </c>
      <c r="E38" s="97" t="s">
        <v>16494</v>
      </c>
      <c r="F38" s="97" t="s">
        <v>16409</v>
      </c>
      <c r="G38" s="98" t="s">
        <v>16388</v>
      </c>
      <c r="H38" s="88">
        <v>9</v>
      </c>
      <c r="I38" s="78">
        <f t="shared" si="0"/>
        <v>9</v>
      </c>
      <c r="J38" s="107">
        <v>0</v>
      </c>
      <c r="K38" s="105">
        <f>SUMIFS(VENTAS[Cantidad],VENTAS[Código del producto Vendido],STOCK[[#This Row],[Code]])</f>
        <v>0</v>
      </c>
      <c r="L38" s="105">
        <f>STOCK[[#This Row],[Entradas]]-STOCK[[#This Row],[Salidas]]</f>
        <v>0</v>
      </c>
      <c r="M38" s="78">
        <f>STOCK[[#This Row],[Precio Final]]*10%</f>
        <v>0.9</v>
      </c>
      <c r="N38" s="98">
        <v>0</v>
      </c>
      <c r="O38" s="98">
        <v>0</v>
      </c>
      <c r="P38" s="88">
        <v>3.5</v>
      </c>
      <c r="Q38" s="109">
        <v>50</v>
      </c>
      <c r="R38" s="98">
        <v>10</v>
      </c>
      <c r="S38" s="98" t="e">
        <f>[1]!STOCK[[#This Row],[Peso (g)]]*[1]!STOCK[[#This Row],[Precio Envío Kilogramo (USD)]]/1000</f>
        <v>#REF!</v>
      </c>
      <c r="T38" s="98" t="e">
        <f>[1]!STOCK[[#This Row],[Costo Unitario (USD)]]+[1]!STOCK[[#This Row],[Costo Envío (USD)]]+[1]!STOCK[[#This Row],[Comisión 10%]]</f>
        <v>#REF!</v>
      </c>
      <c r="U38" s="78" t="e">
        <f t="shared" si="1"/>
        <v>#REF!</v>
      </c>
      <c r="V38" s="80">
        <f t="shared" si="2"/>
        <v>9</v>
      </c>
      <c r="W38" s="78" t="e">
        <f>STOCK[[#This Row],[Precio Final]]-STOCK[[#This Row],[Costo total]]</f>
        <v>#REF!</v>
      </c>
      <c r="X38" s="78" t="e">
        <f>STOCK[[#This Row],[Ganancia Unitaria]]*STOCK[[#This Row],[Salidas]]</f>
        <v>#REF!</v>
      </c>
      <c r="Y38" s="98"/>
      <c r="Z38" s="98"/>
      <c r="AA38" s="98" t="e">
        <f>[1]!STOCK[[#This Row],[Costo total]]*[1]!STOCK[[#This Row],[Entradas]]</f>
        <v>#REF!</v>
      </c>
      <c r="AB38" s="98" t="e">
        <f>[1]!STOCK[[#This Row],[Stock Actual]]*[1]!STOCK[[#This Row],[Costo total]]</f>
        <v>#REF!</v>
      </c>
      <c r="AC38" s="98"/>
      <c r="AD38" s="78"/>
      <c r="AE38" s="78"/>
      <c r="AF38" s="78"/>
      <c r="AG38" s="78"/>
      <c r="AH38" s="78"/>
      <c r="AI38" s="78"/>
      <c r="AJ38" s="78"/>
      <c r="AK38" s="78"/>
      <c r="AL38" s="78"/>
      <c r="AM38" s="78"/>
      <c r="AN38" s="78"/>
      <c r="AO38" s="78"/>
      <c r="AP38" s="78"/>
      <c r="AQ38" s="78"/>
      <c r="AR38" s="78"/>
      <c r="AS38" s="78"/>
      <c r="AT38" s="78"/>
    </row>
    <row r="39" s="58" customFormat="1" ht="80" hidden="1" customHeight="1" spans="1:46">
      <c r="A39" s="81" t="s">
        <v>16495</v>
      </c>
      <c r="B39" s="82"/>
      <c r="C39" s="83" t="s">
        <v>2</v>
      </c>
      <c r="D39" s="84" t="s">
        <v>16403</v>
      </c>
      <c r="E39" s="95" t="s">
        <v>16496</v>
      </c>
      <c r="F39" s="95" t="s">
        <v>16400</v>
      </c>
      <c r="G39" s="96" t="s">
        <v>16388</v>
      </c>
      <c r="H39" s="84">
        <v>12</v>
      </c>
      <c r="I39" s="78">
        <f t="shared" si="0"/>
        <v>12</v>
      </c>
      <c r="J39" s="106">
        <v>1</v>
      </c>
      <c r="K39" s="105">
        <f>SUMIFS(VENTAS[Cantidad],VENTAS[Código del producto Vendido],STOCK[[#This Row],[Code]])</f>
        <v>0</v>
      </c>
      <c r="L39" s="105">
        <f>STOCK[[#This Row],[Entradas]]-STOCK[[#This Row],[Salidas]]</f>
        <v>1</v>
      </c>
      <c r="M39" s="78">
        <f>STOCK[[#This Row],[Precio Final]]*10%</f>
        <v>1.2</v>
      </c>
      <c r="N39" s="99">
        <v>0</v>
      </c>
      <c r="O39" s="99">
        <v>0</v>
      </c>
      <c r="P39" s="84">
        <v>3.61111111111111</v>
      </c>
      <c r="Q39" s="108">
        <v>60</v>
      </c>
      <c r="R39" s="96">
        <v>10</v>
      </c>
      <c r="S39" s="96" t="e">
        <f>[1]!STOCK[[#This Row],[Peso (g)]]*[1]!STOCK[[#This Row],[Precio Envío Kilogramo (USD)]]/1000</f>
        <v>#REF!</v>
      </c>
      <c r="T39" s="99" t="e">
        <f>[1]!STOCK[[#This Row],[Costo Unitario (USD)]]+[1]!STOCK[[#This Row],[Costo Envío (USD)]]+[1]!STOCK[[#This Row],[Comisión 10%]]</f>
        <v>#REF!</v>
      </c>
      <c r="U39" s="78" t="e">
        <f t="shared" si="1"/>
        <v>#REF!</v>
      </c>
      <c r="V39" s="80">
        <f t="shared" si="2"/>
        <v>12</v>
      </c>
      <c r="W39" s="78" t="e">
        <f>STOCK[[#This Row],[Precio Final]]-STOCK[[#This Row],[Costo total]]</f>
        <v>#REF!</v>
      </c>
      <c r="X39" s="78" t="e">
        <f>STOCK[[#This Row],[Ganancia Unitaria]]*STOCK[[#This Row],[Salidas]]</f>
        <v>#REF!</v>
      </c>
      <c r="Y39" s="96"/>
      <c r="Z39" s="96"/>
      <c r="AA39" s="96" t="e">
        <f>[1]!STOCK[[#This Row],[Costo total]]*[1]!STOCK[[#This Row],[Entradas]]</f>
        <v>#REF!</v>
      </c>
      <c r="AB39" s="96" t="e">
        <f>[1]!STOCK[[#This Row],[Stock Actual]]*[1]!STOCK[[#This Row],[Costo total]]</f>
        <v>#REF!</v>
      </c>
      <c r="AC39" s="96">
        <v>9</v>
      </c>
      <c r="AD39" s="78"/>
      <c r="AE39" s="78"/>
      <c r="AF39" s="78"/>
      <c r="AG39" s="78"/>
      <c r="AH39" s="78"/>
      <c r="AI39" s="78"/>
      <c r="AJ39" s="78"/>
      <c r="AK39" s="78"/>
      <c r="AL39" s="78"/>
      <c r="AM39" s="78"/>
      <c r="AN39" s="78"/>
      <c r="AO39" s="78"/>
      <c r="AP39" s="78"/>
      <c r="AQ39" s="78"/>
      <c r="AR39" s="78"/>
      <c r="AS39" s="78"/>
      <c r="AT39" s="78"/>
    </row>
    <row r="40" s="59" customFormat="1" ht="80" hidden="1" customHeight="1" spans="1:46">
      <c r="A40" s="85" t="s">
        <v>16497</v>
      </c>
      <c r="B40" s="86"/>
      <c r="C40" s="87" t="s">
        <v>2</v>
      </c>
      <c r="D40" s="88" t="s">
        <v>16403</v>
      </c>
      <c r="E40" s="97" t="s">
        <v>16498</v>
      </c>
      <c r="F40" s="97" t="s">
        <v>16409</v>
      </c>
      <c r="G40" s="98" t="s">
        <v>16388</v>
      </c>
      <c r="H40" s="88">
        <v>12</v>
      </c>
      <c r="I40" s="78">
        <f t="shared" si="0"/>
        <v>12</v>
      </c>
      <c r="J40" s="107">
        <v>0</v>
      </c>
      <c r="K40" s="105">
        <f>SUMIFS(VENTAS[Cantidad],VENTAS[Código del producto Vendido],STOCK[[#This Row],[Code]])</f>
        <v>0</v>
      </c>
      <c r="L40" s="105">
        <f>STOCK[[#This Row],[Entradas]]-STOCK[[#This Row],[Salidas]]</f>
        <v>0</v>
      </c>
      <c r="M40" s="78">
        <f>STOCK[[#This Row],[Precio Final]]*10%</f>
        <v>1.2</v>
      </c>
      <c r="N40" s="98">
        <v>0</v>
      </c>
      <c r="O40" s="98">
        <v>0</v>
      </c>
      <c r="P40" s="88">
        <v>3.61111111111111</v>
      </c>
      <c r="Q40" s="109">
        <v>60</v>
      </c>
      <c r="R40" s="98">
        <v>10</v>
      </c>
      <c r="S40" s="98" t="e">
        <f>[1]!STOCK[[#This Row],[Peso (g)]]*[1]!STOCK[[#This Row],[Precio Envío Kilogramo (USD)]]/1000</f>
        <v>#REF!</v>
      </c>
      <c r="T40" s="98" t="e">
        <f>[1]!STOCK[[#This Row],[Costo Unitario (USD)]]+[1]!STOCK[[#This Row],[Costo Envío (USD)]]+[1]!STOCK[[#This Row],[Comisión 10%]]</f>
        <v>#REF!</v>
      </c>
      <c r="U40" s="78" t="e">
        <f t="shared" si="1"/>
        <v>#REF!</v>
      </c>
      <c r="V40" s="80">
        <f t="shared" si="2"/>
        <v>12</v>
      </c>
      <c r="W40" s="78" t="e">
        <f>STOCK[[#This Row],[Precio Final]]-STOCK[[#This Row],[Costo total]]</f>
        <v>#REF!</v>
      </c>
      <c r="X40" s="78" t="e">
        <f>STOCK[[#This Row],[Ganancia Unitaria]]*STOCK[[#This Row],[Salidas]]</f>
        <v>#REF!</v>
      </c>
      <c r="Y40" s="98"/>
      <c r="Z40" s="98"/>
      <c r="AA40" s="98" t="e">
        <f>[1]!STOCK[[#This Row],[Costo total]]*[1]!STOCK[[#This Row],[Entradas]]</f>
        <v>#REF!</v>
      </c>
      <c r="AB40" s="98" t="e">
        <f>[1]!STOCK[[#This Row],[Stock Actual]]*[1]!STOCK[[#This Row],[Costo total]]</f>
        <v>#REF!</v>
      </c>
      <c r="AC40" s="98">
        <v>9</v>
      </c>
      <c r="AD40" s="76"/>
      <c r="AE40" s="76"/>
      <c r="AF40" s="76"/>
      <c r="AG40" s="76"/>
      <c r="AH40" s="76"/>
      <c r="AI40" s="76"/>
      <c r="AJ40" s="76"/>
      <c r="AK40" s="76"/>
      <c r="AL40" s="76"/>
      <c r="AM40" s="76"/>
      <c r="AN40" s="76"/>
      <c r="AO40" s="76"/>
      <c r="AP40" s="76"/>
      <c r="AQ40" s="76"/>
      <c r="AR40" s="76"/>
      <c r="AS40" s="76"/>
      <c r="AT40" s="76"/>
    </row>
    <row r="41" s="59" customFormat="1" ht="80" hidden="1" customHeight="1" spans="1:46">
      <c r="A41" s="81" t="s">
        <v>16499</v>
      </c>
      <c r="B41" s="82"/>
      <c r="C41" s="83" t="s">
        <v>2</v>
      </c>
      <c r="D41" s="84" t="s">
        <v>16500</v>
      </c>
      <c r="E41" s="95" t="s">
        <v>16501</v>
      </c>
      <c r="F41" s="95" t="s">
        <v>16413</v>
      </c>
      <c r="G41" s="96" t="s">
        <v>16388</v>
      </c>
      <c r="H41" s="84">
        <v>12</v>
      </c>
      <c r="I41" s="78">
        <f t="shared" si="0"/>
        <v>12</v>
      </c>
      <c r="J41" s="106">
        <v>1</v>
      </c>
      <c r="K41" s="105">
        <f>SUMIFS(VENTAS[Cantidad],VENTAS[Código del producto Vendido],STOCK[[#This Row],[Code]])</f>
        <v>0</v>
      </c>
      <c r="L41" s="105">
        <f>STOCK[[#This Row],[Entradas]]-STOCK[[#This Row],[Salidas]]</f>
        <v>1</v>
      </c>
      <c r="M41" s="78">
        <f>STOCK[[#This Row],[Precio Final]]*10%</f>
        <v>1.2</v>
      </c>
      <c r="N41" s="99">
        <v>0</v>
      </c>
      <c r="O41" s="99">
        <v>0</v>
      </c>
      <c r="P41" s="84">
        <v>3.83333333333333</v>
      </c>
      <c r="Q41" s="108">
        <v>70</v>
      </c>
      <c r="R41" s="96">
        <v>10</v>
      </c>
      <c r="S41" s="96" t="e">
        <f>[1]!STOCK[[#This Row],[Peso (g)]]*[1]!STOCK[[#This Row],[Precio Envío Kilogramo (USD)]]/1000</f>
        <v>#REF!</v>
      </c>
      <c r="T41" s="99" t="e">
        <f>[1]!STOCK[[#This Row],[Costo Unitario (USD)]]+[1]!STOCK[[#This Row],[Costo Envío (USD)]]+[1]!STOCK[[#This Row],[Comisión 10%]]</f>
        <v>#REF!</v>
      </c>
      <c r="U41" s="99" t="e">
        <f>[1]!STOCK[[#This Row],[Costo total]]*1.5</f>
        <v>#REF!</v>
      </c>
      <c r="V41" s="80">
        <f t="shared" si="2"/>
        <v>12</v>
      </c>
      <c r="W41" s="78" t="e">
        <f>STOCK[[#This Row],[Precio Final]]-STOCK[[#This Row],[Costo total]]</f>
        <v>#REF!</v>
      </c>
      <c r="X41" s="78" t="e">
        <f>STOCK[[#This Row],[Ganancia Unitaria]]*STOCK[[#This Row],[Salidas]]</f>
        <v>#REF!</v>
      </c>
      <c r="Y41" s="96"/>
      <c r="Z41" s="96"/>
      <c r="AA41" s="96" t="e">
        <f>[1]!STOCK[[#This Row],[Costo total]]*[1]!STOCK[[#This Row],[Entradas]]</f>
        <v>#REF!</v>
      </c>
      <c r="AB41" s="96" t="e">
        <f>[1]!STOCK[[#This Row],[Stock Actual]]*[1]!STOCK[[#This Row],[Costo total]]</f>
        <v>#REF!</v>
      </c>
      <c r="AC41" s="96">
        <v>9</v>
      </c>
      <c r="AD41" s="76"/>
      <c r="AE41" s="76"/>
      <c r="AF41" s="76"/>
      <c r="AG41" s="76"/>
      <c r="AH41" s="76"/>
      <c r="AI41" s="76"/>
      <c r="AJ41" s="76"/>
      <c r="AK41" s="76"/>
      <c r="AL41" s="76"/>
      <c r="AM41" s="76"/>
      <c r="AN41" s="76"/>
      <c r="AO41" s="76"/>
      <c r="AP41" s="76"/>
      <c r="AQ41" s="76"/>
      <c r="AR41" s="76"/>
      <c r="AS41" s="76"/>
      <c r="AT41" s="76"/>
    </row>
    <row r="42" s="59" customFormat="1" ht="80" hidden="1" customHeight="1" spans="1:46">
      <c r="A42" s="81" t="s">
        <v>16502</v>
      </c>
      <c r="B42" s="86"/>
      <c r="C42" s="87" t="s">
        <v>2</v>
      </c>
      <c r="D42" s="84" t="s">
        <v>16503</v>
      </c>
      <c r="E42" s="95" t="s">
        <v>16504</v>
      </c>
      <c r="F42" s="95" t="s">
        <v>16438</v>
      </c>
      <c r="G42" s="100" t="s">
        <v>16388</v>
      </c>
      <c r="H42" s="84">
        <v>7</v>
      </c>
      <c r="I42" s="78">
        <f t="shared" si="0"/>
        <v>7</v>
      </c>
      <c r="J42" s="106">
        <v>1</v>
      </c>
      <c r="K42" s="105">
        <f>SUMIFS(VENTAS[Cantidad],VENTAS[Código del producto Vendido],STOCK[[#This Row],[Code]])</f>
        <v>0</v>
      </c>
      <c r="L42" s="105">
        <f>STOCK[[#This Row],[Entradas]]-STOCK[[#This Row],[Salidas]]</f>
        <v>1</v>
      </c>
      <c r="M42" s="78">
        <f>STOCK[[#This Row],[Precio Final]]*10%</f>
        <v>0.7</v>
      </c>
      <c r="N42" s="98">
        <v>0</v>
      </c>
      <c r="O42" s="98">
        <v>0</v>
      </c>
      <c r="P42" s="84">
        <v>2.77777777777778</v>
      </c>
      <c r="Q42" s="111">
        <v>30</v>
      </c>
      <c r="R42" s="100">
        <v>10</v>
      </c>
      <c r="S42" s="100" t="e">
        <f>[1]!STOCK[[#This Row],[Peso (g)]]*[1]!STOCK[[#This Row],[Precio Envío Kilogramo (USD)]]/1000</f>
        <v>#REF!</v>
      </c>
      <c r="T42" s="98" t="e">
        <f>[1]!STOCK[[#This Row],[Costo Unitario (USD)]]+[1]!STOCK[[#This Row],[Costo Envío (USD)]]+[1]!STOCK[[#This Row],[Comisión 10%]]</f>
        <v>#REF!</v>
      </c>
      <c r="U42" s="98" t="e">
        <f>[1]!STOCK[[#This Row],[Costo total]]*1.5</f>
        <v>#REF!</v>
      </c>
      <c r="V42" s="80">
        <f t="shared" si="2"/>
        <v>7</v>
      </c>
      <c r="W42" s="78" t="e">
        <f>STOCK[[#This Row],[Precio Final]]-STOCK[[#This Row],[Costo total]]</f>
        <v>#REF!</v>
      </c>
      <c r="X42" s="78" t="e">
        <f>STOCK[[#This Row],[Ganancia Unitaria]]*STOCK[[#This Row],[Salidas]]</f>
        <v>#REF!</v>
      </c>
      <c r="Y42" s="100"/>
      <c r="Z42" s="100"/>
      <c r="AA42" s="100" t="e">
        <f>[1]!STOCK[[#This Row],[Costo total]]*[1]!STOCK[[#This Row],[Entradas]]</f>
        <v>#REF!</v>
      </c>
      <c r="AB42" s="100" t="e">
        <f>[1]!STOCK[[#This Row],[Stock Actual]]*[1]!STOCK[[#This Row],[Costo total]]</f>
        <v>#REF!</v>
      </c>
      <c r="AC42" s="100"/>
      <c r="AD42" s="76"/>
      <c r="AE42" s="76"/>
      <c r="AF42" s="76"/>
      <c r="AG42" s="76"/>
      <c r="AH42" s="76"/>
      <c r="AI42" s="76"/>
      <c r="AJ42" s="76"/>
      <c r="AK42" s="76"/>
      <c r="AL42" s="76"/>
      <c r="AM42" s="76"/>
      <c r="AN42" s="76"/>
      <c r="AO42" s="76"/>
      <c r="AP42" s="76"/>
      <c r="AQ42" s="76"/>
      <c r="AR42" s="76"/>
      <c r="AS42" s="76"/>
      <c r="AT42" s="76"/>
    </row>
    <row r="43" s="58" customFormat="1" ht="80" customHeight="1" spans="1:46">
      <c r="A43" s="85" t="s">
        <v>16505</v>
      </c>
      <c r="B43" s="82"/>
      <c r="C43" s="83" t="s">
        <v>2</v>
      </c>
      <c r="D43" s="88" t="s">
        <v>16506</v>
      </c>
      <c r="E43" s="97" t="s">
        <v>16507</v>
      </c>
      <c r="F43" s="97" t="s">
        <v>16508</v>
      </c>
      <c r="G43" s="99" t="s">
        <v>16388</v>
      </c>
      <c r="H43" s="88">
        <v>40</v>
      </c>
      <c r="I43" s="78">
        <f t="shared" si="0"/>
        <v>40</v>
      </c>
      <c r="J43" s="107">
        <v>0</v>
      </c>
      <c r="K43" s="105">
        <f>SUMIFS(VENTAS[Cantidad],VENTAS[Código del producto Vendido],STOCK[[#This Row],[Code]])</f>
        <v>0</v>
      </c>
      <c r="L43" s="105">
        <f>STOCK[[#This Row],[Entradas]]-STOCK[[#This Row],[Salidas]]</f>
        <v>0</v>
      </c>
      <c r="M43" s="78">
        <f>STOCK[[#This Row],[Precio Final]]*10%</f>
        <v>4</v>
      </c>
      <c r="N43" s="99">
        <v>0</v>
      </c>
      <c r="O43" s="99">
        <v>0</v>
      </c>
      <c r="P43" s="88">
        <v>25.1111111111111</v>
      </c>
      <c r="Q43" s="110">
        <v>700</v>
      </c>
      <c r="R43" s="99">
        <v>10</v>
      </c>
      <c r="S43" s="99" t="e">
        <f>[1]!STOCK[[#This Row],[Peso (g)]]*[1]!STOCK[[#This Row],[Precio Envío Kilogramo (USD)]]/1000</f>
        <v>#REF!</v>
      </c>
      <c r="T43" s="99" t="e">
        <f>[1]!STOCK[[#This Row],[Costo Unitario (USD)]]+[1]!STOCK[[#This Row],[Costo Envío (USD)]]+[1]!STOCK[[#This Row],[Comisión 10%]]</f>
        <v>#REF!</v>
      </c>
      <c r="U43" s="99" t="e">
        <f>[1]!STOCK[[#This Row],[Costo total]]*1.5</f>
        <v>#REF!</v>
      </c>
      <c r="V43" s="80">
        <f t="shared" si="2"/>
        <v>40</v>
      </c>
      <c r="W43" s="78" t="e">
        <f>STOCK[[#This Row],[Precio Final]]-STOCK[[#This Row],[Costo total]]</f>
        <v>#REF!</v>
      </c>
      <c r="X43" s="78" t="e">
        <f>STOCK[[#This Row],[Ganancia Unitaria]]*STOCK[[#This Row],[Salidas]]</f>
        <v>#REF!</v>
      </c>
      <c r="Y43" s="99"/>
      <c r="Z43" s="99"/>
      <c r="AA43" s="99" t="e">
        <f>[1]!STOCK[[#This Row],[Costo total]]*[1]!STOCK[[#This Row],[Entradas]]</f>
        <v>#REF!</v>
      </c>
      <c r="AB43" s="99" t="e">
        <f>[1]!STOCK[[#This Row],[Stock Actual]]*[1]!STOCK[[#This Row],[Costo total]]</f>
        <v>#REF!</v>
      </c>
      <c r="AC43" s="99">
        <v>30</v>
      </c>
      <c r="AD43" s="78"/>
      <c r="AE43" s="78"/>
      <c r="AF43" s="78"/>
      <c r="AG43" s="78"/>
      <c r="AH43" s="78"/>
      <c r="AI43" s="78"/>
      <c r="AJ43" s="78"/>
      <c r="AK43" s="78"/>
      <c r="AL43" s="78"/>
      <c r="AM43" s="78"/>
      <c r="AN43" s="78"/>
      <c r="AO43" s="78"/>
      <c r="AP43" s="78"/>
      <c r="AQ43" s="78"/>
      <c r="AR43" s="78"/>
      <c r="AS43" s="78"/>
      <c r="AT43" s="78"/>
    </row>
    <row r="44" s="59" customFormat="1" ht="80" hidden="1" customHeight="1" spans="1:46">
      <c r="A44" s="81" t="s">
        <v>16509</v>
      </c>
      <c r="B44" s="86"/>
      <c r="C44" s="87" t="s">
        <v>2</v>
      </c>
      <c r="D44" s="84" t="s">
        <v>16510</v>
      </c>
      <c r="E44" s="95" t="s">
        <v>16511</v>
      </c>
      <c r="F44" s="95" t="s">
        <v>16409</v>
      </c>
      <c r="G44" s="100" t="s">
        <v>16388</v>
      </c>
      <c r="H44" s="84">
        <v>3.5</v>
      </c>
      <c r="I44" s="78">
        <f t="shared" si="0"/>
        <v>3.5</v>
      </c>
      <c r="J44" s="106">
        <v>4</v>
      </c>
      <c r="K44" s="105">
        <f>SUMIFS(VENTAS[Cantidad],VENTAS[Código del producto Vendido],STOCK[[#This Row],[Code]])</f>
        <v>3</v>
      </c>
      <c r="L44" s="105">
        <f>STOCK[[#This Row],[Entradas]]-STOCK[[#This Row],[Salidas]]</f>
        <v>1</v>
      </c>
      <c r="M44" s="78">
        <f>STOCK[[#This Row],[Precio Final]]*10%</f>
        <v>0.35</v>
      </c>
      <c r="N44" s="98">
        <v>0</v>
      </c>
      <c r="O44" s="98">
        <v>0</v>
      </c>
      <c r="P44" s="84">
        <v>1.94444444444444</v>
      </c>
      <c r="Q44" s="111">
        <v>5</v>
      </c>
      <c r="R44" s="100">
        <v>10</v>
      </c>
      <c r="S44" s="100" t="e">
        <f>[1]!STOCK[[#This Row],[Peso (g)]]*[1]!STOCK[[#This Row],[Precio Envío Kilogramo (USD)]]/1000</f>
        <v>#REF!</v>
      </c>
      <c r="T44" s="98" t="e">
        <f>[1]!STOCK[[#This Row],[Costo Unitario (USD)]]+[1]!STOCK[[#This Row],[Costo Envío (USD)]]+[1]!STOCK[[#This Row],[Comisión 10%]]</f>
        <v>#REF!</v>
      </c>
      <c r="U44" s="98" t="e">
        <f>[1]!STOCK[[#This Row],[Costo total]]*1.5</f>
        <v>#REF!</v>
      </c>
      <c r="V44" s="80">
        <f t="shared" si="2"/>
        <v>3.5</v>
      </c>
      <c r="W44" s="78" t="e">
        <f>STOCK[[#This Row],[Precio Final]]-STOCK[[#This Row],[Costo total]]</f>
        <v>#REF!</v>
      </c>
      <c r="X44" s="78" t="e">
        <f>STOCK[[#This Row],[Ganancia Unitaria]]*STOCK[[#This Row],[Salidas]]</f>
        <v>#REF!</v>
      </c>
      <c r="Y44" s="100"/>
      <c r="Z44" s="100"/>
      <c r="AA44" s="100" t="e">
        <f>[1]!STOCK[[#This Row],[Costo total]]*[1]!STOCK[[#This Row],[Entradas]]</f>
        <v>#REF!</v>
      </c>
      <c r="AB44" s="100" t="e">
        <f>[1]!STOCK[[#This Row],[Stock Actual]]*[1]!STOCK[[#This Row],[Costo total]]</f>
        <v>#REF!</v>
      </c>
      <c r="AC44" s="100"/>
      <c r="AD44" s="76"/>
      <c r="AE44" s="76"/>
      <c r="AF44" s="76"/>
      <c r="AG44" s="76"/>
      <c r="AH44" s="76"/>
      <c r="AI44" s="76"/>
      <c r="AJ44" s="76"/>
      <c r="AK44" s="76"/>
      <c r="AL44" s="76"/>
      <c r="AM44" s="76"/>
      <c r="AN44" s="76"/>
      <c r="AO44" s="76"/>
      <c r="AP44" s="76"/>
      <c r="AQ44" s="76"/>
      <c r="AR44" s="76"/>
      <c r="AS44" s="76"/>
      <c r="AT44" s="76"/>
    </row>
    <row r="45" s="58" customFormat="1" ht="80" hidden="1" customHeight="1" spans="1:46">
      <c r="A45" s="85" t="s">
        <v>16512</v>
      </c>
      <c r="B45" s="82"/>
      <c r="C45" s="83" t="s">
        <v>2</v>
      </c>
      <c r="D45" s="88" t="s">
        <v>16510</v>
      </c>
      <c r="E45" s="97" t="s">
        <v>16513</v>
      </c>
      <c r="F45" s="97" t="s">
        <v>16400</v>
      </c>
      <c r="G45" s="99" t="s">
        <v>16388</v>
      </c>
      <c r="H45" s="88">
        <v>3.5</v>
      </c>
      <c r="I45" s="78">
        <f t="shared" si="0"/>
        <v>3.5</v>
      </c>
      <c r="J45" s="107">
        <v>5</v>
      </c>
      <c r="K45" s="105">
        <f>SUMIFS(VENTAS[Cantidad],VENTAS[Código del producto Vendido],STOCK[[#This Row],[Code]])</f>
        <v>3</v>
      </c>
      <c r="L45" s="105">
        <f>STOCK[[#This Row],[Entradas]]-STOCK[[#This Row],[Salidas]]</f>
        <v>2</v>
      </c>
      <c r="M45" s="78">
        <f>STOCK[[#This Row],[Precio Final]]*10%</f>
        <v>0.35</v>
      </c>
      <c r="N45" s="99">
        <v>0</v>
      </c>
      <c r="O45" s="99">
        <v>0</v>
      </c>
      <c r="P45" s="88">
        <v>1.94444444444444</v>
      </c>
      <c r="Q45" s="110">
        <v>5</v>
      </c>
      <c r="R45" s="99">
        <v>10</v>
      </c>
      <c r="S45" s="99" t="e">
        <f>[1]!STOCK[[#This Row],[Peso (g)]]*[1]!STOCK[[#This Row],[Precio Envío Kilogramo (USD)]]/1000</f>
        <v>#REF!</v>
      </c>
      <c r="T45" s="99" t="e">
        <f>[1]!STOCK[[#This Row],[Costo Unitario (USD)]]+[1]!STOCK[[#This Row],[Costo Envío (USD)]]+[1]!STOCK[[#This Row],[Comisión 10%]]</f>
        <v>#REF!</v>
      </c>
      <c r="U45" s="99" t="e">
        <f>[1]!STOCK[[#This Row],[Costo total]]*1.5</f>
        <v>#REF!</v>
      </c>
      <c r="V45" s="80">
        <f t="shared" si="2"/>
        <v>3.5</v>
      </c>
      <c r="W45" s="78" t="e">
        <f>STOCK[[#This Row],[Precio Final]]-STOCK[[#This Row],[Costo total]]</f>
        <v>#REF!</v>
      </c>
      <c r="X45" s="78" t="e">
        <f>STOCK[[#This Row],[Ganancia Unitaria]]*STOCK[[#This Row],[Salidas]]</f>
        <v>#REF!</v>
      </c>
      <c r="Y45" s="99"/>
      <c r="Z45" s="99"/>
      <c r="AA45" s="99" t="e">
        <f>[1]!STOCK[[#This Row],[Costo total]]*[1]!STOCK[[#This Row],[Entradas]]</f>
        <v>#REF!</v>
      </c>
      <c r="AB45" s="99" t="e">
        <f>[1]!STOCK[[#This Row],[Stock Actual]]*[1]!STOCK[[#This Row],[Costo total]]</f>
        <v>#REF!</v>
      </c>
      <c r="AC45" s="99"/>
      <c r="AD45" s="78"/>
      <c r="AE45" s="78"/>
      <c r="AF45" s="78"/>
      <c r="AG45" s="78"/>
      <c r="AH45" s="78"/>
      <c r="AI45" s="78"/>
      <c r="AJ45" s="78"/>
      <c r="AK45" s="78"/>
      <c r="AL45" s="78"/>
      <c r="AM45" s="78"/>
      <c r="AN45" s="78"/>
      <c r="AO45" s="78"/>
      <c r="AP45" s="78"/>
      <c r="AQ45" s="78"/>
      <c r="AR45" s="78"/>
      <c r="AS45" s="78"/>
      <c r="AT45" s="78"/>
    </row>
    <row r="46" s="58" customFormat="1" ht="80" hidden="1" customHeight="1" spans="1:46">
      <c r="A46" s="81" t="s">
        <v>16514</v>
      </c>
      <c r="B46" s="86"/>
      <c r="C46" s="87" t="s">
        <v>2</v>
      </c>
      <c r="D46" s="84" t="s">
        <v>16500</v>
      </c>
      <c r="E46" s="95" t="s">
        <v>16515</v>
      </c>
      <c r="F46" s="95" t="s">
        <v>16409</v>
      </c>
      <c r="G46" s="100" t="s">
        <v>16388</v>
      </c>
      <c r="H46" s="84">
        <v>15</v>
      </c>
      <c r="I46" s="78">
        <f t="shared" si="0"/>
        <v>15</v>
      </c>
      <c r="J46" s="106">
        <v>2</v>
      </c>
      <c r="K46" s="105">
        <f>SUMIFS(VENTAS[Cantidad],VENTAS[Código del producto Vendido],STOCK[[#This Row],[Code]])</f>
        <v>1</v>
      </c>
      <c r="L46" s="105">
        <f>STOCK[[#This Row],[Entradas]]-STOCK[[#This Row],[Salidas]]</f>
        <v>1</v>
      </c>
      <c r="M46" s="78">
        <f>STOCK[[#This Row],[Precio Final]]*10%</f>
        <v>1.5</v>
      </c>
      <c r="N46" s="98">
        <v>0</v>
      </c>
      <c r="O46" s="98">
        <v>0</v>
      </c>
      <c r="P46" s="84">
        <v>5.11363636363636</v>
      </c>
      <c r="Q46" s="111">
        <v>160</v>
      </c>
      <c r="R46" s="100">
        <v>17</v>
      </c>
      <c r="S46" s="100" t="e">
        <f>[1]!STOCK[[#This Row],[Peso (g)]]*[1]!STOCK[[#This Row],[Precio Envío Kilogramo (USD)]]/1000</f>
        <v>#REF!</v>
      </c>
      <c r="T46" s="98" t="e">
        <f>[1]!STOCK[[#This Row],[Costo Unitario (USD)]]+[1]!STOCK[[#This Row],[Costo Envío (USD)]]+[1]!STOCK[[#This Row],[Comisión 10%]]</f>
        <v>#REF!</v>
      </c>
      <c r="U46" s="98" t="e">
        <f>[1]!STOCK[[#This Row],[Costo total]]*1.5</f>
        <v>#REF!</v>
      </c>
      <c r="V46" s="80">
        <f t="shared" si="2"/>
        <v>15</v>
      </c>
      <c r="W46" s="78" t="e">
        <f>STOCK[[#This Row],[Precio Final]]-STOCK[[#This Row],[Costo total]]</f>
        <v>#REF!</v>
      </c>
      <c r="X46" s="78" t="e">
        <f>STOCK[[#This Row],[Ganancia Unitaria]]*STOCK[[#This Row],[Salidas]]</f>
        <v>#REF!</v>
      </c>
      <c r="Y46" s="100"/>
      <c r="Z46" s="100"/>
      <c r="AA46" s="100" t="e">
        <f>[1]!STOCK[[#This Row],[Costo total]]*[1]!STOCK[[#This Row],[Entradas]]</f>
        <v>#REF!</v>
      </c>
      <c r="AB46" s="100" t="e">
        <f>[1]!STOCK[[#This Row],[Stock Actual]]*[1]!STOCK[[#This Row],[Costo total]]</f>
        <v>#REF!</v>
      </c>
      <c r="AC46" s="100"/>
      <c r="AD46" s="78"/>
      <c r="AE46" s="78"/>
      <c r="AF46" s="78"/>
      <c r="AG46" s="78"/>
      <c r="AH46" s="78"/>
      <c r="AI46" s="78"/>
      <c r="AJ46" s="78"/>
      <c r="AK46" s="78"/>
      <c r="AL46" s="78"/>
      <c r="AM46" s="78"/>
      <c r="AN46" s="78"/>
      <c r="AO46" s="78"/>
      <c r="AP46" s="78"/>
      <c r="AQ46" s="78"/>
      <c r="AR46" s="78"/>
      <c r="AS46" s="78"/>
      <c r="AT46" s="78"/>
    </row>
    <row r="47" s="58" customFormat="1" ht="80" hidden="1" customHeight="1" spans="1:46">
      <c r="A47" s="85" t="s">
        <v>16516</v>
      </c>
      <c r="B47" s="82"/>
      <c r="C47" s="83" t="s">
        <v>2</v>
      </c>
      <c r="D47" s="88" t="s">
        <v>16500</v>
      </c>
      <c r="E47" s="97" t="s">
        <v>16517</v>
      </c>
      <c r="F47" s="97" t="s">
        <v>16400</v>
      </c>
      <c r="G47" s="99" t="s">
        <v>16388</v>
      </c>
      <c r="H47" s="88">
        <v>15</v>
      </c>
      <c r="I47" s="78">
        <f t="shared" si="0"/>
        <v>15</v>
      </c>
      <c r="J47" s="107">
        <v>2</v>
      </c>
      <c r="K47" s="105">
        <f>SUMIFS(VENTAS[Cantidad],VENTAS[Código del producto Vendido],STOCK[[#This Row],[Code]])</f>
        <v>1</v>
      </c>
      <c r="L47" s="105">
        <f>STOCK[[#This Row],[Entradas]]-STOCK[[#This Row],[Salidas]]</f>
        <v>1</v>
      </c>
      <c r="M47" s="78">
        <f>STOCK[[#This Row],[Precio Final]]*10%</f>
        <v>1.5</v>
      </c>
      <c r="N47" s="99">
        <v>0</v>
      </c>
      <c r="O47" s="99">
        <v>0</v>
      </c>
      <c r="P47" s="88">
        <v>5.11363636363636</v>
      </c>
      <c r="Q47" s="110">
        <v>155</v>
      </c>
      <c r="R47" s="99">
        <v>17</v>
      </c>
      <c r="S47" s="99" t="e">
        <f>[1]!STOCK[[#This Row],[Peso (g)]]*[1]!STOCK[[#This Row],[Precio Envío Kilogramo (USD)]]/1000</f>
        <v>#REF!</v>
      </c>
      <c r="T47" s="99" t="e">
        <f>[1]!STOCK[[#This Row],[Costo Unitario (USD)]]+[1]!STOCK[[#This Row],[Costo Envío (USD)]]+[1]!STOCK[[#This Row],[Comisión 10%]]</f>
        <v>#REF!</v>
      </c>
      <c r="U47" s="99" t="e">
        <f>[1]!STOCK[[#This Row],[Costo total]]*1.5</f>
        <v>#REF!</v>
      </c>
      <c r="V47" s="80">
        <f t="shared" si="2"/>
        <v>15</v>
      </c>
      <c r="W47" s="78" t="e">
        <f>STOCK[[#This Row],[Precio Final]]-STOCK[[#This Row],[Costo total]]</f>
        <v>#REF!</v>
      </c>
      <c r="X47" s="78" t="e">
        <f>STOCK[[#This Row],[Ganancia Unitaria]]*STOCK[[#This Row],[Salidas]]</f>
        <v>#REF!</v>
      </c>
      <c r="Y47" s="99"/>
      <c r="Z47" s="99"/>
      <c r="AA47" s="99" t="e">
        <f>[1]!STOCK[[#This Row],[Costo total]]*[1]!STOCK[[#This Row],[Entradas]]</f>
        <v>#REF!</v>
      </c>
      <c r="AB47" s="99" t="e">
        <f>[1]!STOCK[[#This Row],[Stock Actual]]*[1]!STOCK[[#This Row],[Costo total]]</f>
        <v>#REF!</v>
      </c>
      <c r="AC47" s="99"/>
      <c r="AD47" s="78"/>
      <c r="AE47" s="78"/>
      <c r="AF47" s="78"/>
      <c r="AG47" s="78"/>
      <c r="AH47" s="78"/>
      <c r="AI47" s="78"/>
      <c r="AJ47" s="78"/>
      <c r="AK47" s="78"/>
      <c r="AL47" s="78"/>
      <c r="AM47" s="78"/>
      <c r="AN47" s="78"/>
      <c r="AO47" s="78"/>
      <c r="AP47" s="78"/>
      <c r="AQ47" s="78"/>
      <c r="AR47" s="78"/>
      <c r="AS47" s="78"/>
      <c r="AT47" s="78"/>
    </row>
    <row r="48" s="59" customFormat="1" ht="80" customHeight="1" spans="1:46">
      <c r="A48" s="91" t="s">
        <v>16518</v>
      </c>
      <c r="B48" s="86"/>
      <c r="C48" s="87" t="s">
        <v>2</v>
      </c>
      <c r="D48" s="88" t="s">
        <v>16519</v>
      </c>
      <c r="E48" s="97" t="s">
        <v>16520</v>
      </c>
      <c r="F48" s="97" t="s">
        <v>16508</v>
      </c>
      <c r="G48" s="98"/>
      <c r="H48" s="88">
        <v>40</v>
      </c>
      <c r="I48" s="78">
        <f t="shared" si="0"/>
        <v>40</v>
      </c>
      <c r="J48" s="107">
        <v>2</v>
      </c>
      <c r="K48" s="105">
        <v>2</v>
      </c>
      <c r="L48" s="105">
        <f>STOCK[[#This Row],[Entradas]]-STOCK[[#This Row],[Salidas]]</f>
        <v>0</v>
      </c>
      <c r="M48" s="78">
        <f>STOCK[[#This Row],[Precio Final]]*10%</f>
        <v>4</v>
      </c>
      <c r="N48" s="98">
        <v>0</v>
      </c>
      <c r="O48" s="98">
        <v>0</v>
      </c>
      <c r="P48" s="88">
        <v>14.81</v>
      </c>
      <c r="Q48" s="109">
        <v>0</v>
      </c>
      <c r="R48" s="98">
        <v>0</v>
      </c>
      <c r="S48" s="98">
        <v>5</v>
      </c>
      <c r="T48" s="98" t="e">
        <f>[1]!STOCK[[#This Row],[Costo Unitario (USD)]]+[1]!STOCK[[#This Row],[Costo Envío (USD)]]+[1]!STOCK[[#This Row],[Comisión 10%]]</f>
        <v>#REF!</v>
      </c>
      <c r="U48" s="98" t="e">
        <f>[1]!STOCK[[#This Row],[Costo total]]*1.5</f>
        <v>#REF!</v>
      </c>
      <c r="V48" s="80">
        <f t="shared" si="2"/>
        <v>40</v>
      </c>
      <c r="W48" s="78" t="e">
        <f>STOCK[[#This Row],[Precio Final]]-STOCK[[#This Row],[Costo total]]</f>
        <v>#REF!</v>
      </c>
      <c r="X48" s="78" t="e">
        <f>STOCK[[#This Row],[Ganancia Unitaria]]*STOCK[[#This Row],[Salidas]]</f>
        <v>#REF!</v>
      </c>
      <c r="Y48" s="98"/>
      <c r="Z48" s="98"/>
      <c r="AA48" s="98" t="e">
        <f>[1]!STOCK[[#This Row],[Costo total]]*[1]!STOCK[[#This Row],[Entradas]]</f>
        <v>#REF!</v>
      </c>
      <c r="AB48" s="98" t="e">
        <f>[1]!STOCK[[#This Row],[Stock Actual]]*[1]!STOCK[[#This Row],[Costo total]]</f>
        <v>#REF!</v>
      </c>
      <c r="AC48" s="98"/>
      <c r="AD48" s="76"/>
      <c r="AE48" s="76"/>
      <c r="AF48" s="76"/>
      <c r="AG48" s="76"/>
      <c r="AH48" s="76"/>
      <c r="AI48" s="76"/>
      <c r="AJ48" s="76"/>
      <c r="AK48" s="76"/>
      <c r="AL48" s="76"/>
      <c r="AM48" s="76"/>
      <c r="AN48" s="76"/>
      <c r="AO48" s="76"/>
      <c r="AP48" s="76"/>
      <c r="AQ48" s="76"/>
      <c r="AR48" s="76"/>
      <c r="AS48" s="76"/>
      <c r="AT48" s="76"/>
    </row>
    <row r="49" s="58" customFormat="1" ht="80" customHeight="1" spans="1:46">
      <c r="A49" s="91" t="s">
        <v>16521</v>
      </c>
      <c r="B49" s="82"/>
      <c r="C49" s="83" t="s">
        <v>2</v>
      </c>
      <c r="D49" s="88" t="s">
        <v>16519</v>
      </c>
      <c r="E49" s="97" t="s">
        <v>16522</v>
      </c>
      <c r="F49" s="97" t="s">
        <v>16475</v>
      </c>
      <c r="G49" s="99"/>
      <c r="H49" s="88">
        <v>40</v>
      </c>
      <c r="I49" s="78">
        <f t="shared" si="0"/>
        <v>40</v>
      </c>
      <c r="J49" s="107">
        <v>2</v>
      </c>
      <c r="K49" s="105">
        <v>1</v>
      </c>
      <c r="L49" s="105">
        <f>STOCK[[#This Row],[Entradas]]-STOCK[[#This Row],[Salidas]]</f>
        <v>1</v>
      </c>
      <c r="M49" s="78">
        <f>STOCK[[#This Row],[Precio Final]]*10%</f>
        <v>4</v>
      </c>
      <c r="N49" s="99">
        <v>0</v>
      </c>
      <c r="O49" s="99">
        <v>0</v>
      </c>
      <c r="P49" s="88">
        <v>14.81</v>
      </c>
      <c r="Q49" s="110">
        <v>0</v>
      </c>
      <c r="R49" s="99">
        <v>0</v>
      </c>
      <c r="S49" s="99">
        <v>5</v>
      </c>
      <c r="T49" s="99" t="e">
        <f>[1]!STOCK[[#This Row],[Costo Unitario (USD)]]+[1]!STOCK[[#This Row],[Costo Envío (USD)]]+[1]!STOCK[[#This Row],[Comisión 10%]]</f>
        <v>#REF!</v>
      </c>
      <c r="U49" s="99" t="e">
        <f>[1]!STOCK[[#This Row],[Costo total]]*1.5</f>
        <v>#REF!</v>
      </c>
      <c r="V49" s="80">
        <f t="shared" si="2"/>
        <v>40</v>
      </c>
      <c r="W49" s="78" t="e">
        <f>STOCK[[#This Row],[Precio Final]]-STOCK[[#This Row],[Costo total]]</f>
        <v>#REF!</v>
      </c>
      <c r="X49" s="78" t="e">
        <f>STOCK[[#This Row],[Ganancia Unitaria]]*STOCK[[#This Row],[Salidas]]</f>
        <v>#REF!</v>
      </c>
      <c r="Y49" s="99"/>
      <c r="Z49" s="99"/>
      <c r="AA49" s="99" t="e">
        <f>[1]!STOCK[[#This Row],[Costo total]]*[1]!STOCK[[#This Row],[Entradas]]</f>
        <v>#REF!</v>
      </c>
      <c r="AB49" s="99" t="e">
        <f>[1]!STOCK[[#This Row],[Stock Actual]]*[1]!STOCK[[#This Row],[Costo total]]</f>
        <v>#REF!</v>
      </c>
      <c r="AC49" s="99"/>
      <c r="AD49" s="78"/>
      <c r="AE49" s="78"/>
      <c r="AF49" s="78"/>
      <c r="AG49" s="78"/>
      <c r="AH49" s="78"/>
      <c r="AI49" s="78"/>
      <c r="AJ49" s="78"/>
      <c r="AK49" s="78"/>
      <c r="AL49" s="78"/>
      <c r="AM49" s="78"/>
      <c r="AN49" s="78"/>
      <c r="AO49" s="78"/>
      <c r="AP49" s="78"/>
      <c r="AQ49" s="78"/>
      <c r="AR49" s="78"/>
      <c r="AS49" s="78"/>
      <c r="AT49" s="78"/>
    </row>
    <row r="50" s="58" customFormat="1" ht="80" hidden="1" customHeight="1" spans="1:46">
      <c r="A50" s="81" t="s">
        <v>16523</v>
      </c>
      <c r="B50" s="86"/>
      <c r="C50" s="87" t="s">
        <v>2</v>
      </c>
      <c r="D50" s="84" t="s">
        <v>16524</v>
      </c>
      <c r="E50" s="95" t="s">
        <v>16525</v>
      </c>
      <c r="F50" s="95" t="s">
        <v>16413</v>
      </c>
      <c r="G50" s="100" t="s">
        <v>16388</v>
      </c>
      <c r="H50" s="84">
        <v>15</v>
      </c>
      <c r="I50" s="78">
        <f t="shared" si="0"/>
        <v>15</v>
      </c>
      <c r="J50" s="106">
        <v>2</v>
      </c>
      <c r="K50" s="105">
        <f>SUMIFS(VENTAS[Cantidad],VENTAS[Código del producto Vendido],STOCK[[#This Row],[Code]])</f>
        <v>1</v>
      </c>
      <c r="L50" s="105">
        <f>STOCK[[#This Row],[Entradas]]-STOCK[[#This Row],[Salidas]]</f>
        <v>1</v>
      </c>
      <c r="M50" s="78">
        <f>STOCK[[#This Row],[Precio Final]]*10%</f>
        <v>1.5</v>
      </c>
      <c r="N50" s="98">
        <v>0</v>
      </c>
      <c r="O50" s="98">
        <v>0</v>
      </c>
      <c r="P50" s="84">
        <v>5.11363636363636</v>
      </c>
      <c r="Q50" s="111">
        <v>155</v>
      </c>
      <c r="R50" s="100">
        <v>17</v>
      </c>
      <c r="S50" s="100" t="e">
        <f>[1]!STOCK[[#This Row],[Peso (g)]]*[1]!STOCK[[#This Row],[Precio Envío Kilogramo (USD)]]/1000</f>
        <v>#REF!</v>
      </c>
      <c r="T50" s="98" t="e">
        <f>[1]!STOCK[[#This Row],[Costo Unitario (USD)]]+[1]!STOCK[[#This Row],[Costo Envío (USD)]]+[1]!STOCK[[#This Row],[Comisión 10%]]</f>
        <v>#REF!</v>
      </c>
      <c r="U50" s="98" t="e">
        <f>[1]!STOCK[[#This Row],[Costo total]]*1.5</f>
        <v>#REF!</v>
      </c>
      <c r="V50" s="80">
        <f t="shared" si="2"/>
        <v>15</v>
      </c>
      <c r="W50" s="78" t="e">
        <f>STOCK[[#This Row],[Precio Final]]-STOCK[[#This Row],[Costo total]]</f>
        <v>#REF!</v>
      </c>
      <c r="X50" s="78" t="e">
        <f>STOCK[[#This Row],[Ganancia Unitaria]]*STOCK[[#This Row],[Salidas]]</f>
        <v>#REF!</v>
      </c>
      <c r="Y50" s="100"/>
      <c r="Z50" s="100"/>
      <c r="AA50" s="100" t="e">
        <f>[1]!STOCK[[#This Row],[Costo total]]*[1]!STOCK[[#This Row],[Entradas]]</f>
        <v>#REF!</v>
      </c>
      <c r="AB50" s="100" t="e">
        <f>[1]!STOCK[[#This Row],[Stock Actual]]*[1]!STOCK[[#This Row],[Costo total]]</f>
        <v>#REF!</v>
      </c>
      <c r="AC50" s="100"/>
      <c r="AD50" s="78"/>
      <c r="AE50" s="78"/>
      <c r="AF50" s="78"/>
      <c r="AG50" s="78"/>
      <c r="AH50" s="78"/>
      <c r="AI50" s="78"/>
      <c r="AJ50" s="78"/>
      <c r="AK50" s="78"/>
      <c r="AL50" s="78"/>
      <c r="AM50" s="78"/>
      <c r="AN50" s="78"/>
      <c r="AO50" s="78"/>
      <c r="AP50" s="78"/>
      <c r="AQ50" s="78"/>
      <c r="AR50" s="78"/>
      <c r="AS50" s="78"/>
      <c r="AT50" s="78"/>
    </row>
    <row r="51" s="58" customFormat="1" ht="80" hidden="1" customHeight="1" spans="1:46">
      <c r="A51" s="85" t="s">
        <v>16526</v>
      </c>
      <c r="B51" s="82"/>
      <c r="C51" s="83" t="s">
        <v>2</v>
      </c>
      <c r="D51" s="88" t="s">
        <v>16415</v>
      </c>
      <c r="E51" s="97" t="s">
        <v>16527</v>
      </c>
      <c r="F51" s="97" t="s">
        <v>16409</v>
      </c>
      <c r="G51" s="99" t="s">
        <v>16388</v>
      </c>
      <c r="H51" s="88">
        <v>25</v>
      </c>
      <c r="I51" s="78">
        <f t="shared" si="0"/>
        <v>25</v>
      </c>
      <c r="J51" s="107">
        <v>2</v>
      </c>
      <c r="K51" s="105">
        <v>2</v>
      </c>
      <c r="L51" s="105">
        <f>STOCK[[#This Row],[Entradas]]-STOCK[[#This Row],[Salidas]]</f>
        <v>0</v>
      </c>
      <c r="M51" s="78">
        <f>STOCK[[#This Row],[Precio Final]]*10%</f>
        <v>2.5</v>
      </c>
      <c r="N51" s="99">
        <v>0</v>
      </c>
      <c r="O51" s="99">
        <v>0</v>
      </c>
      <c r="P51" s="88">
        <v>10.2272727272727</v>
      </c>
      <c r="Q51" s="110">
        <v>300</v>
      </c>
      <c r="R51" s="99">
        <v>17</v>
      </c>
      <c r="S51" s="99" t="e">
        <f>[1]!STOCK[[#This Row],[Peso (g)]]*[1]!STOCK[[#This Row],[Precio Envío Kilogramo (USD)]]/1000</f>
        <v>#REF!</v>
      </c>
      <c r="T51" s="99" t="e">
        <f>[1]!STOCK[[#This Row],[Costo Unitario (USD)]]+[1]!STOCK[[#This Row],[Costo Envío (USD)]]+[1]!STOCK[[#This Row],[Comisión 10%]]</f>
        <v>#REF!</v>
      </c>
      <c r="U51" s="99" t="e">
        <f>[1]!STOCK[[#This Row],[Costo total]]*1.5</f>
        <v>#REF!</v>
      </c>
      <c r="V51" s="80">
        <f t="shared" si="2"/>
        <v>25</v>
      </c>
      <c r="W51" s="78" t="e">
        <f>STOCK[[#This Row],[Precio Final]]-STOCK[[#This Row],[Costo total]]</f>
        <v>#REF!</v>
      </c>
      <c r="X51" s="78" t="e">
        <f>STOCK[[#This Row],[Ganancia Unitaria]]*STOCK[[#This Row],[Salidas]]</f>
        <v>#REF!</v>
      </c>
      <c r="Y51" s="99" t="s">
        <v>16528</v>
      </c>
      <c r="Z51" s="99"/>
      <c r="AA51" s="99" t="e">
        <f>[1]!STOCK[[#This Row],[Costo total]]*[1]!STOCK[[#This Row],[Entradas]]</f>
        <v>#REF!</v>
      </c>
      <c r="AB51" s="99" t="e">
        <f>[1]!STOCK[[#This Row],[Stock Actual]]*[1]!STOCK[[#This Row],[Costo total]]</f>
        <v>#REF!</v>
      </c>
      <c r="AC51" s="99">
        <v>22</v>
      </c>
      <c r="AD51" s="78"/>
      <c r="AE51" s="78"/>
      <c r="AF51" s="78"/>
      <c r="AG51" s="78"/>
      <c r="AH51" s="78"/>
      <c r="AI51" s="78"/>
      <c r="AJ51" s="78"/>
      <c r="AK51" s="78"/>
      <c r="AL51" s="78"/>
      <c r="AM51" s="78"/>
      <c r="AN51" s="78"/>
      <c r="AO51" s="78"/>
      <c r="AP51" s="78"/>
      <c r="AQ51" s="78"/>
      <c r="AR51" s="78"/>
      <c r="AS51" s="78"/>
      <c r="AT51" s="78"/>
    </row>
    <row r="52" s="59" customFormat="1" ht="80" hidden="1" customHeight="1" spans="1:46">
      <c r="A52" s="85" t="s">
        <v>16529</v>
      </c>
      <c r="B52" s="86"/>
      <c r="C52" s="87" t="s">
        <v>2</v>
      </c>
      <c r="D52" s="88" t="s">
        <v>16500</v>
      </c>
      <c r="E52" s="97" t="s">
        <v>16530</v>
      </c>
      <c r="F52" s="97" t="s">
        <v>16400</v>
      </c>
      <c r="G52" s="98" t="s">
        <v>16388</v>
      </c>
      <c r="H52" s="88">
        <v>23</v>
      </c>
      <c r="I52" s="78">
        <f t="shared" si="0"/>
        <v>23</v>
      </c>
      <c r="J52" s="107">
        <v>1</v>
      </c>
      <c r="K52" s="105">
        <f>SUMIFS(VENTAS[Cantidad],VENTAS[Código del producto Vendido],STOCK[[#This Row],[Code]])</f>
        <v>1</v>
      </c>
      <c r="L52" s="105">
        <f>STOCK[[#This Row],[Entradas]]-STOCK[[#This Row],[Salidas]]</f>
        <v>0</v>
      </c>
      <c r="M52" s="78">
        <f>STOCK[[#This Row],[Precio Final]]*10%</f>
        <v>2.3</v>
      </c>
      <c r="N52" s="98">
        <v>0</v>
      </c>
      <c r="O52" s="98">
        <v>0</v>
      </c>
      <c r="P52" s="88">
        <v>9.375</v>
      </c>
      <c r="Q52" s="109">
        <v>300</v>
      </c>
      <c r="R52" s="98">
        <v>17.5</v>
      </c>
      <c r="S52" s="98" t="e">
        <f>[1]!STOCK[[#This Row],[Peso (g)]]*[1]!STOCK[[#This Row],[Precio Envío Kilogramo (USD)]]/1000</f>
        <v>#REF!</v>
      </c>
      <c r="T52" s="98" t="e">
        <f>[1]!STOCK[[#This Row],[Costo Unitario (USD)]]+[1]!STOCK[[#This Row],[Costo Envío (USD)]]+[1]!STOCK[[#This Row],[Comisión 10%]]</f>
        <v>#REF!</v>
      </c>
      <c r="U52" s="98" t="e">
        <f>[1]!STOCK[[#This Row],[Costo total]]*1.5</f>
        <v>#REF!</v>
      </c>
      <c r="V52" s="80">
        <f t="shared" si="2"/>
        <v>23</v>
      </c>
      <c r="W52" s="78" t="e">
        <f>STOCK[[#This Row],[Precio Final]]-STOCK[[#This Row],[Costo total]]</f>
        <v>#REF!</v>
      </c>
      <c r="X52" s="78" t="e">
        <f>STOCK[[#This Row],[Ganancia Unitaria]]*STOCK[[#This Row],[Salidas]]</f>
        <v>#REF!</v>
      </c>
      <c r="Y52" s="98"/>
      <c r="Z52" s="98"/>
      <c r="AA52" s="98" t="e">
        <f>[1]!STOCK[[#This Row],[Costo total]]*[1]!STOCK[[#This Row],[Entradas]]</f>
        <v>#REF!</v>
      </c>
      <c r="AB52" s="98" t="e">
        <f>[1]!STOCK[[#This Row],[Stock Actual]]*[1]!STOCK[[#This Row],[Costo total]]</f>
        <v>#REF!</v>
      </c>
      <c r="AC52" s="98"/>
      <c r="AD52" s="76"/>
      <c r="AE52" s="76"/>
      <c r="AF52" s="76"/>
      <c r="AG52" s="76"/>
      <c r="AH52" s="76"/>
      <c r="AI52" s="76"/>
      <c r="AJ52" s="76"/>
      <c r="AK52" s="76"/>
      <c r="AL52" s="76"/>
      <c r="AM52" s="76"/>
      <c r="AN52" s="76"/>
      <c r="AO52" s="76"/>
      <c r="AP52" s="76"/>
      <c r="AQ52" s="76"/>
      <c r="AR52" s="76"/>
      <c r="AS52" s="76"/>
      <c r="AT52" s="76"/>
    </row>
    <row r="53" s="58" customFormat="1" ht="80" hidden="1" customHeight="1" spans="1:46">
      <c r="A53" s="85" t="s">
        <v>16531</v>
      </c>
      <c r="B53" s="82"/>
      <c r="C53" s="83" t="s">
        <v>2</v>
      </c>
      <c r="D53" s="88" t="s">
        <v>16532</v>
      </c>
      <c r="E53" s="97" t="s">
        <v>16533</v>
      </c>
      <c r="F53" s="97" t="s">
        <v>16413</v>
      </c>
      <c r="G53" s="99" t="s">
        <v>16388</v>
      </c>
      <c r="H53" s="88">
        <v>30</v>
      </c>
      <c r="I53" s="78">
        <f t="shared" si="0"/>
        <v>30</v>
      </c>
      <c r="J53" s="107">
        <v>2</v>
      </c>
      <c r="K53" s="105">
        <f>SUMIFS(VENTAS[Cantidad],VENTAS[Código del producto Vendido],STOCK[[#This Row],[Code]])</f>
        <v>0</v>
      </c>
      <c r="L53" s="105">
        <f>STOCK[[#This Row],[Entradas]]-STOCK[[#This Row],[Salidas]]</f>
        <v>2</v>
      </c>
      <c r="M53" s="78">
        <f>STOCK[[#This Row],[Precio Final]]*10%</f>
        <v>3</v>
      </c>
      <c r="N53" s="99">
        <v>0</v>
      </c>
      <c r="O53" s="99">
        <v>0</v>
      </c>
      <c r="P53" s="88">
        <v>15.1704545454545</v>
      </c>
      <c r="Q53" s="110">
        <v>360</v>
      </c>
      <c r="R53" s="99">
        <v>17.5</v>
      </c>
      <c r="S53" s="99" t="e">
        <f>[1]!STOCK[[#This Row],[Peso (g)]]*[1]!STOCK[[#This Row],[Precio Envío Kilogramo (USD)]]/1000</f>
        <v>#REF!</v>
      </c>
      <c r="T53" s="99" t="e">
        <f>[1]!STOCK[[#This Row],[Costo Unitario (USD)]]+[1]!STOCK[[#This Row],[Costo Envío (USD)]]+[1]!STOCK[[#This Row],[Comisión 10%]]</f>
        <v>#REF!</v>
      </c>
      <c r="U53" s="99" t="e">
        <f>[1]!STOCK[[#This Row],[Costo total]]*1.5</f>
        <v>#REF!</v>
      </c>
      <c r="V53" s="80">
        <f t="shared" si="2"/>
        <v>30</v>
      </c>
      <c r="W53" s="78" t="e">
        <f>STOCK[[#This Row],[Precio Final]]-STOCK[[#This Row],[Costo total]]</f>
        <v>#REF!</v>
      </c>
      <c r="X53" s="78" t="e">
        <f>STOCK[[#This Row],[Ganancia Unitaria]]*STOCK[[#This Row],[Salidas]]</f>
        <v>#REF!</v>
      </c>
      <c r="Y53" s="99" t="s">
        <v>16534</v>
      </c>
      <c r="Z53" s="99"/>
      <c r="AA53" s="99" t="e">
        <f>[1]!STOCK[[#This Row],[Costo total]]*[1]!STOCK[[#This Row],[Entradas]]</f>
        <v>#REF!</v>
      </c>
      <c r="AB53" s="99" t="e">
        <f>[1]!STOCK[[#This Row],[Stock Actual]]*[1]!STOCK[[#This Row],[Costo total]]</f>
        <v>#REF!</v>
      </c>
      <c r="AC53" s="99"/>
      <c r="AD53" s="78"/>
      <c r="AE53" s="78"/>
      <c r="AF53" s="78"/>
      <c r="AG53" s="78"/>
      <c r="AH53" s="78"/>
      <c r="AI53" s="78"/>
      <c r="AJ53" s="78"/>
      <c r="AK53" s="78"/>
      <c r="AL53" s="78"/>
      <c r="AM53" s="78"/>
      <c r="AN53" s="78"/>
      <c r="AO53" s="78"/>
      <c r="AP53" s="78"/>
      <c r="AQ53" s="78"/>
      <c r="AR53" s="78"/>
      <c r="AS53" s="78"/>
      <c r="AT53" s="78"/>
    </row>
    <row r="54" s="59" customFormat="1" ht="80" hidden="1" customHeight="1" spans="1:46">
      <c r="A54" s="81" t="s">
        <v>16535</v>
      </c>
      <c r="B54" s="86"/>
      <c r="C54" s="87" t="s">
        <v>2</v>
      </c>
      <c r="D54" s="84" t="s">
        <v>16510</v>
      </c>
      <c r="E54" s="95" t="s">
        <v>16536</v>
      </c>
      <c r="F54" s="95" t="s">
        <v>16454</v>
      </c>
      <c r="G54" s="100" t="s">
        <v>16388</v>
      </c>
      <c r="H54" s="84">
        <v>12</v>
      </c>
      <c r="I54" s="78">
        <f t="shared" si="0"/>
        <v>12</v>
      </c>
      <c r="J54" s="106">
        <v>1</v>
      </c>
      <c r="K54" s="105">
        <f>SUMIFS(VENTAS[Cantidad],VENTAS[Código del producto Vendido],STOCK[[#This Row],[Code]])</f>
        <v>0</v>
      </c>
      <c r="L54" s="105">
        <f>STOCK[[#This Row],[Entradas]]-STOCK[[#This Row],[Salidas]]</f>
        <v>1</v>
      </c>
      <c r="M54" s="78">
        <f>STOCK[[#This Row],[Precio Final]]*10%</f>
        <v>1.2</v>
      </c>
      <c r="N54" s="98">
        <v>0</v>
      </c>
      <c r="O54" s="98">
        <v>0</v>
      </c>
      <c r="P54" s="84">
        <v>5.11764705882353</v>
      </c>
      <c r="Q54" s="111">
        <v>75</v>
      </c>
      <c r="R54" s="100">
        <v>17.5</v>
      </c>
      <c r="S54" s="100" t="e">
        <f>[1]!STOCK[[#This Row],[Peso (g)]]*[1]!STOCK[[#This Row],[Precio Envío Kilogramo (USD)]]/1000</f>
        <v>#REF!</v>
      </c>
      <c r="T54" s="98" t="e">
        <f>[1]!STOCK[[#This Row],[Costo Unitario (USD)]]+[1]!STOCK[[#This Row],[Costo Envío (USD)]]+[1]!STOCK[[#This Row],[Comisión 10%]]</f>
        <v>#REF!</v>
      </c>
      <c r="U54" s="98" t="e">
        <f>[1]!STOCK[[#This Row],[Costo total]]*1.5</f>
        <v>#REF!</v>
      </c>
      <c r="V54" s="80">
        <f t="shared" si="2"/>
        <v>12</v>
      </c>
      <c r="W54" s="78" t="e">
        <f>STOCK[[#This Row],[Precio Final]]-STOCK[[#This Row],[Costo total]]</f>
        <v>#REF!</v>
      </c>
      <c r="X54" s="78" t="e">
        <f>STOCK[[#This Row],[Ganancia Unitaria]]*STOCK[[#This Row],[Salidas]]</f>
        <v>#REF!</v>
      </c>
      <c r="Y54" s="100" t="s">
        <v>16534</v>
      </c>
      <c r="Z54" s="100"/>
      <c r="AA54" s="100" t="e">
        <f>[1]!STOCK[[#This Row],[Costo total]]*[1]!STOCK[[#This Row],[Entradas]]</f>
        <v>#REF!</v>
      </c>
      <c r="AB54" s="100" t="e">
        <f>[1]!STOCK[[#This Row],[Stock Actual]]*[1]!STOCK[[#This Row],[Costo total]]</f>
        <v>#REF!</v>
      </c>
      <c r="AC54" s="100"/>
      <c r="AD54" s="76"/>
      <c r="AE54" s="76"/>
      <c r="AF54" s="76"/>
      <c r="AG54" s="76"/>
      <c r="AH54" s="76"/>
      <c r="AI54" s="76"/>
      <c r="AJ54" s="76"/>
      <c r="AK54" s="76"/>
      <c r="AL54" s="76"/>
      <c r="AM54" s="76"/>
      <c r="AN54" s="76"/>
      <c r="AO54" s="76"/>
      <c r="AP54" s="76"/>
      <c r="AQ54" s="76"/>
      <c r="AR54" s="76"/>
      <c r="AS54" s="76"/>
      <c r="AT54" s="76"/>
    </row>
    <row r="55" s="59" customFormat="1" ht="80" hidden="1" customHeight="1" spans="1:46">
      <c r="A55" s="85" t="s">
        <v>16537</v>
      </c>
      <c r="B55" s="82"/>
      <c r="C55" s="83" t="s">
        <v>2</v>
      </c>
      <c r="D55" s="88" t="s">
        <v>16510</v>
      </c>
      <c r="E55" s="95" t="s">
        <v>16538</v>
      </c>
      <c r="F55" s="97" t="s">
        <v>16409</v>
      </c>
      <c r="G55" s="99" t="s">
        <v>16388</v>
      </c>
      <c r="H55" s="88">
        <v>12</v>
      </c>
      <c r="I55" s="78">
        <f t="shared" si="0"/>
        <v>12</v>
      </c>
      <c r="J55" s="107">
        <v>1</v>
      </c>
      <c r="K55" s="105">
        <f>SUMIFS(VENTAS[Cantidad],VENTAS[Código del producto Vendido],STOCK[[#This Row],[Code]])</f>
        <v>0</v>
      </c>
      <c r="L55" s="105">
        <f>STOCK[[#This Row],[Entradas]]-STOCK[[#This Row],[Salidas]]</f>
        <v>1</v>
      </c>
      <c r="M55" s="78">
        <f>STOCK[[#This Row],[Precio Final]]*10%</f>
        <v>1.2</v>
      </c>
      <c r="N55" s="99">
        <v>0</v>
      </c>
      <c r="O55" s="99">
        <v>0</v>
      </c>
      <c r="P55" s="88">
        <v>5.11764705882353</v>
      </c>
      <c r="Q55" s="110">
        <v>75</v>
      </c>
      <c r="R55" s="99">
        <v>17.5</v>
      </c>
      <c r="S55" s="99" t="e">
        <f>[1]!STOCK[[#This Row],[Peso (g)]]*[1]!STOCK[[#This Row],[Precio Envío Kilogramo (USD)]]/1000</f>
        <v>#REF!</v>
      </c>
      <c r="T55" s="99" t="e">
        <f>[1]!STOCK[[#This Row],[Costo Unitario (USD)]]+[1]!STOCK[[#This Row],[Costo Envío (USD)]]+[1]!STOCK[[#This Row],[Comisión 10%]]</f>
        <v>#REF!</v>
      </c>
      <c r="U55" s="99" t="e">
        <f>[1]!STOCK[[#This Row],[Costo total]]*1.5</f>
        <v>#REF!</v>
      </c>
      <c r="V55" s="80">
        <f t="shared" si="2"/>
        <v>12</v>
      </c>
      <c r="W55" s="78" t="e">
        <f>STOCK[[#This Row],[Precio Final]]-STOCK[[#This Row],[Costo total]]</f>
        <v>#REF!</v>
      </c>
      <c r="X55" s="78" t="e">
        <f>STOCK[[#This Row],[Ganancia Unitaria]]*STOCK[[#This Row],[Salidas]]</f>
        <v>#REF!</v>
      </c>
      <c r="Y55" s="99" t="s">
        <v>16534</v>
      </c>
      <c r="Z55" s="99"/>
      <c r="AA55" s="99" t="e">
        <f>[1]!STOCK[[#This Row],[Costo total]]*[1]!STOCK[[#This Row],[Entradas]]</f>
        <v>#REF!</v>
      </c>
      <c r="AB55" s="99" t="e">
        <f>[1]!STOCK[[#This Row],[Stock Actual]]*[1]!STOCK[[#This Row],[Costo total]]</f>
        <v>#REF!</v>
      </c>
      <c r="AC55" s="99"/>
      <c r="AD55" s="76"/>
      <c r="AE55" s="76"/>
      <c r="AF55" s="76"/>
      <c r="AG55" s="76"/>
      <c r="AH55" s="76"/>
      <c r="AI55" s="76"/>
      <c r="AJ55" s="76"/>
      <c r="AK55" s="76"/>
      <c r="AL55" s="76"/>
      <c r="AM55" s="76"/>
      <c r="AN55" s="76"/>
      <c r="AO55" s="76"/>
      <c r="AP55" s="76"/>
      <c r="AQ55" s="76"/>
      <c r="AR55" s="76"/>
      <c r="AS55" s="76"/>
      <c r="AT55" s="76"/>
    </row>
    <row r="56" s="58" customFormat="1" ht="80" hidden="1" customHeight="1" spans="1:46">
      <c r="A56" s="85" t="s">
        <v>16539</v>
      </c>
      <c r="B56" s="86"/>
      <c r="C56" s="87" t="s">
        <v>2</v>
      </c>
      <c r="D56" s="88" t="s">
        <v>16458</v>
      </c>
      <c r="E56" s="97" t="s">
        <v>16540</v>
      </c>
      <c r="F56" s="97" t="s">
        <v>16541</v>
      </c>
      <c r="G56" s="98" t="s">
        <v>16446</v>
      </c>
      <c r="H56" s="88">
        <v>30</v>
      </c>
      <c r="I56" s="78">
        <f t="shared" si="0"/>
        <v>30</v>
      </c>
      <c r="J56" s="107">
        <v>1</v>
      </c>
      <c r="K56" s="105">
        <f>SUMIFS(VENTAS[Cantidad],VENTAS[Código del producto Vendido],STOCK[[#This Row],[Code]])</f>
        <v>0</v>
      </c>
      <c r="L56" s="105">
        <f>STOCK[[#This Row],[Entradas]]-STOCK[[#This Row],[Salidas]]</f>
        <v>1</v>
      </c>
      <c r="M56" s="78">
        <f>STOCK[[#This Row],[Precio Final]]*10%</f>
        <v>3</v>
      </c>
      <c r="N56" s="98">
        <v>0</v>
      </c>
      <c r="O56" s="98">
        <v>0</v>
      </c>
      <c r="P56" s="88">
        <v>23.5294117647059</v>
      </c>
      <c r="Q56" s="109">
        <v>100</v>
      </c>
      <c r="R56" s="98">
        <v>17.5</v>
      </c>
      <c r="S56" s="98" t="e">
        <f>[1]!STOCK[[#This Row],[Peso (g)]]*[1]!STOCK[[#This Row],[Precio Envío Kilogramo (USD)]]/1000</f>
        <v>#REF!</v>
      </c>
      <c r="T56" s="98" t="e">
        <f>[1]!STOCK[[#This Row],[Costo Unitario (USD)]]+[1]!STOCK[[#This Row],[Costo Envío (USD)]]+[1]!STOCK[[#This Row],[Comisión 10%]]</f>
        <v>#REF!</v>
      </c>
      <c r="U56" s="98" t="e">
        <f>[1]!STOCK[[#This Row],[Costo total]]*1.5</f>
        <v>#REF!</v>
      </c>
      <c r="V56" s="80">
        <f t="shared" si="2"/>
        <v>30</v>
      </c>
      <c r="W56" s="78" t="e">
        <f>STOCK[[#This Row],[Precio Final]]-STOCK[[#This Row],[Costo total]]</f>
        <v>#REF!</v>
      </c>
      <c r="X56" s="78" t="e">
        <f>STOCK[[#This Row],[Ganancia Unitaria]]*STOCK[[#This Row],[Salidas]]</f>
        <v>#REF!</v>
      </c>
      <c r="Y56" s="98"/>
      <c r="Z56" s="98"/>
      <c r="AA56" s="98" t="e">
        <f>[1]!STOCK[[#This Row],[Costo total]]*[1]!STOCK[[#This Row],[Entradas]]</f>
        <v>#REF!</v>
      </c>
      <c r="AB56" s="98" t="e">
        <f>[1]!STOCK[[#This Row],[Stock Actual]]*[1]!STOCK[[#This Row],[Costo total]]</f>
        <v>#REF!</v>
      </c>
      <c r="AC56" s="98"/>
      <c r="AD56" s="78"/>
      <c r="AE56" s="78"/>
      <c r="AF56" s="78"/>
      <c r="AG56" s="78"/>
      <c r="AH56" s="78"/>
      <c r="AI56" s="78"/>
      <c r="AJ56" s="78"/>
      <c r="AK56" s="78"/>
      <c r="AL56" s="78"/>
      <c r="AM56" s="78"/>
      <c r="AN56" s="78"/>
      <c r="AO56" s="78"/>
      <c r="AP56" s="78"/>
      <c r="AQ56" s="78"/>
      <c r="AR56" s="78"/>
      <c r="AS56" s="78"/>
      <c r="AT56" s="78"/>
    </row>
    <row r="57" s="59" customFormat="1" ht="80" hidden="1" customHeight="1" spans="1:46">
      <c r="A57" s="85" t="s">
        <v>16542</v>
      </c>
      <c r="B57" s="82"/>
      <c r="C57" s="83" t="s">
        <v>2</v>
      </c>
      <c r="D57" s="88" t="s">
        <v>16461</v>
      </c>
      <c r="E57" s="97" t="s">
        <v>16543</v>
      </c>
      <c r="F57" s="97" t="s">
        <v>16409</v>
      </c>
      <c r="G57" s="99" t="s">
        <v>16446</v>
      </c>
      <c r="H57" s="88">
        <v>25</v>
      </c>
      <c r="I57" s="78">
        <f t="shared" si="0"/>
        <v>25</v>
      </c>
      <c r="J57" s="107">
        <v>3</v>
      </c>
      <c r="K57" s="105">
        <f>SUMIFS(VENTAS[Cantidad],VENTAS[Código del producto Vendido],STOCK[[#This Row],[Code]])</f>
        <v>2</v>
      </c>
      <c r="L57" s="105">
        <f>STOCK[[#This Row],[Entradas]]-STOCK[[#This Row],[Salidas]]</f>
        <v>1</v>
      </c>
      <c r="M57" s="78">
        <f>STOCK[[#This Row],[Precio Final]]*10%</f>
        <v>2.5</v>
      </c>
      <c r="N57" s="99">
        <v>0</v>
      </c>
      <c r="O57" s="99">
        <v>0</v>
      </c>
      <c r="P57" s="88">
        <v>14.1176470588235</v>
      </c>
      <c r="Q57" s="110">
        <v>350</v>
      </c>
      <c r="R57" s="99">
        <v>0</v>
      </c>
      <c r="S57" s="99">
        <v>4</v>
      </c>
      <c r="T57" s="99" t="e">
        <f>[1]!STOCK[[#This Row],[Costo Unitario (USD)]]+[1]!STOCK[[#This Row],[Costo Envío (USD)]]+[1]!STOCK[[#This Row],[Comisión 10%]]</f>
        <v>#REF!</v>
      </c>
      <c r="U57" s="99" t="e">
        <f>[1]!STOCK[[#This Row],[Costo total]]*1.5</f>
        <v>#REF!</v>
      </c>
      <c r="V57" s="80">
        <f t="shared" si="2"/>
        <v>25</v>
      </c>
      <c r="W57" s="78" t="e">
        <f>STOCK[[#This Row],[Precio Final]]-STOCK[[#This Row],[Costo total]]</f>
        <v>#REF!</v>
      </c>
      <c r="X57" s="78" t="e">
        <f>STOCK[[#This Row],[Ganancia Unitaria]]*STOCK[[#This Row],[Salidas]]</f>
        <v>#REF!</v>
      </c>
      <c r="Y57" s="99"/>
      <c r="Z57" s="99"/>
      <c r="AA57" s="99" t="e">
        <f>[1]!STOCK[[#This Row],[Costo total]]*[1]!STOCK[[#This Row],[Entradas]]</f>
        <v>#REF!</v>
      </c>
      <c r="AB57" s="99" t="e">
        <f>[1]!STOCK[[#This Row],[Stock Actual]]*[1]!STOCK[[#This Row],[Costo total]]</f>
        <v>#REF!</v>
      </c>
      <c r="AC57" s="99"/>
      <c r="AD57" s="76"/>
      <c r="AE57" s="76"/>
      <c r="AF57" s="76"/>
      <c r="AG57" s="76"/>
      <c r="AH57" s="76"/>
      <c r="AI57" s="76"/>
      <c r="AJ57" s="76"/>
      <c r="AK57" s="76"/>
      <c r="AL57" s="76"/>
      <c r="AM57" s="76"/>
      <c r="AN57" s="76"/>
      <c r="AO57" s="76"/>
      <c r="AP57" s="76"/>
      <c r="AQ57" s="76"/>
      <c r="AR57" s="76"/>
      <c r="AS57" s="76"/>
      <c r="AT57" s="76"/>
    </row>
    <row r="58" s="58" customFormat="1" ht="80" hidden="1" customHeight="1" spans="1:46">
      <c r="A58" s="84" t="s">
        <v>16544</v>
      </c>
      <c r="B58" s="86"/>
      <c r="C58" s="87" t="s">
        <v>2</v>
      </c>
      <c r="D58" s="84" t="s">
        <v>16466</v>
      </c>
      <c r="E58" s="95" t="s">
        <v>16545</v>
      </c>
      <c r="F58" s="95" t="s">
        <v>16413</v>
      </c>
      <c r="G58" s="100" t="s">
        <v>16446</v>
      </c>
      <c r="H58" s="84">
        <v>30</v>
      </c>
      <c r="I58" s="78">
        <f t="shared" si="0"/>
        <v>30</v>
      </c>
      <c r="J58" s="106">
        <v>1</v>
      </c>
      <c r="K58" s="105">
        <f>SUMIFS(VENTAS[Cantidad],VENTAS[Código del producto Vendido],STOCK[[#This Row],[Code]])</f>
        <v>0</v>
      </c>
      <c r="L58" s="105">
        <f>STOCK[[#This Row],[Entradas]]-STOCK[[#This Row],[Salidas]]</f>
        <v>1</v>
      </c>
      <c r="M58" s="78">
        <f>STOCK[[#This Row],[Precio Final]]*10%</f>
        <v>3</v>
      </c>
      <c r="N58" s="98">
        <v>0</v>
      </c>
      <c r="O58" s="98">
        <v>0</v>
      </c>
      <c r="P58" s="84">
        <v>22.2941176470588</v>
      </c>
      <c r="Q58" s="111">
        <v>170</v>
      </c>
      <c r="R58" s="100">
        <v>17.5</v>
      </c>
      <c r="S58" s="100" t="e">
        <f>[1]!STOCK[[#This Row],[Peso (g)]]*[1]!STOCK[[#This Row],[Precio Envío Kilogramo (USD)]]/1000</f>
        <v>#REF!</v>
      </c>
      <c r="T58" s="98" t="e">
        <f>[1]!STOCK[[#This Row],[Costo Unitario (USD)]]+[1]!STOCK[[#This Row],[Costo Envío (USD)]]+[1]!STOCK[[#This Row],[Comisión 10%]]</f>
        <v>#REF!</v>
      </c>
      <c r="U58" s="98" t="e">
        <f>[1]!STOCK[[#This Row],[Costo total]]*1.5</f>
        <v>#REF!</v>
      </c>
      <c r="V58" s="80">
        <f t="shared" si="2"/>
        <v>30</v>
      </c>
      <c r="W58" s="78" t="e">
        <f>STOCK[[#This Row],[Precio Final]]-STOCK[[#This Row],[Costo total]]</f>
        <v>#REF!</v>
      </c>
      <c r="X58" s="78" t="e">
        <f>STOCK[[#This Row],[Ganancia Unitaria]]*STOCK[[#This Row],[Salidas]]</f>
        <v>#REF!</v>
      </c>
      <c r="Y58" s="100"/>
      <c r="Z58" s="100"/>
      <c r="AA58" s="100" t="e">
        <f>[1]!STOCK[[#This Row],[Costo total]]*[1]!STOCK[[#This Row],[Entradas]]</f>
        <v>#REF!</v>
      </c>
      <c r="AB58" s="100" t="e">
        <f>[1]!STOCK[[#This Row],[Stock Actual]]*[1]!STOCK[[#This Row],[Costo total]]</f>
        <v>#REF!</v>
      </c>
      <c r="AC58" s="100"/>
      <c r="AD58" s="78"/>
      <c r="AE58" s="78"/>
      <c r="AF58" s="78"/>
      <c r="AG58" s="78"/>
      <c r="AH58" s="78"/>
      <c r="AI58" s="78"/>
      <c r="AJ58" s="78"/>
      <c r="AK58" s="78"/>
      <c r="AL58" s="78"/>
      <c r="AM58" s="78"/>
      <c r="AN58" s="78"/>
      <c r="AO58" s="78"/>
      <c r="AP58" s="78"/>
      <c r="AQ58" s="78"/>
      <c r="AR58" s="78"/>
      <c r="AS58" s="78"/>
      <c r="AT58" s="78"/>
    </row>
    <row r="59" s="59" customFormat="1" ht="80" hidden="1" customHeight="1" spans="1:46">
      <c r="A59" s="81" t="s">
        <v>16546</v>
      </c>
      <c r="B59" s="82"/>
      <c r="C59" s="83" t="s">
        <v>2</v>
      </c>
      <c r="D59" s="84" t="s">
        <v>16510</v>
      </c>
      <c r="E59" s="95" t="s">
        <v>16547</v>
      </c>
      <c r="F59" s="95" t="s">
        <v>16438</v>
      </c>
      <c r="G59" s="96" t="s">
        <v>16388</v>
      </c>
      <c r="H59" s="84">
        <v>5</v>
      </c>
      <c r="I59" s="78">
        <f t="shared" si="0"/>
        <v>5</v>
      </c>
      <c r="J59" s="106">
        <v>11</v>
      </c>
      <c r="K59" s="105">
        <v>11</v>
      </c>
      <c r="L59" s="105">
        <f>STOCK[[#This Row],[Entradas]]-STOCK[[#This Row],[Salidas]]</f>
        <v>0</v>
      </c>
      <c r="M59" s="78">
        <f>STOCK[[#This Row],[Precio Final]]*10%</f>
        <v>0.5</v>
      </c>
      <c r="N59" s="99">
        <v>0</v>
      </c>
      <c r="O59" s="99">
        <v>0</v>
      </c>
      <c r="P59" s="84">
        <v>1.03</v>
      </c>
      <c r="Q59" s="108">
        <v>0</v>
      </c>
      <c r="R59" s="96">
        <v>0</v>
      </c>
      <c r="S59" s="96">
        <v>1</v>
      </c>
      <c r="T59" s="99" t="e">
        <f>[1]!STOCK[[#This Row],[Costo Unitario (USD)]]+[1]!STOCK[[#This Row],[Costo Envío (USD)]]+[1]!STOCK[[#This Row],[Comisión 10%]]</f>
        <v>#REF!</v>
      </c>
      <c r="U59" s="99" t="e">
        <f>[1]!STOCK[[#This Row],[Costo total]]*1.5</f>
        <v>#REF!</v>
      </c>
      <c r="V59" s="80">
        <f t="shared" si="2"/>
        <v>5</v>
      </c>
      <c r="W59" s="78" t="e">
        <f>STOCK[[#This Row],[Precio Final]]-STOCK[[#This Row],[Costo total]]</f>
        <v>#REF!</v>
      </c>
      <c r="X59" s="78" t="e">
        <f>STOCK[[#This Row],[Ganancia Unitaria]]*STOCK[[#This Row],[Salidas]]</f>
        <v>#REF!</v>
      </c>
      <c r="Y59" s="96" t="s">
        <v>16548</v>
      </c>
      <c r="Z59" s="96"/>
      <c r="AA59" s="96" t="e">
        <f>[1]!STOCK[[#This Row],[Costo total]]*[1]!STOCK[[#This Row],[Entradas]]</f>
        <v>#REF!</v>
      </c>
      <c r="AB59" s="96" t="e">
        <f>[1]!STOCK[[#This Row],[Stock Actual]]*[1]!STOCK[[#This Row],[Costo total]]</f>
        <v>#REF!</v>
      </c>
      <c r="AC59" s="96"/>
      <c r="AD59" s="76"/>
      <c r="AE59" s="76"/>
      <c r="AF59" s="76"/>
      <c r="AG59" s="76"/>
      <c r="AH59" s="76"/>
      <c r="AI59" s="76"/>
      <c r="AJ59" s="76"/>
      <c r="AK59" s="76"/>
      <c r="AL59" s="76"/>
      <c r="AM59" s="76"/>
      <c r="AN59" s="76"/>
      <c r="AO59" s="76"/>
      <c r="AP59" s="76"/>
      <c r="AQ59" s="76"/>
      <c r="AR59" s="76"/>
      <c r="AS59" s="76"/>
      <c r="AT59" s="76"/>
    </row>
    <row r="60" s="58" customFormat="1" ht="80" hidden="1" customHeight="1" spans="1:46">
      <c r="A60" s="81" t="s">
        <v>16549</v>
      </c>
      <c r="B60" s="86"/>
      <c r="C60" s="87" t="s">
        <v>2</v>
      </c>
      <c r="D60" s="84" t="s">
        <v>16500</v>
      </c>
      <c r="E60" s="95" t="s">
        <v>16550</v>
      </c>
      <c r="F60" s="95" t="s">
        <v>16400</v>
      </c>
      <c r="G60" s="100" t="s">
        <v>16388</v>
      </c>
      <c r="H60" s="84">
        <v>20</v>
      </c>
      <c r="I60" s="78">
        <f t="shared" si="0"/>
        <v>20</v>
      </c>
      <c r="J60" s="106">
        <v>3</v>
      </c>
      <c r="K60" s="105">
        <f>SUMIFS(VENTAS[Cantidad],VENTAS[Código del producto Vendido],STOCK[[#This Row],[Code]])</f>
        <v>2</v>
      </c>
      <c r="L60" s="105">
        <f>STOCK[[#This Row],[Entradas]]-STOCK[[#This Row],[Salidas]]</f>
        <v>1</v>
      </c>
      <c r="M60" s="78">
        <f>STOCK[[#This Row],[Precio Final]]*10%</f>
        <v>2</v>
      </c>
      <c r="N60" s="98">
        <v>0</v>
      </c>
      <c r="O60" s="98">
        <v>0</v>
      </c>
      <c r="P60" s="84">
        <v>12.29</v>
      </c>
      <c r="Q60" s="111">
        <v>0</v>
      </c>
      <c r="R60" s="100">
        <v>0</v>
      </c>
      <c r="S60" s="100">
        <v>2</v>
      </c>
      <c r="T60" s="98" t="e">
        <f>[1]!STOCK[[#This Row],[Costo Unitario (USD)]]+[1]!STOCK[[#This Row],[Costo Envío (USD)]]+[1]!STOCK[[#This Row],[Comisión 10%]]</f>
        <v>#REF!</v>
      </c>
      <c r="U60" s="98" t="e">
        <f>[1]!STOCK[[#This Row],[Costo total]]*1.5</f>
        <v>#REF!</v>
      </c>
      <c r="V60" s="80">
        <f t="shared" si="2"/>
        <v>20</v>
      </c>
      <c r="W60" s="78" t="e">
        <f>STOCK[[#This Row],[Precio Final]]-STOCK[[#This Row],[Costo total]]</f>
        <v>#REF!</v>
      </c>
      <c r="X60" s="78" t="e">
        <f>STOCK[[#This Row],[Ganancia Unitaria]]*STOCK[[#This Row],[Salidas]]</f>
        <v>#REF!</v>
      </c>
      <c r="Y60" s="100" t="s">
        <v>16548</v>
      </c>
      <c r="Z60" s="100"/>
      <c r="AA60" s="100" t="e">
        <f>[1]!STOCK[[#This Row],[Costo total]]*[1]!STOCK[[#This Row],[Entradas]]</f>
        <v>#REF!</v>
      </c>
      <c r="AB60" s="100" t="e">
        <f>[1]!STOCK[[#This Row],[Stock Actual]]*[1]!STOCK[[#This Row],[Costo total]]</f>
        <v>#REF!</v>
      </c>
      <c r="AC60" s="100"/>
      <c r="AD60" s="78"/>
      <c r="AE60" s="78"/>
      <c r="AF60" s="78"/>
      <c r="AG60" s="78"/>
      <c r="AH60" s="78"/>
      <c r="AI60" s="78"/>
      <c r="AJ60" s="78"/>
      <c r="AK60" s="78"/>
      <c r="AL60" s="78"/>
      <c r="AM60" s="78"/>
      <c r="AN60" s="78"/>
      <c r="AO60" s="78"/>
      <c r="AP60" s="78"/>
      <c r="AQ60" s="78"/>
      <c r="AR60" s="78"/>
      <c r="AS60" s="78"/>
      <c r="AT60" s="78"/>
    </row>
    <row r="61" s="59" customFormat="1" ht="80" hidden="1" customHeight="1" spans="1:46">
      <c r="A61" s="81" t="s">
        <v>16551</v>
      </c>
      <c r="B61" s="82"/>
      <c r="C61" s="83" t="s">
        <v>2</v>
      </c>
      <c r="D61" s="84" t="s">
        <v>16552</v>
      </c>
      <c r="E61" s="95" t="s">
        <v>16553</v>
      </c>
      <c r="F61" s="95" t="s">
        <v>16409</v>
      </c>
      <c r="G61" s="96" t="s">
        <v>16388</v>
      </c>
      <c r="H61" s="84">
        <v>20</v>
      </c>
      <c r="I61" s="78">
        <f t="shared" si="0"/>
        <v>20</v>
      </c>
      <c r="J61" s="106">
        <v>1</v>
      </c>
      <c r="K61" s="105">
        <f>SUMIFS(VENTAS[Cantidad],VENTAS[Código del producto Vendido],STOCK[[#This Row],[Code]])</f>
        <v>0</v>
      </c>
      <c r="L61" s="105">
        <f>STOCK[[#This Row],[Entradas]]-STOCK[[#This Row],[Salidas]]</f>
        <v>1</v>
      </c>
      <c r="M61" s="78">
        <f>STOCK[[#This Row],[Precio Final]]*10%</f>
        <v>2</v>
      </c>
      <c r="N61" s="99">
        <v>0</v>
      </c>
      <c r="O61" s="99">
        <v>0</v>
      </c>
      <c r="P61" s="84">
        <v>12.05</v>
      </c>
      <c r="Q61" s="108">
        <v>0</v>
      </c>
      <c r="R61" s="96">
        <v>0</v>
      </c>
      <c r="S61" s="96">
        <v>1</v>
      </c>
      <c r="T61" s="99" t="e">
        <f>[1]!STOCK[[#This Row],[Costo Unitario (USD)]]+[1]!STOCK[[#This Row],[Costo Envío (USD)]]+[1]!STOCK[[#This Row],[Comisión 10%]]</f>
        <v>#REF!</v>
      </c>
      <c r="U61" s="99" t="e">
        <f>[1]!STOCK[[#This Row],[Costo total]]*1.5</f>
        <v>#REF!</v>
      </c>
      <c r="V61" s="80">
        <f t="shared" si="2"/>
        <v>20</v>
      </c>
      <c r="W61" s="78" t="e">
        <f>STOCK[[#This Row],[Precio Final]]-STOCK[[#This Row],[Costo total]]</f>
        <v>#REF!</v>
      </c>
      <c r="X61" s="78" t="e">
        <f>STOCK[[#This Row],[Ganancia Unitaria]]*STOCK[[#This Row],[Salidas]]</f>
        <v>#REF!</v>
      </c>
      <c r="Y61" s="96" t="s">
        <v>16548</v>
      </c>
      <c r="Z61" s="96"/>
      <c r="AA61" s="96" t="e">
        <f>[1]!STOCK[[#This Row],[Costo total]]*[1]!STOCK[[#This Row],[Entradas]]</f>
        <v>#REF!</v>
      </c>
      <c r="AB61" s="96" t="e">
        <f>[1]!STOCK[[#This Row],[Stock Actual]]*[1]!STOCK[[#This Row],[Costo total]]</f>
        <v>#REF!</v>
      </c>
      <c r="AC61" s="96"/>
      <c r="AD61" s="76"/>
      <c r="AE61" s="76"/>
      <c r="AF61" s="76"/>
      <c r="AG61" s="76"/>
      <c r="AH61" s="76"/>
      <c r="AI61" s="76"/>
      <c r="AJ61" s="76"/>
      <c r="AK61" s="76"/>
      <c r="AL61" s="76"/>
      <c r="AM61" s="76"/>
      <c r="AN61" s="76"/>
      <c r="AO61" s="76"/>
      <c r="AP61" s="76"/>
      <c r="AQ61" s="76"/>
      <c r="AR61" s="76"/>
      <c r="AS61" s="76"/>
      <c r="AT61" s="76"/>
    </row>
    <row r="62" s="59" customFormat="1" ht="80" hidden="1" customHeight="1" spans="1:46">
      <c r="A62" s="81" t="s">
        <v>16554</v>
      </c>
      <c r="B62" s="86"/>
      <c r="C62" s="87" t="s">
        <v>2</v>
      </c>
      <c r="D62" s="84" t="s">
        <v>16436</v>
      </c>
      <c r="E62" s="95" t="s">
        <v>16555</v>
      </c>
      <c r="F62" s="95" t="s">
        <v>16438</v>
      </c>
      <c r="G62" s="100" t="s">
        <v>16388</v>
      </c>
      <c r="H62" s="84">
        <v>10</v>
      </c>
      <c r="I62" s="78">
        <f t="shared" si="0"/>
        <v>10</v>
      </c>
      <c r="J62" s="106">
        <v>4</v>
      </c>
      <c r="K62" s="105">
        <f>SUMIFS(VENTAS[Cantidad],VENTAS[Código del producto Vendido],STOCK[[#This Row],[Code]])</f>
        <v>2</v>
      </c>
      <c r="L62" s="105">
        <f>STOCK[[#This Row],[Entradas]]-STOCK[[#This Row],[Salidas]]</f>
        <v>2</v>
      </c>
      <c r="M62" s="78">
        <f>STOCK[[#This Row],[Precio Final]]*10%</f>
        <v>1</v>
      </c>
      <c r="N62" s="98">
        <v>0</v>
      </c>
      <c r="O62" s="98">
        <v>0</v>
      </c>
      <c r="P62" s="84">
        <v>3.09</v>
      </c>
      <c r="Q62" s="111">
        <v>0</v>
      </c>
      <c r="R62" s="100">
        <v>0</v>
      </c>
      <c r="S62" s="100">
        <v>1</v>
      </c>
      <c r="T62" s="98" t="e">
        <f>[1]!STOCK[[#This Row],[Costo Unitario (USD)]]+[1]!STOCK[[#This Row],[Costo Envío (USD)]]+[1]!STOCK[[#This Row],[Comisión 10%]]</f>
        <v>#REF!</v>
      </c>
      <c r="U62" s="98" t="e">
        <f>[1]!STOCK[[#This Row],[Costo total]]*1.5</f>
        <v>#REF!</v>
      </c>
      <c r="V62" s="80">
        <f t="shared" si="2"/>
        <v>10</v>
      </c>
      <c r="W62" s="78" t="e">
        <f>STOCK[[#This Row],[Precio Final]]-STOCK[[#This Row],[Costo total]]</f>
        <v>#REF!</v>
      </c>
      <c r="X62" s="78" t="e">
        <f>STOCK[[#This Row],[Ganancia Unitaria]]*STOCK[[#This Row],[Salidas]]</f>
        <v>#REF!</v>
      </c>
      <c r="Y62" s="100" t="s">
        <v>16548</v>
      </c>
      <c r="Z62" s="100"/>
      <c r="AA62" s="100" t="e">
        <f>[1]!STOCK[[#This Row],[Costo total]]*[1]!STOCK[[#This Row],[Entradas]]</f>
        <v>#REF!</v>
      </c>
      <c r="AB62" s="100" t="e">
        <f>[1]!STOCK[[#This Row],[Stock Actual]]*[1]!STOCK[[#This Row],[Costo total]]</f>
        <v>#REF!</v>
      </c>
      <c r="AC62" s="100"/>
      <c r="AD62" s="76"/>
      <c r="AE62" s="76"/>
      <c r="AF62" s="76"/>
      <c r="AG62" s="76"/>
      <c r="AH62" s="76"/>
      <c r="AI62" s="76"/>
      <c r="AJ62" s="76"/>
      <c r="AK62" s="76"/>
      <c r="AL62" s="76"/>
      <c r="AM62" s="76"/>
      <c r="AN62" s="76"/>
      <c r="AO62" s="76"/>
      <c r="AP62" s="76"/>
      <c r="AQ62" s="76"/>
      <c r="AR62" s="76"/>
      <c r="AS62" s="76"/>
      <c r="AT62" s="76"/>
    </row>
    <row r="63" s="59" customFormat="1" ht="80" hidden="1" customHeight="1" spans="1:46">
      <c r="A63" s="81" t="s">
        <v>16556</v>
      </c>
      <c r="B63" s="82"/>
      <c r="C63" s="83" t="s">
        <v>2</v>
      </c>
      <c r="D63" s="84" t="s">
        <v>16500</v>
      </c>
      <c r="E63" s="95" t="s">
        <v>16557</v>
      </c>
      <c r="F63" s="95" t="s">
        <v>16400</v>
      </c>
      <c r="G63" s="96" t="s">
        <v>16388</v>
      </c>
      <c r="H63" s="84">
        <v>23</v>
      </c>
      <c r="I63" s="78">
        <f t="shared" si="0"/>
        <v>23</v>
      </c>
      <c r="J63" s="106">
        <v>2</v>
      </c>
      <c r="K63" s="105">
        <f>SUMIFS(VENTAS[Cantidad],VENTAS[Código del producto Vendido],STOCK[[#This Row],[Code]])</f>
        <v>2</v>
      </c>
      <c r="L63" s="105">
        <f>STOCK[[#This Row],[Entradas]]-STOCK[[#This Row],[Salidas]]</f>
        <v>0</v>
      </c>
      <c r="M63" s="78">
        <f>STOCK[[#This Row],[Precio Final]]*10%</f>
        <v>2.3</v>
      </c>
      <c r="N63" s="99">
        <v>0</v>
      </c>
      <c r="O63" s="99">
        <v>0</v>
      </c>
      <c r="P63" s="84">
        <v>10.22</v>
      </c>
      <c r="Q63" s="108">
        <v>0</v>
      </c>
      <c r="R63" s="96">
        <v>0</v>
      </c>
      <c r="S63" s="96">
        <v>5</v>
      </c>
      <c r="T63" s="99" t="e">
        <f>[1]!STOCK[[#This Row],[Costo Unitario (USD)]]+[1]!STOCK[[#This Row],[Costo Envío (USD)]]+[1]!STOCK[[#This Row],[Comisión 10%]]</f>
        <v>#REF!</v>
      </c>
      <c r="U63" s="99" t="e">
        <f>[1]!STOCK[[#This Row],[Costo total]]*1.5</f>
        <v>#REF!</v>
      </c>
      <c r="V63" s="80">
        <f t="shared" si="2"/>
        <v>23</v>
      </c>
      <c r="W63" s="78" t="e">
        <f>STOCK[[#This Row],[Precio Final]]-STOCK[[#This Row],[Costo total]]</f>
        <v>#REF!</v>
      </c>
      <c r="X63" s="78" t="e">
        <f>STOCK[[#This Row],[Ganancia Unitaria]]*STOCK[[#This Row],[Salidas]]</f>
        <v>#REF!</v>
      </c>
      <c r="Y63" s="96" t="s">
        <v>16548</v>
      </c>
      <c r="Z63" s="96"/>
      <c r="AA63" s="96" t="e">
        <f>[1]!STOCK[[#This Row],[Costo total]]*[1]!STOCK[[#This Row],[Entradas]]</f>
        <v>#REF!</v>
      </c>
      <c r="AB63" s="96" t="e">
        <f>[1]!STOCK[[#This Row],[Stock Actual]]*[1]!STOCK[[#This Row],[Costo total]]</f>
        <v>#REF!</v>
      </c>
      <c r="AC63" s="96"/>
      <c r="AD63" s="76"/>
      <c r="AE63" s="76"/>
      <c r="AF63" s="76"/>
      <c r="AG63" s="76"/>
      <c r="AH63" s="76"/>
      <c r="AI63" s="76"/>
      <c r="AJ63" s="76"/>
      <c r="AK63" s="76"/>
      <c r="AL63" s="76"/>
      <c r="AM63" s="76"/>
      <c r="AN63" s="76"/>
      <c r="AO63" s="76"/>
      <c r="AP63" s="76"/>
      <c r="AQ63" s="76"/>
      <c r="AR63" s="76"/>
      <c r="AS63" s="76"/>
      <c r="AT63" s="76"/>
    </row>
    <row r="64" s="59" customFormat="1" ht="80" hidden="1" customHeight="1" spans="1:46">
      <c r="A64" s="81" t="s">
        <v>16558</v>
      </c>
      <c r="B64" s="86"/>
      <c r="C64" s="87" t="s">
        <v>2</v>
      </c>
      <c r="D64" s="84" t="s">
        <v>16559</v>
      </c>
      <c r="E64" s="95" t="s">
        <v>16560</v>
      </c>
      <c r="F64" s="95" t="s">
        <v>16387</v>
      </c>
      <c r="G64" s="100" t="s">
        <v>16388</v>
      </c>
      <c r="H64" s="84">
        <v>10</v>
      </c>
      <c r="I64" s="78">
        <f t="shared" si="0"/>
        <v>10</v>
      </c>
      <c r="J64" s="106">
        <v>2</v>
      </c>
      <c r="K64" s="105">
        <f>SUMIFS(VENTAS[Cantidad],VENTAS[Código del producto Vendido],STOCK[[#This Row],[Code]])</f>
        <v>0</v>
      </c>
      <c r="L64" s="105">
        <f>STOCK[[#This Row],[Entradas]]-STOCK[[#This Row],[Salidas]]</f>
        <v>2</v>
      </c>
      <c r="M64" s="78">
        <f>STOCK[[#This Row],[Precio Final]]*10%</f>
        <v>1</v>
      </c>
      <c r="N64" s="98">
        <v>0</v>
      </c>
      <c r="O64" s="98">
        <v>0</v>
      </c>
      <c r="P64" s="84">
        <v>3.73</v>
      </c>
      <c r="Q64" s="111">
        <v>0</v>
      </c>
      <c r="R64" s="100">
        <v>0</v>
      </c>
      <c r="S64" s="100">
        <v>3</v>
      </c>
      <c r="T64" s="98" t="e">
        <f>[1]!STOCK[[#This Row],[Costo Unitario (USD)]]+[1]!STOCK[[#This Row],[Costo Envío (USD)]]+[1]!STOCK[[#This Row],[Comisión 10%]]</f>
        <v>#REF!</v>
      </c>
      <c r="U64" s="98" t="e">
        <f>[1]!STOCK[[#This Row],[Costo total]]*1.5</f>
        <v>#REF!</v>
      </c>
      <c r="V64" s="80">
        <f t="shared" si="2"/>
        <v>10</v>
      </c>
      <c r="W64" s="78" t="e">
        <f>STOCK[[#This Row],[Precio Final]]-STOCK[[#This Row],[Costo total]]</f>
        <v>#REF!</v>
      </c>
      <c r="X64" s="78" t="e">
        <f>STOCK[[#This Row],[Ganancia Unitaria]]*STOCK[[#This Row],[Salidas]]</f>
        <v>#REF!</v>
      </c>
      <c r="Y64" s="100" t="s">
        <v>16548</v>
      </c>
      <c r="Z64" s="100"/>
      <c r="AA64" s="100" t="e">
        <f>[1]!STOCK[[#This Row],[Costo total]]*[1]!STOCK[[#This Row],[Entradas]]</f>
        <v>#REF!</v>
      </c>
      <c r="AB64" s="100" t="e">
        <f>[1]!STOCK[[#This Row],[Stock Actual]]*[1]!STOCK[[#This Row],[Costo total]]</f>
        <v>#REF!</v>
      </c>
      <c r="AC64" s="100"/>
      <c r="AD64" s="76"/>
      <c r="AE64" s="76"/>
      <c r="AF64" s="76"/>
      <c r="AG64" s="76"/>
      <c r="AH64" s="76"/>
      <c r="AI64" s="76"/>
      <c r="AJ64" s="76"/>
      <c r="AK64" s="76"/>
      <c r="AL64" s="76"/>
      <c r="AM64" s="76"/>
      <c r="AN64" s="76"/>
      <c r="AO64" s="76"/>
      <c r="AP64" s="76"/>
      <c r="AQ64" s="76"/>
      <c r="AR64" s="76"/>
      <c r="AS64" s="76"/>
      <c r="AT64" s="76"/>
    </row>
    <row r="65" s="59" customFormat="1" ht="80" hidden="1" customHeight="1" spans="1:46">
      <c r="A65" s="85" t="s">
        <v>16561</v>
      </c>
      <c r="B65" s="82"/>
      <c r="C65" s="83" t="s">
        <v>2</v>
      </c>
      <c r="D65" s="88" t="s">
        <v>16398</v>
      </c>
      <c r="E65" s="97" t="s">
        <v>16562</v>
      </c>
      <c r="F65" s="97" t="s">
        <v>16400</v>
      </c>
      <c r="G65" s="99" t="s">
        <v>16563</v>
      </c>
      <c r="H65" s="88">
        <v>30</v>
      </c>
      <c r="I65" s="78">
        <f t="shared" si="0"/>
        <v>30</v>
      </c>
      <c r="J65" s="107">
        <v>3</v>
      </c>
      <c r="K65" s="105">
        <f>SUMIFS(VENTAS[Cantidad],VENTAS[Código del producto Vendido],STOCK[[#This Row],[Code]])</f>
        <v>1</v>
      </c>
      <c r="L65" s="105">
        <f>STOCK[[#This Row],[Entradas]]-STOCK[[#This Row],[Salidas]]</f>
        <v>2</v>
      </c>
      <c r="M65" s="78">
        <f>STOCK[[#This Row],[Precio Final]]*10%</f>
        <v>3</v>
      </c>
      <c r="N65" s="99">
        <v>0</v>
      </c>
      <c r="O65" s="99">
        <v>0</v>
      </c>
      <c r="P65" s="88">
        <v>13</v>
      </c>
      <c r="Q65" s="110">
        <v>0</v>
      </c>
      <c r="R65" s="99">
        <v>0</v>
      </c>
      <c r="S65" s="99">
        <v>5</v>
      </c>
      <c r="T65" s="99" t="e">
        <f>[1]!STOCK[[#This Row],[Costo Unitario (USD)]]+[1]!STOCK[[#This Row],[Costo Envío (USD)]]+[1]!STOCK[[#This Row],[Comisión 10%]]</f>
        <v>#REF!</v>
      </c>
      <c r="U65" s="99" t="e">
        <f>[1]!STOCK[[#This Row],[Costo total]]*1.5</f>
        <v>#REF!</v>
      </c>
      <c r="V65" s="80">
        <f t="shared" si="2"/>
        <v>30</v>
      </c>
      <c r="W65" s="78" t="e">
        <f>STOCK[[#This Row],[Precio Final]]-STOCK[[#This Row],[Costo total]]</f>
        <v>#REF!</v>
      </c>
      <c r="X65" s="78" t="e">
        <f>STOCK[[#This Row],[Ganancia Unitaria]]*STOCK[[#This Row],[Salidas]]</f>
        <v>#REF!</v>
      </c>
      <c r="Y65" s="99"/>
      <c r="Z65" s="99"/>
      <c r="AA65" s="99" t="e">
        <f>[1]!STOCK[[#This Row],[Costo total]]*[1]!STOCK[[#This Row],[Entradas]]</f>
        <v>#REF!</v>
      </c>
      <c r="AB65" s="99" t="e">
        <f>[1]!STOCK[[#This Row],[Stock Actual]]*[1]!STOCK[[#This Row],[Costo total]]</f>
        <v>#REF!</v>
      </c>
      <c r="AC65" s="99">
        <v>28</v>
      </c>
      <c r="AD65" s="76"/>
      <c r="AE65" s="76"/>
      <c r="AF65" s="76"/>
      <c r="AG65" s="76"/>
      <c r="AH65" s="76"/>
      <c r="AI65" s="76"/>
      <c r="AJ65" s="76"/>
      <c r="AK65" s="76"/>
      <c r="AL65" s="76"/>
      <c r="AM65" s="76"/>
      <c r="AN65" s="76"/>
      <c r="AO65" s="76"/>
      <c r="AP65" s="76"/>
      <c r="AQ65" s="76"/>
      <c r="AR65" s="76"/>
      <c r="AS65" s="76"/>
      <c r="AT65" s="76"/>
    </row>
    <row r="66" s="59" customFormat="1" ht="80" hidden="1" customHeight="1" spans="1:46">
      <c r="A66" s="81" t="s">
        <v>16564</v>
      </c>
      <c r="B66" s="86"/>
      <c r="C66" s="87" t="s">
        <v>2</v>
      </c>
      <c r="D66" s="84" t="s">
        <v>16480</v>
      </c>
      <c r="E66" s="95" t="s">
        <v>16565</v>
      </c>
      <c r="F66" s="95" t="s">
        <v>16409</v>
      </c>
      <c r="G66" s="100" t="s">
        <v>16446</v>
      </c>
      <c r="H66" s="84">
        <v>20</v>
      </c>
      <c r="I66" s="78">
        <f t="shared" ref="I66:I129" si="3">V66</f>
        <v>20</v>
      </c>
      <c r="J66" s="106">
        <v>1</v>
      </c>
      <c r="K66" s="105">
        <f>SUMIFS(VENTAS[Cantidad],VENTAS[Código del producto Vendido],STOCK[[#This Row],[Code]])</f>
        <v>0</v>
      </c>
      <c r="L66" s="105">
        <f>STOCK[[#This Row],[Entradas]]-STOCK[[#This Row],[Salidas]]</f>
        <v>1</v>
      </c>
      <c r="M66" s="78">
        <f>STOCK[[#This Row],[Precio Final]]*10%</f>
        <v>2</v>
      </c>
      <c r="N66" s="98">
        <v>0</v>
      </c>
      <c r="O66" s="98">
        <v>0</v>
      </c>
      <c r="P66" s="84">
        <v>6</v>
      </c>
      <c r="Q66" s="111">
        <v>0</v>
      </c>
      <c r="R66" s="100">
        <v>0</v>
      </c>
      <c r="S66" s="100">
        <v>2</v>
      </c>
      <c r="T66" s="98" t="e">
        <f>[1]!STOCK[[#This Row],[Costo Unitario (USD)]]+[1]!STOCK[[#This Row],[Costo Envío (USD)]]+[1]!STOCK[[#This Row],[Comisión 10%]]</f>
        <v>#REF!</v>
      </c>
      <c r="U66" s="98" t="e">
        <f>[1]!STOCK[[#This Row],[Costo total]]*1.5</f>
        <v>#REF!</v>
      </c>
      <c r="V66" s="80">
        <f t="shared" ref="V66:V129" si="4">H66</f>
        <v>20</v>
      </c>
      <c r="W66" s="78" t="e">
        <f>STOCK[[#This Row],[Precio Final]]-STOCK[[#This Row],[Costo total]]</f>
        <v>#REF!</v>
      </c>
      <c r="X66" s="78" t="e">
        <f>STOCK[[#This Row],[Ganancia Unitaria]]*STOCK[[#This Row],[Salidas]]</f>
        <v>#REF!</v>
      </c>
      <c r="Y66" s="100"/>
      <c r="Z66" s="100"/>
      <c r="AA66" s="100" t="e">
        <f>[1]!STOCK[[#This Row],[Costo total]]*[1]!STOCK[[#This Row],[Entradas]]</f>
        <v>#REF!</v>
      </c>
      <c r="AB66" s="100" t="e">
        <f>[1]!STOCK[[#This Row],[Stock Actual]]*[1]!STOCK[[#This Row],[Costo total]]</f>
        <v>#REF!</v>
      </c>
      <c r="AC66" s="100"/>
      <c r="AD66" s="76"/>
      <c r="AE66" s="76"/>
      <c r="AF66" s="76"/>
      <c r="AG66" s="76"/>
      <c r="AH66" s="76"/>
      <c r="AI66" s="76"/>
      <c r="AJ66" s="76"/>
      <c r="AK66" s="76"/>
      <c r="AL66" s="76"/>
      <c r="AM66" s="76"/>
      <c r="AN66" s="76"/>
      <c r="AO66" s="76"/>
      <c r="AP66" s="76"/>
      <c r="AQ66" s="76"/>
      <c r="AR66" s="76"/>
      <c r="AS66" s="76"/>
      <c r="AT66" s="76"/>
    </row>
    <row r="67" s="59" customFormat="1" ht="80" hidden="1" customHeight="1" spans="1:46">
      <c r="A67" s="81" t="s">
        <v>16566</v>
      </c>
      <c r="B67" s="82"/>
      <c r="C67" s="83" t="s">
        <v>2</v>
      </c>
      <c r="D67" s="84" t="s">
        <v>16480</v>
      </c>
      <c r="E67" s="95" t="s">
        <v>16567</v>
      </c>
      <c r="F67" s="95" t="s">
        <v>16568</v>
      </c>
      <c r="G67" s="96" t="s">
        <v>16446</v>
      </c>
      <c r="H67" s="84">
        <v>25</v>
      </c>
      <c r="I67" s="78">
        <f t="shared" si="3"/>
        <v>25</v>
      </c>
      <c r="J67" s="106">
        <v>1</v>
      </c>
      <c r="K67" s="105">
        <f>SUMIFS(VENTAS[Cantidad],VENTAS[Código del producto Vendido],STOCK[[#This Row],[Code]])</f>
        <v>0</v>
      </c>
      <c r="L67" s="105">
        <f>STOCK[[#This Row],[Entradas]]-STOCK[[#This Row],[Salidas]]</f>
        <v>1</v>
      </c>
      <c r="M67" s="78">
        <f>STOCK[[#This Row],[Precio Final]]*10%</f>
        <v>2.5</v>
      </c>
      <c r="N67" s="99">
        <v>0</v>
      </c>
      <c r="O67" s="99">
        <v>0</v>
      </c>
      <c r="P67" s="84">
        <v>16</v>
      </c>
      <c r="Q67" s="108">
        <v>0</v>
      </c>
      <c r="R67" s="96">
        <v>0</v>
      </c>
      <c r="S67" s="96">
        <v>3</v>
      </c>
      <c r="T67" s="99" t="e">
        <f>[1]!STOCK[[#This Row],[Costo Unitario (USD)]]+[1]!STOCK[[#This Row],[Costo Envío (USD)]]+[1]!STOCK[[#This Row],[Comisión 10%]]</f>
        <v>#REF!</v>
      </c>
      <c r="U67" s="99" t="e">
        <f>[1]!STOCK[[#This Row],[Costo total]]*1.5</f>
        <v>#REF!</v>
      </c>
      <c r="V67" s="80">
        <f t="shared" si="4"/>
        <v>25</v>
      </c>
      <c r="W67" s="78" t="e">
        <f>STOCK[[#This Row],[Precio Final]]-STOCK[[#This Row],[Costo total]]</f>
        <v>#REF!</v>
      </c>
      <c r="X67" s="78" t="e">
        <f>STOCK[[#This Row],[Ganancia Unitaria]]*STOCK[[#This Row],[Salidas]]</f>
        <v>#REF!</v>
      </c>
      <c r="Y67" s="96"/>
      <c r="Z67" s="96"/>
      <c r="AA67" s="96" t="e">
        <f>[1]!STOCK[[#This Row],[Costo total]]*[1]!STOCK[[#This Row],[Entradas]]</f>
        <v>#REF!</v>
      </c>
      <c r="AB67" s="96" t="e">
        <f>[1]!STOCK[[#This Row],[Stock Actual]]*[1]!STOCK[[#This Row],[Costo total]]</f>
        <v>#REF!</v>
      </c>
      <c r="AC67" s="96"/>
      <c r="AD67" s="76"/>
      <c r="AE67" s="76"/>
      <c r="AF67" s="76"/>
      <c r="AG67" s="76"/>
      <c r="AH67" s="76"/>
      <c r="AI67" s="76"/>
      <c r="AJ67" s="76"/>
      <c r="AK67" s="76"/>
      <c r="AL67" s="76"/>
      <c r="AM67" s="76"/>
      <c r="AN67" s="76"/>
      <c r="AO67" s="76"/>
      <c r="AP67" s="76"/>
      <c r="AQ67" s="76"/>
      <c r="AR67" s="76"/>
      <c r="AS67" s="76"/>
      <c r="AT67" s="76"/>
    </row>
    <row r="68" s="59" customFormat="1" ht="80" hidden="1" customHeight="1" spans="1:46">
      <c r="A68" s="85" t="s">
        <v>16569</v>
      </c>
      <c r="B68" s="86"/>
      <c r="C68" s="87" t="s">
        <v>2</v>
      </c>
      <c r="D68" s="84" t="s">
        <v>16480</v>
      </c>
      <c r="E68" s="97" t="s">
        <v>16570</v>
      </c>
      <c r="F68" s="97" t="s">
        <v>16568</v>
      </c>
      <c r="G68" s="98" t="s">
        <v>16446</v>
      </c>
      <c r="H68" s="88">
        <v>25</v>
      </c>
      <c r="I68" s="78">
        <f t="shared" si="3"/>
        <v>25</v>
      </c>
      <c r="J68" s="107">
        <v>0</v>
      </c>
      <c r="K68" s="105">
        <f>SUMIFS(VENTAS[Cantidad],VENTAS[Código del producto Vendido],STOCK[[#This Row],[Code]])</f>
        <v>0</v>
      </c>
      <c r="L68" s="105">
        <f>STOCK[[#This Row],[Entradas]]-STOCK[[#This Row],[Salidas]]</f>
        <v>0</v>
      </c>
      <c r="M68" s="78">
        <f>STOCK[[#This Row],[Precio Final]]*10%</f>
        <v>2.5</v>
      </c>
      <c r="N68" s="98">
        <v>0</v>
      </c>
      <c r="O68" s="98">
        <v>0</v>
      </c>
      <c r="P68" s="88">
        <v>8.5</v>
      </c>
      <c r="Q68" s="109">
        <v>0</v>
      </c>
      <c r="R68" s="98">
        <v>0</v>
      </c>
      <c r="S68" s="98">
        <v>3</v>
      </c>
      <c r="T68" s="98" t="e">
        <f>[1]!STOCK[[#This Row],[Costo Unitario (USD)]]+[1]!STOCK[[#This Row],[Costo Envío (USD)]]+[1]!STOCK[[#This Row],[Comisión 10%]]</f>
        <v>#REF!</v>
      </c>
      <c r="U68" s="98" t="e">
        <f>[1]!STOCK[[#This Row],[Costo total]]*1.5</f>
        <v>#REF!</v>
      </c>
      <c r="V68" s="80">
        <f t="shared" si="4"/>
        <v>25</v>
      </c>
      <c r="W68" s="78" t="e">
        <f>STOCK[[#This Row],[Precio Final]]-STOCK[[#This Row],[Costo total]]</f>
        <v>#REF!</v>
      </c>
      <c r="X68" s="78" t="e">
        <f>STOCK[[#This Row],[Ganancia Unitaria]]*STOCK[[#This Row],[Salidas]]</f>
        <v>#REF!</v>
      </c>
      <c r="Y68" s="98"/>
      <c r="Z68" s="98"/>
      <c r="AA68" s="98" t="e">
        <f>[1]!STOCK[[#This Row],[Costo total]]*[1]!STOCK[[#This Row],[Entradas]]</f>
        <v>#REF!</v>
      </c>
      <c r="AB68" s="98" t="e">
        <f>[1]!STOCK[[#This Row],[Stock Actual]]*[1]!STOCK[[#This Row],[Costo total]]</f>
        <v>#REF!</v>
      </c>
      <c r="AC68" s="98"/>
      <c r="AD68" s="76"/>
      <c r="AE68" s="76"/>
      <c r="AF68" s="76"/>
      <c r="AG68" s="76"/>
      <c r="AH68" s="76"/>
      <c r="AI68" s="76"/>
      <c r="AJ68" s="76"/>
      <c r="AK68" s="76"/>
      <c r="AL68" s="76"/>
      <c r="AM68" s="76"/>
      <c r="AN68" s="76"/>
      <c r="AO68" s="76"/>
      <c r="AP68" s="76"/>
      <c r="AQ68" s="76"/>
      <c r="AR68" s="76"/>
      <c r="AS68" s="76"/>
      <c r="AT68" s="76"/>
    </row>
    <row r="69" s="58" customFormat="1" ht="80" hidden="1" customHeight="1" spans="1:46">
      <c r="A69" s="81" t="s">
        <v>16571</v>
      </c>
      <c r="B69" s="82"/>
      <c r="C69" s="83" t="s">
        <v>2</v>
      </c>
      <c r="D69" s="84" t="s">
        <v>16559</v>
      </c>
      <c r="E69" s="95" t="s">
        <v>16572</v>
      </c>
      <c r="F69" s="95" t="s">
        <v>16413</v>
      </c>
      <c r="G69" s="96" t="s">
        <v>16388</v>
      </c>
      <c r="H69" s="84">
        <v>25</v>
      </c>
      <c r="I69" s="78">
        <f t="shared" si="3"/>
        <v>25</v>
      </c>
      <c r="J69" s="106">
        <v>2</v>
      </c>
      <c r="K69" s="105">
        <f>SUMIFS(VENTAS[Cantidad],VENTAS[Código del producto Vendido],STOCK[[#This Row],[Code]])</f>
        <v>1</v>
      </c>
      <c r="L69" s="105">
        <f>STOCK[[#This Row],[Entradas]]-STOCK[[#This Row],[Salidas]]</f>
        <v>1</v>
      </c>
      <c r="M69" s="78">
        <f>STOCK[[#This Row],[Precio Final]]*10%</f>
        <v>2.5</v>
      </c>
      <c r="N69" s="99">
        <v>0</v>
      </c>
      <c r="O69" s="99">
        <v>0</v>
      </c>
      <c r="P69" s="84">
        <v>14.66</v>
      </c>
      <c r="Q69" s="108">
        <v>0</v>
      </c>
      <c r="R69" s="96">
        <v>0</v>
      </c>
      <c r="S69" s="96">
        <v>1.71</v>
      </c>
      <c r="T69" s="99" t="e">
        <f>[1]!STOCK[[#This Row],[Costo Unitario (USD)]]+[1]!STOCK[[#This Row],[Costo Envío (USD)]]+[1]!STOCK[[#This Row],[Comisión 10%]]</f>
        <v>#REF!</v>
      </c>
      <c r="U69" s="99" t="e">
        <f>[1]!STOCK[[#This Row],[Costo total]]*1.5</f>
        <v>#REF!</v>
      </c>
      <c r="V69" s="80">
        <f t="shared" si="4"/>
        <v>25</v>
      </c>
      <c r="W69" s="78" t="e">
        <f>STOCK[[#This Row],[Precio Final]]-STOCK[[#This Row],[Costo total]]</f>
        <v>#REF!</v>
      </c>
      <c r="X69" s="78" t="e">
        <f>STOCK[[#This Row],[Ganancia Unitaria]]*STOCK[[#This Row],[Salidas]]</f>
        <v>#REF!</v>
      </c>
      <c r="Y69" s="96"/>
      <c r="Z69" s="96"/>
      <c r="AA69" s="96" t="e">
        <f>[1]!STOCK[[#This Row],[Costo total]]*[1]!STOCK[[#This Row],[Entradas]]</f>
        <v>#REF!</v>
      </c>
      <c r="AB69" s="96" t="e">
        <f>[1]!STOCK[[#This Row],[Stock Actual]]*[1]!STOCK[[#This Row],[Costo total]]</f>
        <v>#REF!</v>
      </c>
      <c r="AC69" s="96"/>
      <c r="AD69" s="78"/>
      <c r="AE69" s="78"/>
      <c r="AF69" s="78"/>
      <c r="AG69" s="78"/>
      <c r="AH69" s="78"/>
      <c r="AI69" s="78"/>
      <c r="AJ69" s="78"/>
      <c r="AK69" s="78"/>
      <c r="AL69" s="78"/>
      <c r="AM69" s="78"/>
      <c r="AN69" s="78"/>
      <c r="AO69" s="78"/>
      <c r="AP69" s="78"/>
      <c r="AQ69" s="78"/>
      <c r="AR69" s="78"/>
      <c r="AS69" s="78"/>
      <c r="AT69" s="78"/>
    </row>
    <row r="70" s="58" customFormat="1" ht="80" hidden="1" customHeight="1" spans="1:46">
      <c r="A70" s="85" t="s">
        <v>16573</v>
      </c>
      <c r="B70" s="86"/>
      <c r="C70" s="87" t="s">
        <v>2</v>
      </c>
      <c r="D70" s="88" t="s">
        <v>16480</v>
      </c>
      <c r="E70" s="97" t="s">
        <v>16574</v>
      </c>
      <c r="F70" s="97" t="s">
        <v>16575</v>
      </c>
      <c r="G70" s="98" t="s">
        <v>16446</v>
      </c>
      <c r="H70" s="88">
        <v>30</v>
      </c>
      <c r="I70" s="78">
        <f t="shared" si="3"/>
        <v>30</v>
      </c>
      <c r="J70" s="107">
        <v>1</v>
      </c>
      <c r="K70" s="105">
        <f>SUMIFS(VENTAS[Cantidad],VENTAS[Código del producto Vendido],STOCK[[#This Row],[Code]])</f>
        <v>0</v>
      </c>
      <c r="L70" s="105">
        <f>STOCK[[#This Row],[Entradas]]-STOCK[[#This Row],[Salidas]]</f>
        <v>1</v>
      </c>
      <c r="M70" s="78">
        <f>STOCK[[#This Row],[Precio Final]]*10%</f>
        <v>3</v>
      </c>
      <c r="N70" s="98">
        <v>0</v>
      </c>
      <c r="O70" s="98">
        <v>0</v>
      </c>
      <c r="P70" s="88">
        <v>19</v>
      </c>
      <c r="Q70" s="109">
        <v>0</v>
      </c>
      <c r="R70" s="98">
        <v>0</v>
      </c>
      <c r="S70" s="98">
        <v>4</v>
      </c>
      <c r="T70" s="98" t="e">
        <f>[1]!STOCK[[#This Row],[Costo Unitario (USD)]]+[1]!STOCK[[#This Row],[Costo Envío (USD)]]+[1]!STOCK[[#This Row],[Comisión 10%]]</f>
        <v>#REF!</v>
      </c>
      <c r="U70" s="98" t="e">
        <f>[1]!STOCK[[#This Row],[Costo total]]*1.5</f>
        <v>#REF!</v>
      </c>
      <c r="V70" s="80">
        <f t="shared" si="4"/>
        <v>30</v>
      </c>
      <c r="W70" s="78" t="e">
        <f>STOCK[[#This Row],[Precio Final]]-STOCK[[#This Row],[Costo total]]</f>
        <v>#REF!</v>
      </c>
      <c r="X70" s="78" t="e">
        <f>STOCK[[#This Row],[Ganancia Unitaria]]*STOCK[[#This Row],[Salidas]]</f>
        <v>#REF!</v>
      </c>
      <c r="Y70" s="98"/>
      <c r="Z70" s="98"/>
      <c r="AA70" s="98" t="e">
        <f>[1]!STOCK[[#This Row],[Costo total]]*[1]!STOCK[[#This Row],[Entradas]]</f>
        <v>#REF!</v>
      </c>
      <c r="AB70" s="98" t="e">
        <f>[1]!STOCK[[#This Row],[Stock Actual]]*[1]!STOCK[[#This Row],[Costo total]]</f>
        <v>#REF!</v>
      </c>
      <c r="AC70" s="98"/>
      <c r="AD70" s="78"/>
      <c r="AE70" s="78"/>
      <c r="AF70" s="78"/>
      <c r="AG70" s="78"/>
      <c r="AH70" s="78"/>
      <c r="AI70" s="78"/>
      <c r="AJ70" s="78"/>
      <c r="AK70" s="78"/>
      <c r="AL70" s="78"/>
      <c r="AM70" s="78"/>
      <c r="AN70" s="78"/>
      <c r="AO70" s="78"/>
      <c r="AP70" s="78"/>
      <c r="AQ70" s="78"/>
      <c r="AR70" s="78"/>
      <c r="AS70" s="78"/>
      <c r="AT70" s="78"/>
    </row>
    <row r="71" s="59" customFormat="1" ht="80" hidden="1" customHeight="1" spans="1:46">
      <c r="A71" s="85" t="s">
        <v>16576</v>
      </c>
      <c r="B71" s="82"/>
      <c r="C71" s="83" t="s">
        <v>2</v>
      </c>
      <c r="D71" s="88" t="s">
        <v>16480</v>
      </c>
      <c r="E71" s="97" t="s">
        <v>16577</v>
      </c>
      <c r="F71" s="97" t="s">
        <v>16409</v>
      </c>
      <c r="G71" s="99"/>
      <c r="H71" s="88">
        <v>25</v>
      </c>
      <c r="I71" s="78">
        <f t="shared" si="3"/>
        <v>25</v>
      </c>
      <c r="J71" s="107">
        <v>1</v>
      </c>
      <c r="K71" s="105">
        <f>SUMIFS(VENTAS[Cantidad],VENTAS[Código del producto Vendido],STOCK[[#This Row],[Code]])</f>
        <v>0</v>
      </c>
      <c r="L71" s="105">
        <f>STOCK[[#This Row],[Entradas]]-STOCK[[#This Row],[Salidas]]</f>
        <v>1</v>
      </c>
      <c r="M71" s="78">
        <f>STOCK[[#This Row],[Precio Final]]*10%</f>
        <v>2.5</v>
      </c>
      <c r="N71" s="99">
        <v>0</v>
      </c>
      <c r="O71" s="99">
        <v>0</v>
      </c>
      <c r="P71" s="88">
        <v>9</v>
      </c>
      <c r="Q71" s="110">
        <v>0</v>
      </c>
      <c r="R71" s="99">
        <v>0</v>
      </c>
      <c r="S71" s="99">
        <v>2</v>
      </c>
      <c r="T71" s="99" t="e">
        <f>[1]!STOCK[[#This Row],[Costo Unitario (USD)]]+[1]!STOCK[[#This Row],[Costo Envío (USD)]]+[1]!STOCK[[#This Row],[Comisión 10%]]</f>
        <v>#REF!</v>
      </c>
      <c r="U71" s="99" t="e">
        <f>[1]!STOCK[[#This Row],[Costo total]]*1.5</f>
        <v>#REF!</v>
      </c>
      <c r="V71" s="80">
        <f t="shared" si="4"/>
        <v>25</v>
      </c>
      <c r="W71" s="78" t="e">
        <f>STOCK[[#This Row],[Precio Final]]-STOCK[[#This Row],[Costo total]]</f>
        <v>#REF!</v>
      </c>
      <c r="X71" s="78" t="e">
        <f>STOCK[[#This Row],[Ganancia Unitaria]]*STOCK[[#This Row],[Salidas]]</f>
        <v>#REF!</v>
      </c>
      <c r="Y71" s="99"/>
      <c r="Z71" s="99"/>
      <c r="AA71" s="99" t="e">
        <f>[1]!STOCK[[#This Row],[Costo total]]*[1]!STOCK[[#This Row],[Entradas]]</f>
        <v>#REF!</v>
      </c>
      <c r="AB71" s="99" t="e">
        <f>[1]!STOCK[[#This Row],[Stock Actual]]*[1]!STOCK[[#This Row],[Costo total]]</f>
        <v>#REF!</v>
      </c>
      <c r="AC71" s="99"/>
      <c r="AD71" s="76"/>
      <c r="AE71" s="76"/>
      <c r="AF71" s="76"/>
      <c r="AG71" s="76"/>
      <c r="AH71" s="76"/>
      <c r="AI71" s="76"/>
      <c r="AJ71" s="76"/>
      <c r="AK71" s="76"/>
      <c r="AL71" s="76"/>
      <c r="AM71" s="76"/>
      <c r="AN71" s="76"/>
      <c r="AO71" s="76"/>
      <c r="AP71" s="76"/>
      <c r="AQ71" s="76"/>
      <c r="AR71" s="76"/>
      <c r="AS71" s="76"/>
      <c r="AT71" s="76"/>
    </row>
    <row r="72" s="58" customFormat="1" ht="80" hidden="1" customHeight="1" spans="1:46">
      <c r="A72" s="85" t="s">
        <v>16578</v>
      </c>
      <c r="B72" s="86"/>
      <c r="C72" s="87" t="s">
        <v>2</v>
      </c>
      <c r="D72" s="88" t="s">
        <v>16579</v>
      </c>
      <c r="E72" s="97" t="s">
        <v>16580</v>
      </c>
      <c r="F72" s="97" t="s">
        <v>16400</v>
      </c>
      <c r="G72" s="98" t="s">
        <v>16563</v>
      </c>
      <c r="H72" s="88">
        <v>25</v>
      </c>
      <c r="I72" s="78">
        <f t="shared" si="3"/>
        <v>25</v>
      </c>
      <c r="J72" s="107">
        <v>3</v>
      </c>
      <c r="K72" s="105">
        <f>SUMIFS(VENTAS[Cantidad],VENTAS[Código del producto Vendido],STOCK[[#This Row],[Code]])</f>
        <v>1</v>
      </c>
      <c r="L72" s="105">
        <f>STOCK[[#This Row],[Entradas]]-STOCK[[#This Row],[Salidas]]</f>
        <v>2</v>
      </c>
      <c r="M72" s="78">
        <f>STOCK[[#This Row],[Precio Final]]*10%</f>
        <v>2.5</v>
      </c>
      <c r="N72" s="98">
        <v>0</v>
      </c>
      <c r="O72" s="98">
        <v>0</v>
      </c>
      <c r="P72" s="88">
        <v>10</v>
      </c>
      <c r="Q72" s="109">
        <v>0</v>
      </c>
      <c r="R72" s="98">
        <v>0</v>
      </c>
      <c r="S72" s="98">
        <v>5</v>
      </c>
      <c r="T72" s="98" t="e">
        <f>[1]!STOCK[[#This Row],[Costo Unitario (USD)]]+[1]!STOCK[[#This Row],[Costo Envío (USD)]]+[1]!STOCK[[#This Row],[Comisión 10%]]</f>
        <v>#REF!</v>
      </c>
      <c r="U72" s="98" t="e">
        <f>[1]!STOCK[[#This Row],[Costo total]]*1.5</f>
        <v>#REF!</v>
      </c>
      <c r="V72" s="80">
        <f t="shared" si="4"/>
        <v>25</v>
      </c>
      <c r="W72" s="78" t="e">
        <f>STOCK[[#This Row],[Precio Final]]-STOCK[[#This Row],[Costo total]]</f>
        <v>#REF!</v>
      </c>
      <c r="X72" s="78" t="e">
        <f>STOCK[[#This Row],[Ganancia Unitaria]]*STOCK[[#This Row],[Salidas]]</f>
        <v>#REF!</v>
      </c>
      <c r="Y72" s="98"/>
      <c r="Z72" s="98"/>
      <c r="AA72" s="98" t="e">
        <f>[1]!STOCK[[#This Row],[Costo total]]*[1]!STOCK[[#This Row],[Entradas]]</f>
        <v>#REF!</v>
      </c>
      <c r="AB72" s="98" t="e">
        <f>[1]!STOCK[[#This Row],[Stock Actual]]*[1]!STOCK[[#This Row],[Costo total]]</f>
        <v>#REF!</v>
      </c>
      <c r="AC72" s="98"/>
      <c r="AD72" s="78"/>
      <c r="AE72" s="78"/>
      <c r="AF72" s="78"/>
      <c r="AG72" s="78"/>
      <c r="AH72" s="78"/>
      <c r="AI72" s="78"/>
      <c r="AJ72" s="78"/>
      <c r="AK72" s="78"/>
      <c r="AL72" s="78"/>
      <c r="AM72" s="78"/>
      <c r="AN72" s="78"/>
      <c r="AO72" s="78"/>
      <c r="AP72" s="78"/>
      <c r="AQ72" s="78"/>
      <c r="AR72" s="78"/>
      <c r="AS72" s="78"/>
      <c r="AT72" s="78"/>
    </row>
    <row r="73" s="59" customFormat="1" ht="80" hidden="1" customHeight="1" spans="1:46">
      <c r="A73" s="81" t="s">
        <v>16581</v>
      </c>
      <c r="B73" s="82"/>
      <c r="C73" s="83" t="s">
        <v>2</v>
      </c>
      <c r="D73" s="84" t="s">
        <v>16582</v>
      </c>
      <c r="E73" s="95" t="s">
        <v>16583</v>
      </c>
      <c r="F73" s="95" t="s">
        <v>16409</v>
      </c>
      <c r="G73" s="96" t="s">
        <v>16446</v>
      </c>
      <c r="H73" s="84">
        <v>19</v>
      </c>
      <c r="I73" s="78">
        <f t="shared" si="3"/>
        <v>19</v>
      </c>
      <c r="J73" s="106">
        <v>1</v>
      </c>
      <c r="K73" s="105">
        <f>SUMIFS(VENTAS[Cantidad],VENTAS[Código del producto Vendido],STOCK[[#This Row],[Code]])</f>
        <v>0</v>
      </c>
      <c r="L73" s="105">
        <f>STOCK[[#This Row],[Entradas]]-STOCK[[#This Row],[Salidas]]</f>
        <v>1</v>
      </c>
      <c r="M73" s="78">
        <f>STOCK[[#This Row],[Precio Final]]*10%</f>
        <v>1.9</v>
      </c>
      <c r="N73" s="99">
        <v>0</v>
      </c>
      <c r="O73" s="99">
        <v>0</v>
      </c>
      <c r="P73" s="84">
        <v>9</v>
      </c>
      <c r="Q73" s="108">
        <v>0</v>
      </c>
      <c r="R73" s="96">
        <v>0</v>
      </c>
      <c r="S73" s="96">
        <v>2</v>
      </c>
      <c r="T73" s="99" t="e">
        <f>[1]!STOCK[[#This Row],[Costo Unitario (USD)]]+[1]!STOCK[[#This Row],[Costo Envío (USD)]]+[1]!STOCK[[#This Row],[Comisión 10%]]</f>
        <v>#REF!</v>
      </c>
      <c r="U73" s="99" t="e">
        <f>[1]!STOCK[[#This Row],[Costo total]]*1.5</f>
        <v>#REF!</v>
      </c>
      <c r="V73" s="80">
        <f t="shared" si="4"/>
        <v>19</v>
      </c>
      <c r="W73" s="78" t="e">
        <f>STOCK[[#This Row],[Precio Final]]-STOCK[[#This Row],[Costo total]]</f>
        <v>#REF!</v>
      </c>
      <c r="X73" s="78" t="e">
        <f>STOCK[[#This Row],[Ganancia Unitaria]]*STOCK[[#This Row],[Salidas]]</f>
        <v>#REF!</v>
      </c>
      <c r="Y73" s="96"/>
      <c r="Z73" s="96"/>
      <c r="AA73" s="96" t="e">
        <f>[1]!STOCK[[#This Row],[Costo total]]*[1]!STOCK[[#This Row],[Entradas]]</f>
        <v>#REF!</v>
      </c>
      <c r="AB73" s="96" t="e">
        <f>[1]!STOCK[[#This Row],[Stock Actual]]*[1]!STOCK[[#This Row],[Costo total]]</f>
        <v>#REF!</v>
      </c>
      <c r="AC73" s="96"/>
      <c r="AD73" s="76"/>
      <c r="AE73" s="76"/>
      <c r="AF73" s="76"/>
      <c r="AG73" s="76"/>
      <c r="AH73" s="76"/>
      <c r="AI73" s="76"/>
      <c r="AJ73" s="76"/>
      <c r="AK73" s="76"/>
      <c r="AL73" s="76"/>
      <c r="AM73" s="76"/>
      <c r="AN73" s="76"/>
      <c r="AO73" s="76"/>
      <c r="AP73" s="76"/>
      <c r="AQ73" s="76"/>
      <c r="AR73" s="76"/>
      <c r="AS73" s="76"/>
      <c r="AT73" s="76"/>
    </row>
    <row r="74" s="59" customFormat="1" ht="80" hidden="1" customHeight="1" spans="1:46">
      <c r="A74" s="85" t="s">
        <v>16584</v>
      </c>
      <c r="B74" s="86"/>
      <c r="C74" s="87" t="s">
        <v>2</v>
      </c>
      <c r="D74" s="88" t="s">
        <v>16559</v>
      </c>
      <c r="E74" s="97" t="s">
        <v>16585</v>
      </c>
      <c r="F74" s="97" t="s">
        <v>16409</v>
      </c>
      <c r="G74" s="98" t="s">
        <v>16563</v>
      </c>
      <c r="H74" s="88">
        <v>12</v>
      </c>
      <c r="I74" s="78">
        <f t="shared" si="3"/>
        <v>12</v>
      </c>
      <c r="J74" s="107">
        <v>2</v>
      </c>
      <c r="K74" s="105">
        <f>SUMIFS(VENTAS[Cantidad],VENTAS[Código del producto Vendido],STOCK[[#This Row],[Code]])</f>
        <v>1</v>
      </c>
      <c r="L74" s="105">
        <f>STOCK[[#This Row],[Entradas]]-STOCK[[#This Row],[Salidas]]</f>
        <v>1</v>
      </c>
      <c r="M74" s="78">
        <f>STOCK[[#This Row],[Precio Final]]*10%</f>
        <v>1.2</v>
      </c>
      <c r="N74" s="98">
        <v>0</v>
      </c>
      <c r="O74" s="98">
        <v>0</v>
      </c>
      <c r="P74" s="88">
        <v>7</v>
      </c>
      <c r="Q74" s="109">
        <v>0</v>
      </c>
      <c r="R74" s="98">
        <v>0</v>
      </c>
      <c r="S74" s="98">
        <v>2</v>
      </c>
      <c r="T74" s="98" t="e">
        <f>[1]!STOCK[[#This Row],[Costo Unitario (USD)]]+[1]!STOCK[[#This Row],[Costo Envío (USD)]]+[1]!STOCK[[#This Row],[Comisión 10%]]</f>
        <v>#REF!</v>
      </c>
      <c r="U74" s="98" t="e">
        <f>[1]!STOCK[[#This Row],[Costo total]]*1.5</f>
        <v>#REF!</v>
      </c>
      <c r="V74" s="80">
        <f t="shared" si="4"/>
        <v>12</v>
      </c>
      <c r="W74" s="78" t="e">
        <f>STOCK[[#This Row],[Precio Final]]-STOCK[[#This Row],[Costo total]]</f>
        <v>#REF!</v>
      </c>
      <c r="X74" s="78" t="e">
        <f>STOCK[[#This Row],[Ganancia Unitaria]]*STOCK[[#This Row],[Salidas]]</f>
        <v>#REF!</v>
      </c>
      <c r="Y74" s="98"/>
      <c r="Z74" s="98"/>
      <c r="AA74" s="98" t="e">
        <f>[1]!STOCK[[#This Row],[Costo total]]*[1]!STOCK[[#This Row],[Entradas]]</f>
        <v>#REF!</v>
      </c>
      <c r="AB74" s="98" t="e">
        <f>[1]!STOCK[[#This Row],[Stock Actual]]*[1]!STOCK[[#This Row],[Costo total]]</f>
        <v>#REF!</v>
      </c>
      <c r="AC74" s="98"/>
      <c r="AD74" s="76"/>
      <c r="AE74" s="76"/>
      <c r="AF74" s="76"/>
      <c r="AG74" s="76"/>
      <c r="AH74" s="76"/>
      <c r="AI74" s="76"/>
      <c r="AJ74" s="76"/>
      <c r="AK74" s="76"/>
      <c r="AL74" s="76"/>
      <c r="AM74" s="76"/>
      <c r="AN74" s="76"/>
      <c r="AO74" s="76"/>
      <c r="AP74" s="76"/>
      <c r="AQ74" s="76"/>
      <c r="AR74" s="76"/>
      <c r="AS74" s="76"/>
      <c r="AT74" s="76"/>
    </row>
    <row r="75" s="58" customFormat="1" ht="80" hidden="1" customHeight="1" spans="1:46">
      <c r="A75" s="81" t="s">
        <v>16586</v>
      </c>
      <c r="B75" s="82"/>
      <c r="C75" s="83" t="s">
        <v>2</v>
      </c>
      <c r="D75" s="84" t="s">
        <v>16559</v>
      </c>
      <c r="E75" s="97" t="s">
        <v>16587</v>
      </c>
      <c r="F75" s="95" t="s">
        <v>16400</v>
      </c>
      <c r="G75" s="96" t="s">
        <v>16563</v>
      </c>
      <c r="H75" s="84">
        <v>12</v>
      </c>
      <c r="I75" s="78">
        <f t="shared" si="3"/>
        <v>12</v>
      </c>
      <c r="J75" s="106">
        <v>5</v>
      </c>
      <c r="K75" s="105">
        <f>SUMIFS(VENTAS[Cantidad],VENTAS[Código del producto Vendido],STOCK[[#This Row],[Code]])</f>
        <v>2</v>
      </c>
      <c r="L75" s="105">
        <f>STOCK[[#This Row],[Entradas]]-STOCK[[#This Row],[Salidas]]</f>
        <v>3</v>
      </c>
      <c r="M75" s="78">
        <f>STOCK[[#This Row],[Precio Final]]*10%</f>
        <v>1.2</v>
      </c>
      <c r="N75" s="99">
        <v>0</v>
      </c>
      <c r="O75" s="99">
        <v>0</v>
      </c>
      <c r="P75" s="84">
        <v>7</v>
      </c>
      <c r="Q75" s="108">
        <v>0</v>
      </c>
      <c r="R75" s="96">
        <v>0</v>
      </c>
      <c r="S75" s="96">
        <v>2</v>
      </c>
      <c r="T75" s="99" t="e">
        <f>[1]!STOCK[[#This Row],[Costo Unitario (USD)]]+[1]!STOCK[[#This Row],[Costo Envío (USD)]]+[1]!STOCK[[#This Row],[Comisión 10%]]</f>
        <v>#REF!</v>
      </c>
      <c r="U75" s="99" t="e">
        <f>[1]!STOCK[[#This Row],[Costo total]]*1.5</f>
        <v>#REF!</v>
      </c>
      <c r="V75" s="80">
        <f t="shared" si="4"/>
        <v>12</v>
      </c>
      <c r="W75" s="78" t="e">
        <f>STOCK[[#This Row],[Precio Final]]-STOCK[[#This Row],[Costo total]]</f>
        <v>#REF!</v>
      </c>
      <c r="X75" s="78" t="e">
        <f>STOCK[[#This Row],[Ganancia Unitaria]]*STOCK[[#This Row],[Salidas]]</f>
        <v>#REF!</v>
      </c>
      <c r="Y75" s="96"/>
      <c r="Z75" s="96"/>
      <c r="AA75" s="96" t="e">
        <f>[1]!STOCK[[#This Row],[Costo total]]*[1]!STOCK[[#This Row],[Entradas]]</f>
        <v>#REF!</v>
      </c>
      <c r="AB75" s="96" t="e">
        <f>[1]!STOCK[[#This Row],[Stock Actual]]*[1]!STOCK[[#This Row],[Costo total]]</f>
        <v>#REF!</v>
      </c>
      <c r="AC75" s="96"/>
      <c r="AD75" s="78"/>
      <c r="AE75" s="78"/>
      <c r="AF75" s="78"/>
      <c r="AG75" s="78"/>
      <c r="AH75" s="78"/>
      <c r="AI75" s="78"/>
      <c r="AJ75" s="78"/>
      <c r="AK75" s="78"/>
      <c r="AL75" s="78"/>
      <c r="AM75" s="78"/>
      <c r="AN75" s="78"/>
      <c r="AO75" s="78"/>
      <c r="AP75" s="78"/>
      <c r="AQ75" s="78"/>
      <c r="AR75" s="78"/>
      <c r="AS75" s="78"/>
      <c r="AT75" s="78"/>
    </row>
    <row r="76" s="58" customFormat="1" ht="80" hidden="1" customHeight="1" spans="1:46">
      <c r="A76" s="85" t="s">
        <v>16588</v>
      </c>
      <c r="B76" s="86"/>
      <c r="C76" s="87" t="s">
        <v>2</v>
      </c>
      <c r="D76" s="88" t="s">
        <v>16559</v>
      </c>
      <c r="E76" s="97" t="s">
        <v>16589</v>
      </c>
      <c r="F76" s="97" t="s">
        <v>16400</v>
      </c>
      <c r="G76" s="98" t="s">
        <v>16563</v>
      </c>
      <c r="H76" s="88">
        <v>12</v>
      </c>
      <c r="I76" s="78">
        <f t="shared" si="3"/>
        <v>12</v>
      </c>
      <c r="J76" s="107">
        <v>3</v>
      </c>
      <c r="K76" s="105">
        <f>SUMIFS(VENTAS[Cantidad],VENTAS[Código del producto Vendido],STOCK[[#This Row],[Code]])</f>
        <v>2</v>
      </c>
      <c r="L76" s="105">
        <f>STOCK[[#This Row],[Entradas]]-STOCK[[#This Row],[Salidas]]</f>
        <v>1</v>
      </c>
      <c r="M76" s="78">
        <f>STOCK[[#This Row],[Precio Final]]*10%</f>
        <v>1.2</v>
      </c>
      <c r="N76" s="98">
        <v>0</v>
      </c>
      <c r="O76" s="98">
        <v>0</v>
      </c>
      <c r="P76" s="88">
        <v>7</v>
      </c>
      <c r="Q76" s="109">
        <v>0</v>
      </c>
      <c r="R76" s="98">
        <v>0</v>
      </c>
      <c r="S76" s="98">
        <v>2</v>
      </c>
      <c r="T76" s="98" t="e">
        <f>[1]!STOCK[[#This Row],[Costo Unitario (USD)]]+[1]!STOCK[[#This Row],[Costo Envío (USD)]]+[1]!STOCK[[#This Row],[Comisión 10%]]</f>
        <v>#REF!</v>
      </c>
      <c r="U76" s="98" t="e">
        <f>[1]!STOCK[[#This Row],[Costo total]]*1.5</f>
        <v>#REF!</v>
      </c>
      <c r="V76" s="80">
        <f t="shared" si="4"/>
        <v>12</v>
      </c>
      <c r="W76" s="78" t="e">
        <f>STOCK[[#This Row],[Precio Final]]-STOCK[[#This Row],[Costo total]]</f>
        <v>#REF!</v>
      </c>
      <c r="X76" s="78" t="e">
        <f>STOCK[[#This Row],[Ganancia Unitaria]]*STOCK[[#This Row],[Salidas]]</f>
        <v>#REF!</v>
      </c>
      <c r="Y76" s="98"/>
      <c r="Z76" s="98"/>
      <c r="AA76" s="98" t="e">
        <f>[1]!STOCK[[#This Row],[Costo total]]*[1]!STOCK[[#This Row],[Entradas]]</f>
        <v>#REF!</v>
      </c>
      <c r="AB76" s="98" t="e">
        <f>[1]!STOCK[[#This Row],[Stock Actual]]*[1]!STOCK[[#This Row],[Costo total]]</f>
        <v>#REF!</v>
      </c>
      <c r="AC76" s="98"/>
      <c r="AD76" s="78"/>
      <c r="AE76" s="78"/>
      <c r="AF76" s="78"/>
      <c r="AG76" s="78"/>
      <c r="AH76" s="78"/>
      <c r="AI76" s="78"/>
      <c r="AJ76" s="78"/>
      <c r="AK76" s="78"/>
      <c r="AL76" s="78"/>
      <c r="AM76" s="78"/>
      <c r="AN76" s="78"/>
      <c r="AO76" s="78"/>
      <c r="AP76" s="78"/>
      <c r="AQ76" s="78"/>
      <c r="AR76" s="78"/>
      <c r="AS76" s="78"/>
      <c r="AT76" s="78"/>
    </row>
    <row r="77" s="58" customFormat="1" ht="80" hidden="1" customHeight="1" spans="1:46">
      <c r="A77" s="85" t="s">
        <v>16590</v>
      </c>
      <c r="B77" s="82"/>
      <c r="C77" s="83" t="s">
        <v>2</v>
      </c>
      <c r="D77" s="88" t="s">
        <v>16415</v>
      </c>
      <c r="E77" s="97" t="s">
        <v>16591</v>
      </c>
      <c r="F77" s="97" t="s">
        <v>16400</v>
      </c>
      <c r="G77" s="99" t="s">
        <v>16563</v>
      </c>
      <c r="H77" s="88">
        <v>35</v>
      </c>
      <c r="I77" s="78">
        <f t="shared" si="3"/>
        <v>35</v>
      </c>
      <c r="J77" s="107">
        <v>3</v>
      </c>
      <c r="K77" s="105">
        <f>SUMIFS(VENTAS[Cantidad],VENTAS[Código del producto Vendido],STOCK[[#This Row],[Code]])</f>
        <v>1</v>
      </c>
      <c r="L77" s="105">
        <f>STOCK[[#This Row],[Entradas]]-STOCK[[#This Row],[Salidas]]</f>
        <v>2</v>
      </c>
      <c r="M77" s="78">
        <f>STOCK[[#This Row],[Precio Final]]*10%</f>
        <v>3.5</v>
      </c>
      <c r="N77" s="99">
        <v>0</v>
      </c>
      <c r="O77" s="99">
        <v>0</v>
      </c>
      <c r="P77" s="88">
        <v>12</v>
      </c>
      <c r="Q77" s="110">
        <v>0</v>
      </c>
      <c r="R77" s="99">
        <v>0</v>
      </c>
      <c r="S77" s="99">
        <v>5</v>
      </c>
      <c r="T77" s="99" t="e">
        <f>[1]!STOCK[[#This Row],[Costo Unitario (USD)]]+[1]!STOCK[[#This Row],[Costo Envío (USD)]]+[1]!STOCK[[#This Row],[Comisión 10%]]</f>
        <v>#REF!</v>
      </c>
      <c r="U77" s="99" t="e">
        <f>[1]!STOCK[[#This Row],[Costo total]]*1.5</f>
        <v>#REF!</v>
      </c>
      <c r="V77" s="80">
        <f t="shared" si="4"/>
        <v>35</v>
      </c>
      <c r="W77" s="78" t="e">
        <f>STOCK[[#This Row],[Precio Final]]-STOCK[[#This Row],[Costo total]]</f>
        <v>#REF!</v>
      </c>
      <c r="X77" s="78" t="e">
        <f>STOCK[[#This Row],[Ganancia Unitaria]]*STOCK[[#This Row],[Salidas]]</f>
        <v>#REF!</v>
      </c>
      <c r="Y77" s="99"/>
      <c r="Z77" s="99"/>
      <c r="AA77" s="99" t="e">
        <f>[1]!STOCK[[#This Row],[Costo total]]*[1]!STOCK[[#This Row],[Entradas]]</f>
        <v>#REF!</v>
      </c>
      <c r="AB77" s="99" t="e">
        <f>[1]!STOCK[[#This Row],[Stock Actual]]*[1]!STOCK[[#This Row],[Costo total]]</f>
        <v>#REF!</v>
      </c>
      <c r="AC77" s="99">
        <v>30</v>
      </c>
      <c r="AD77" s="78"/>
      <c r="AE77" s="78"/>
      <c r="AF77" s="78"/>
      <c r="AG77" s="78"/>
      <c r="AH77" s="78"/>
      <c r="AI77" s="78"/>
      <c r="AJ77" s="78"/>
      <c r="AK77" s="78"/>
      <c r="AL77" s="78"/>
      <c r="AM77" s="78"/>
      <c r="AN77" s="78"/>
      <c r="AO77" s="78"/>
      <c r="AP77" s="78"/>
      <c r="AQ77" s="78"/>
      <c r="AR77" s="78"/>
      <c r="AS77" s="78"/>
      <c r="AT77" s="78"/>
    </row>
    <row r="78" s="58" customFormat="1" ht="80" hidden="1" customHeight="1" spans="1:46">
      <c r="A78" s="85" t="s">
        <v>16592</v>
      </c>
      <c r="B78" s="86"/>
      <c r="C78" s="87" t="s">
        <v>2</v>
      </c>
      <c r="D78" s="88" t="s">
        <v>16415</v>
      </c>
      <c r="E78" s="97" t="s">
        <v>16593</v>
      </c>
      <c r="F78" s="97" t="s">
        <v>16409</v>
      </c>
      <c r="G78" s="98" t="s">
        <v>16563</v>
      </c>
      <c r="H78" s="88">
        <v>28</v>
      </c>
      <c r="I78" s="78">
        <f t="shared" si="3"/>
        <v>28</v>
      </c>
      <c r="J78" s="107">
        <v>1</v>
      </c>
      <c r="K78" s="105">
        <f>SUMIFS(VENTAS[Cantidad],VENTAS[Código del producto Vendido],STOCK[[#This Row],[Code]])</f>
        <v>0</v>
      </c>
      <c r="L78" s="105">
        <f>STOCK[[#This Row],[Entradas]]-STOCK[[#This Row],[Salidas]]</f>
        <v>1</v>
      </c>
      <c r="M78" s="78">
        <f>STOCK[[#This Row],[Precio Final]]*10%</f>
        <v>2.8</v>
      </c>
      <c r="N78" s="98">
        <v>0</v>
      </c>
      <c r="O78" s="98">
        <v>0</v>
      </c>
      <c r="P78" s="88">
        <v>7.5</v>
      </c>
      <c r="Q78" s="109">
        <v>0</v>
      </c>
      <c r="R78" s="98">
        <v>0</v>
      </c>
      <c r="S78" s="98">
        <v>5</v>
      </c>
      <c r="T78" s="98" t="e">
        <f>[1]!STOCK[[#This Row],[Costo Unitario (USD)]]+[1]!STOCK[[#This Row],[Costo Envío (USD)]]+[1]!STOCK[[#This Row],[Comisión 10%]]</f>
        <v>#REF!</v>
      </c>
      <c r="U78" s="98" t="e">
        <f>[1]!STOCK[[#This Row],[Costo total]]*1.5</f>
        <v>#REF!</v>
      </c>
      <c r="V78" s="80">
        <f t="shared" si="4"/>
        <v>28</v>
      </c>
      <c r="W78" s="78" t="e">
        <f>STOCK[[#This Row],[Precio Final]]-STOCK[[#This Row],[Costo total]]</f>
        <v>#REF!</v>
      </c>
      <c r="X78" s="78" t="e">
        <f>STOCK[[#This Row],[Ganancia Unitaria]]*STOCK[[#This Row],[Salidas]]</f>
        <v>#REF!</v>
      </c>
      <c r="Y78" s="98" t="s">
        <v>16594</v>
      </c>
      <c r="Z78" s="98"/>
      <c r="AA78" s="98" t="e">
        <f>[1]!STOCK[[#This Row],[Costo total]]*[1]!STOCK[[#This Row],[Entradas]]</f>
        <v>#REF!</v>
      </c>
      <c r="AB78" s="98" t="e">
        <f>[1]!STOCK[[#This Row],[Stock Actual]]*[1]!STOCK[[#This Row],[Costo total]]</f>
        <v>#REF!</v>
      </c>
      <c r="AC78" s="98"/>
      <c r="AD78" s="78"/>
      <c r="AE78" s="78"/>
      <c r="AF78" s="78"/>
      <c r="AG78" s="78"/>
      <c r="AH78" s="78"/>
      <c r="AI78" s="78"/>
      <c r="AJ78" s="78"/>
      <c r="AK78" s="78"/>
      <c r="AL78" s="78"/>
      <c r="AM78" s="78"/>
      <c r="AN78" s="78"/>
      <c r="AO78" s="78"/>
      <c r="AP78" s="78"/>
      <c r="AQ78" s="78"/>
      <c r="AR78" s="78"/>
      <c r="AS78" s="78"/>
      <c r="AT78" s="78"/>
    </row>
    <row r="79" s="58" customFormat="1" ht="80" hidden="1" customHeight="1" spans="1:46">
      <c r="A79" s="85" t="s">
        <v>16595</v>
      </c>
      <c r="B79" s="82"/>
      <c r="C79" s="83" t="s">
        <v>2</v>
      </c>
      <c r="D79" s="88" t="s">
        <v>16596</v>
      </c>
      <c r="E79" s="97" t="s">
        <v>16597</v>
      </c>
      <c r="F79" s="97" t="s">
        <v>16387</v>
      </c>
      <c r="G79" s="99" t="s">
        <v>16563</v>
      </c>
      <c r="H79" s="88">
        <v>28</v>
      </c>
      <c r="I79" s="78">
        <f t="shared" si="3"/>
        <v>28</v>
      </c>
      <c r="J79" s="107">
        <v>2</v>
      </c>
      <c r="K79" s="105">
        <f>SUMIFS(VENTAS[Cantidad],VENTAS[Código del producto Vendido],STOCK[[#This Row],[Code]])</f>
        <v>0</v>
      </c>
      <c r="L79" s="105">
        <f>STOCK[[#This Row],[Entradas]]-STOCK[[#This Row],[Salidas]]</f>
        <v>2</v>
      </c>
      <c r="M79" s="78">
        <f>STOCK[[#This Row],[Precio Final]]*10%</f>
        <v>2.8</v>
      </c>
      <c r="N79" s="99">
        <v>0</v>
      </c>
      <c r="O79" s="99">
        <v>0</v>
      </c>
      <c r="P79" s="88">
        <v>7.5</v>
      </c>
      <c r="Q79" s="110">
        <v>0</v>
      </c>
      <c r="R79" s="99">
        <v>0</v>
      </c>
      <c r="S79" s="99">
        <v>5</v>
      </c>
      <c r="T79" s="99" t="e">
        <f>[1]!STOCK[[#This Row],[Costo Unitario (USD)]]+[1]!STOCK[[#This Row],[Costo Envío (USD)]]+[1]!STOCK[[#This Row],[Comisión 10%]]</f>
        <v>#REF!</v>
      </c>
      <c r="U79" s="99" t="e">
        <f>[1]!STOCK[[#This Row],[Costo total]]*1.5</f>
        <v>#REF!</v>
      </c>
      <c r="V79" s="80">
        <f t="shared" si="4"/>
        <v>28</v>
      </c>
      <c r="W79" s="78" t="e">
        <f>STOCK[[#This Row],[Precio Final]]-STOCK[[#This Row],[Costo total]]</f>
        <v>#REF!</v>
      </c>
      <c r="X79" s="78" t="e">
        <f>STOCK[[#This Row],[Ganancia Unitaria]]*STOCK[[#This Row],[Salidas]]</f>
        <v>#REF!</v>
      </c>
      <c r="Y79" s="99" t="s">
        <v>16594</v>
      </c>
      <c r="Z79" s="99"/>
      <c r="AA79" s="99" t="e">
        <f>[1]!STOCK[[#This Row],[Costo total]]*[1]!STOCK[[#This Row],[Entradas]]</f>
        <v>#REF!</v>
      </c>
      <c r="AB79" s="99" t="e">
        <f>[1]!STOCK[[#This Row],[Stock Actual]]*[1]!STOCK[[#This Row],[Costo total]]</f>
        <v>#REF!</v>
      </c>
      <c r="AC79" s="99"/>
      <c r="AD79" s="78"/>
      <c r="AE79" s="78"/>
      <c r="AF79" s="78"/>
      <c r="AG79" s="78"/>
      <c r="AH79" s="78"/>
      <c r="AI79" s="78"/>
      <c r="AJ79" s="78"/>
      <c r="AK79" s="78"/>
      <c r="AL79" s="78"/>
      <c r="AM79" s="78"/>
      <c r="AN79" s="78"/>
      <c r="AO79" s="78"/>
      <c r="AP79" s="78"/>
      <c r="AQ79" s="78"/>
      <c r="AR79" s="78"/>
      <c r="AS79" s="78"/>
      <c r="AT79" s="78"/>
    </row>
    <row r="80" s="59" customFormat="1" ht="80" hidden="1" customHeight="1" spans="1:46">
      <c r="A80" s="81" t="s">
        <v>16598</v>
      </c>
      <c r="B80" s="86"/>
      <c r="C80" s="87" t="s">
        <v>2</v>
      </c>
      <c r="D80" s="84" t="s">
        <v>16582</v>
      </c>
      <c r="E80" s="95" t="s">
        <v>16599</v>
      </c>
      <c r="F80" s="95" t="s">
        <v>16387</v>
      </c>
      <c r="G80" s="100" t="s">
        <v>16446</v>
      </c>
      <c r="H80" s="84">
        <v>32</v>
      </c>
      <c r="I80" s="78">
        <f t="shared" si="3"/>
        <v>32</v>
      </c>
      <c r="J80" s="106">
        <v>1</v>
      </c>
      <c r="K80" s="105">
        <f>SUMIFS(VENTAS[Cantidad],VENTAS[Código del producto Vendido],STOCK[[#This Row],[Code]])</f>
        <v>0</v>
      </c>
      <c r="L80" s="105">
        <f>STOCK[[#This Row],[Entradas]]-STOCK[[#This Row],[Salidas]]</f>
        <v>1</v>
      </c>
      <c r="M80" s="78">
        <f>STOCK[[#This Row],[Precio Final]]*10%</f>
        <v>3.2</v>
      </c>
      <c r="N80" s="98">
        <v>0</v>
      </c>
      <c r="O80" s="98">
        <v>0</v>
      </c>
      <c r="P80" s="84">
        <v>11.19</v>
      </c>
      <c r="Q80" s="111">
        <v>0</v>
      </c>
      <c r="R80" s="100">
        <v>0</v>
      </c>
      <c r="S80" s="100">
        <v>5</v>
      </c>
      <c r="T80" s="98" t="e">
        <f>[1]!STOCK[[#This Row],[Costo Unitario (USD)]]+[1]!STOCK[[#This Row],[Costo Envío (USD)]]+[1]!STOCK[[#This Row],[Comisión 10%]]</f>
        <v>#REF!</v>
      </c>
      <c r="U80" s="98" t="e">
        <f>[1]!STOCK[[#This Row],[Costo total]]*1.5</f>
        <v>#REF!</v>
      </c>
      <c r="V80" s="80">
        <f t="shared" si="4"/>
        <v>32</v>
      </c>
      <c r="W80" s="78" t="e">
        <f>STOCK[[#This Row],[Precio Final]]-STOCK[[#This Row],[Costo total]]</f>
        <v>#REF!</v>
      </c>
      <c r="X80" s="78" t="e">
        <f>STOCK[[#This Row],[Ganancia Unitaria]]*STOCK[[#This Row],[Salidas]]</f>
        <v>#REF!</v>
      </c>
      <c r="Y80" s="100"/>
      <c r="Z80" s="100"/>
      <c r="AA80" s="100" t="e">
        <f>[1]!STOCK[[#This Row],[Costo total]]*[1]!STOCK[[#This Row],[Entradas]]</f>
        <v>#REF!</v>
      </c>
      <c r="AB80" s="100" t="e">
        <f>[1]!STOCK[[#This Row],[Stock Actual]]*[1]!STOCK[[#This Row],[Costo total]]</f>
        <v>#REF!</v>
      </c>
      <c r="AC80" s="100"/>
      <c r="AD80" s="76"/>
      <c r="AE80" s="76"/>
      <c r="AF80" s="76"/>
      <c r="AG80" s="76"/>
      <c r="AH80" s="76"/>
      <c r="AI80" s="76"/>
      <c r="AJ80" s="76"/>
      <c r="AK80" s="76"/>
      <c r="AL80" s="76"/>
      <c r="AM80" s="76"/>
      <c r="AN80" s="76"/>
      <c r="AO80" s="76"/>
      <c r="AP80" s="76"/>
      <c r="AQ80" s="76"/>
      <c r="AR80" s="76"/>
      <c r="AS80" s="76"/>
      <c r="AT80" s="76"/>
    </row>
    <row r="81" s="58" customFormat="1" ht="80" hidden="1" customHeight="1" spans="1:46">
      <c r="A81" s="85" t="s">
        <v>16600</v>
      </c>
      <c r="B81" s="82"/>
      <c r="C81" s="83" t="s">
        <v>2</v>
      </c>
      <c r="D81" s="84" t="s">
        <v>16582</v>
      </c>
      <c r="E81" s="97" t="s">
        <v>16601</v>
      </c>
      <c r="F81" s="97" t="s">
        <v>16400</v>
      </c>
      <c r="G81" s="99" t="s">
        <v>16446</v>
      </c>
      <c r="H81" s="88">
        <v>32</v>
      </c>
      <c r="I81" s="78">
        <f t="shared" si="3"/>
        <v>32</v>
      </c>
      <c r="J81" s="107">
        <v>1</v>
      </c>
      <c r="K81" s="105">
        <f>SUMIFS(VENTAS[Cantidad],VENTAS[Código del producto Vendido],STOCK[[#This Row],[Code]])</f>
        <v>1</v>
      </c>
      <c r="L81" s="105">
        <f>STOCK[[#This Row],[Entradas]]-STOCK[[#This Row],[Salidas]]</f>
        <v>0</v>
      </c>
      <c r="M81" s="78">
        <f>STOCK[[#This Row],[Precio Final]]*10%</f>
        <v>3.2</v>
      </c>
      <c r="N81" s="99">
        <v>0</v>
      </c>
      <c r="O81" s="99">
        <v>0</v>
      </c>
      <c r="P81" s="88">
        <v>11.19</v>
      </c>
      <c r="Q81" s="110">
        <v>0</v>
      </c>
      <c r="R81" s="99">
        <v>0</v>
      </c>
      <c r="S81" s="99">
        <v>5</v>
      </c>
      <c r="T81" s="99" t="e">
        <f>[1]!STOCK[[#This Row],[Costo Unitario (USD)]]+[1]!STOCK[[#This Row],[Costo Envío (USD)]]+[1]!STOCK[[#This Row],[Comisión 10%]]</f>
        <v>#REF!</v>
      </c>
      <c r="U81" s="99" t="e">
        <f>[1]!STOCK[[#This Row],[Costo total]]*1.5</f>
        <v>#REF!</v>
      </c>
      <c r="V81" s="80">
        <f t="shared" si="4"/>
        <v>32</v>
      </c>
      <c r="W81" s="78" t="e">
        <f>STOCK[[#This Row],[Precio Final]]-STOCK[[#This Row],[Costo total]]</f>
        <v>#REF!</v>
      </c>
      <c r="X81" s="78" t="e">
        <f>STOCK[[#This Row],[Ganancia Unitaria]]*STOCK[[#This Row],[Salidas]]</f>
        <v>#REF!</v>
      </c>
      <c r="Y81" s="99"/>
      <c r="Z81" s="99"/>
      <c r="AA81" s="99" t="e">
        <f>[1]!STOCK[[#This Row],[Costo total]]*[1]!STOCK[[#This Row],[Entradas]]</f>
        <v>#REF!</v>
      </c>
      <c r="AB81" s="99" t="e">
        <f>[1]!STOCK[[#This Row],[Stock Actual]]*[1]!STOCK[[#This Row],[Costo total]]</f>
        <v>#REF!</v>
      </c>
      <c r="AC81" s="99"/>
      <c r="AD81" s="78"/>
      <c r="AE81" s="78"/>
      <c r="AF81" s="78"/>
      <c r="AG81" s="78"/>
      <c r="AH81" s="78"/>
      <c r="AI81" s="78"/>
      <c r="AJ81" s="78"/>
      <c r="AK81" s="78"/>
      <c r="AL81" s="78"/>
      <c r="AM81" s="78"/>
      <c r="AN81" s="78"/>
      <c r="AO81" s="78"/>
      <c r="AP81" s="78"/>
      <c r="AQ81" s="78"/>
      <c r="AR81" s="78"/>
      <c r="AS81" s="78"/>
      <c r="AT81" s="78"/>
    </row>
    <row r="82" s="59" customFormat="1" ht="80" hidden="1" customHeight="1" spans="1:46">
      <c r="A82" s="81" t="s">
        <v>16602</v>
      </c>
      <c r="B82" s="86"/>
      <c r="C82" s="87" t="s">
        <v>2</v>
      </c>
      <c r="D82" s="84" t="s">
        <v>16582</v>
      </c>
      <c r="E82" s="95" t="s">
        <v>16603</v>
      </c>
      <c r="F82" s="95" t="s">
        <v>16413</v>
      </c>
      <c r="G82" s="100" t="s">
        <v>16446</v>
      </c>
      <c r="H82" s="84">
        <v>32</v>
      </c>
      <c r="I82" s="78">
        <f t="shared" si="3"/>
        <v>32</v>
      </c>
      <c r="J82" s="106">
        <v>2</v>
      </c>
      <c r="K82" s="105">
        <f>SUMIFS(VENTAS[Cantidad],VENTAS[Código del producto Vendido],STOCK[[#This Row],[Code]])</f>
        <v>1</v>
      </c>
      <c r="L82" s="105">
        <f>STOCK[[#This Row],[Entradas]]-STOCK[[#This Row],[Salidas]]</f>
        <v>1</v>
      </c>
      <c r="M82" s="78">
        <f>STOCK[[#This Row],[Precio Final]]*10%</f>
        <v>3.2</v>
      </c>
      <c r="N82" s="98">
        <v>0</v>
      </c>
      <c r="O82" s="98">
        <v>0</v>
      </c>
      <c r="P82" s="84">
        <v>11.19</v>
      </c>
      <c r="Q82" s="111">
        <v>0</v>
      </c>
      <c r="R82" s="100">
        <v>0</v>
      </c>
      <c r="S82" s="100">
        <v>5</v>
      </c>
      <c r="T82" s="98" t="e">
        <f>[1]!STOCK[[#This Row],[Costo Unitario (USD)]]+[1]!STOCK[[#This Row],[Costo Envío (USD)]]+[1]!STOCK[[#This Row],[Comisión 10%]]</f>
        <v>#REF!</v>
      </c>
      <c r="U82" s="98" t="e">
        <f>[1]!STOCK[[#This Row],[Costo total]]*1.5</f>
        <v>#REF!</v>
      </c>
      <c r="V82" s="80">
        <f t="shared" si="4"/>
        <v>32</v>
      </c>
      <c r="W82" s="78" t="e">
        <f>STOCK[[#This Row],[Precio Final]]-STOCK[[#This Row],[Costo total]]</f>
        <v>#REF!</v>
      </c>
      <c r="X82" s="78" t="e">
        <f>STOCK[[#This Row],[Ganancia Unitaria]]*STOCK[[#This Row],[Salidas]]</f>
        <v>#REF!</v>
      </c>
      <c r="Y82" s="100"/>
      <c r="Z82" s="100"/>
      <c r="AA82" s="100" t="e">
        <f>[1]!STOCK[[#This Row],[Costo total]]*[1]!STOCK[[#This Row],[Entradas]]</f>
        <v>#REF!</v>
      </c>
      <c r="AB82" s="100" t="e">
        <f>[1]!STOCK[[#This Row],[Stock Actual]]*[1]!STOCK[[#This Row],[Costo total]]</f>
        <v>#REF!</v>
      </c>
      <c r="AC82" s="100"/>
      <c r="AD82" s="76"/>
      <c r="AE82" s="76"/>
      <c r="AF82" s="76"/>
      <c r="AG82" s="76"/>
      <c r="AH82" s="76"/>
      <c r="AI82" s="76"/>
      <c r="AJ82" s="76"/>
      <c r="AK82" s="76"/>
      <c r="AL82" s="76"/>
      <c r="AM82" s="76"/>
      <c r="AN82" s="76"/>
      <c r="AO82" s="76"/>
      <c r="AP82" s="76"/>
      <c r="AQ82" s="76"/>
      <c r="AR82" s="76"/>
      <c r="AS82" s="76"/>
      <c r="AT82" s="76"/>
    </row>
    <row r="83" s="59" customFormat="1" ht="80" hidden="1" customHeight="1" spans="1:46">
      <c r="A83" s="85" t="s">
        <v>16604</v>
      </c>
      <c r="B83" s="82"/>
      <c r="C83" s="83" t="s">
        <v>2</v>
      </c>
      <c r="D83" s="84" t="s">
        <v>16582</v>
      </c>
      <c r="E83" s="97" t="s">
        <v>16605</v>
      </c>
      <c r="F83" s="97" t="s">
        <v>16409</v>
      </c>
      <c r="G83" s="99" t="s">
        <v>16446</v>
      </c>
      <c r="H83" s="88">
        <v>32</v>
      </c>
      <c r="I83" s="78">
        <f t="shared" si="3"/>
        <v>32</v>
      </c>
      <c r="J83" s="107">
        <v>3</v>
      </c>
      <c r="K83" s="105">
        <f>SUMIFS(VENTAS[Cantidad],VENTAS[Código del producto Vendido],STOCK[[#This Row],[Code]])</f>
        <v>2</v>
      </c>
      <c r="L83" s="105">
        <f>STOCK[[#This Row],[Entradas]]-STOCK[[#This Row],[Salidas]]</f>
        <v>1</v>
      </c>
      <c r="M83" s="78">
        <f>STOCK[[#This Row],[Precio Final]]*10%</f>
        <v>3.2</v>
      </c>
      <c r="N83" s="99">
        <v>0</v>
      </c>
      <c r="O83" s="99">
        <v>0</v>
      </c>
      <c r="P83" s="88">
        <v>11.19</v>
      </c>
      <c r="Q83" s="110">
        <v>0</v>
      </c>
      <c r="R83" s="99">
        <v>0</v>
      </c>
      <c r="S83" s="99">
        <v>5</v>
      </c>
      <c r="T83" s="99" t="e">
        <f>[1]!STOCK[[#This Row],[Costo Unitario (USD)]]+[1]!STOCK[[#This Row],[Costo Envío (USD)]]+[1]!STOCK[[#This Row],[Comisión 10%]]</f>
        <v>#REF!</v>
      </c>
      <c r="U83" s="99" t="e">
        <f>[1]!STOCK[[#This Row],[Costo total]]*1.5</f>
        <v>#REF!</v>
      </c>
      <c r="V83" s="80">
        <f t="shared" si="4"/>
        <v>32</v>
      </c>
      <c r="W83" s="78" t="e">
        <f>STOCK[[#This Row],[Precio Final]]-STOCK[[#This Row],[Costo total]]</f>
        <v>#REF!</v>
      </c>
      <c r="X83" s="78" t="e">
        <f>STOCK[[#This Row],[Ganancia Unitaria]]*STOCK[[#This Row],[Salidas]]</f>
        <v>#REF!</v>
      </c>
      <c r="Y83" s="99"/>
      <c r="Z83" s="99"/>
      <c r="AA83" s="99" t="e">
        <f>[1]!STOCK[[#This Row],[Costo total]]*[1]!STOCK[[#This Row],[Entradas]]</f>
        <v>#REF!</v>
      </c>
      <c r="AB83" s="99" t="e">
        <f>[1]!STOCK[[#This Row],[Stock Actual]]*[1]!STOCK[[#This Row],[Costo total]]</f>
        <v>#REF!</v>
      </c>
      <c r="AC83" s="99"/>
      <c r="AD83" s="76"/>
      <c r="AE83" s="76"/>
      <c r="AF83" s="76"/>
      <c r="AG83" s="76"/>
      <c r="AH83" s="76"/>
      <c r="AI83" s="76"/>
      <c r="AJ83" s="76"/>
      <c r="AK83" s="76"/>
      <c r="AL83" s="76"/>
      <c r="AM83" s="76"/>
      <c r="AN83" s="76"/>
      <c r="AO83" s="76"/>
      <c r="AP83" s="76"/>
      <c r="AQ83" s="76"/>
      <c r="AR83" s="76"/>
      <c r="AS83" s="76"/>
      <c r="AT83" s="76"/>
    </row>
    <row r="84" s="58" customFormat="1" ht="80" hidden="1" customHeight="1" spans="1:46">
      <c r="A84" s="81" t="s">
        <v>16606</v>
      </c>
      <c r="B84" s="86"/>
      <c r="C84" s="87" t="s">
        <v>2</v>
      </c>
      <c r="D84" s="84" t="s">
        <v>16582</v>
      </c>
      <c r="E84" s="95" t="s">
        <v>16607</v>
      </c>
      <c r="F84" s="95" t="s">
        <v>16409</v>
      </c>
      <c r="G84" s="100" t="s">
        <v>16446</v>
      </c>
      <c r="H84" s="84">
        <v>35</v>
      </c>
      <c r="I84" s="78">
        <f t="shared" si="3"/>
        <v>35</v>
      </c>
      <c r="J84" s="106">
        <v>1</v>
      </c>
      <c r="K84" s="105">
        <f>SUMIFS(VENTAS[Cantidad],VENTAS[Código del producto Vendido],STOCK[[#This Row],[Code]])</f>
        <v>0</v>
      </c>
      <c r="L84" s="105">
        <f>STOCK[[#This Row],[Entradas]]-STOCK[[#This Row],[Salidas]]</f>
        <v>1</v>
      </c>
      <c r="M84" s="78">
        <f>STOCK[[#This Row],[Precio Final]]*10%</f>
        <v>3.5</v>
      </c>
      <c r="N84" s="98">
        <v>0</v>
      </c>
      <c r="O84" s="98">
        <v>0</v>
      </c>
      <c r="P84" s="84">
        <v>15</v>
      </c>
      <c r="Q84" s="111">
        <v>0</v>
      </c>
      <c r="R84" s="100">
        <v>0</v>
      </c>
      <c r="S84" s="100">
        <v>5</v>
      </c>
      <c r="T84" s="98" t="e">
        <f>[1]!STOCK[[#This Row],[Costo Unitario (USD)]]+[1]!STOCK[[#This Row],[Costo Envío (USD)]]+[1]!STOCK[[#This Row],[Comisión 10%]]</f>
        <v>#REF!</v>
      </c>
      <c r="U84" s="98" t="e">
        <f>[1]!STOCK[[#This Row],[Costo total]]*1.5</f>
        <v>#REF!</v>
      </c>
      <c r="V84" s="80">
        <f t="shared" si="4"/>
        <v>35</v>
      </c>
      <c r="W84" s="78" t="e">
        <f>STOCK[[#This Row],[Precio Final]]-STOCK[[#This Row],[Costo total]]</f>
        <v>#REF!</v>
      </c>
      <c r="X84" s="78" t="e">
        <f>STOCK[[#This Row],[Ganancia Unitaria]]*STOCK[[#This Row],[Salidas]]</f>
        <v>#REF!</v>
      </c>
      <c r="Y84" s="100"/>
      <c r="Z84" s="100"/>
      <c r="AA84" s="100" t="e">
        <f>[1]!STOCK[[#This Row],[Costo total]]*[1]!STOCK[[#This Row],[Entradas]]</f>
        <v>#REF!</v>
      </c>
      <c r="AB84" s="100" t="e">
        <f>[1]!STOCK[[#This Row],[Stock Actual]]*[1]!STOCK[[#This Row],[Costo total]]</f>
        <v>#REF!</v>
      </c>
      <c r="AC84" s="100"/>
      <c r="AD84" s="78"/>
      <c r="AE84" s="78"/>
      <c r="AF84" s="78"/>
      <c r="AG84" s="78"/>
      <c r="AH84" s="78"/>
      <c r="AI84" s="78"/>
      <c r="AJ84" s="78"/>
      <c r="AK84" s="78"/>
      <c r="AL84" s="78"/>
      <c r="AM84" s="78"/>
      <c r="AN84" s="78"/>
      <c r="AO84" s="78"/>
      <c r="AP84" s="78"/>
      <c r="AQ84" s="78"/>
      <c r="AR84" s="78"/>
      <c r="AS84" s="78"/>
      <c r="AT84" s="78"/>
    </row>
    <row r="85" s="58" customFormat="1" ht="80" hidden="1" customHeight="1" spans="1:46">
      <c r="A85" s="85" t="s">
        <v>16608</v>
      </c>
      <c r="B85" s="82"/>
      <c r="C85" s="83" t="s">
        <v>2</v>
      </c>
      <c r="D85" s="84" t="s">
        <v>16582</v>
      </c>
      <c r="E85" s="97" t="s">
        <v>16609</v>
      </c>
      <c r="F85" s="97" t="s">
        <v>16610</v>
      </c>
      <c r="G85" s="99" t="s">
        <v>16446</v>
      </c>
      <c r="H85" s="88">
        <v>20</v>
      </c>
      <c r="I85" s="78">
        <f t="shared" si="3"/>
        <v>20</v>
      </c>
      <c r="J85" s="107">
        <v>3</v>
      </c>
      <c r="K85" s="105">
        <f>SUMIFS(VENTAS[Cantidad],VENTAS[Código del producto Vendido],STOCK[[#This Row],[Code]])</f>
        <v>2</v>
      </c>
      <c r="L85" s="105">
        <f>STOCK[[#This Row],[Entradas]]-STOCK[[#This Row],[Salidas]]</f>
        <v>1</v>
      </c>
      <c r="M85" s="78">
        <f>STOCK[[#This Row],[Precio Final]]*10%</f>
        <v>2</v>
      </c>
      <c r="N85" s="99">
        <v>0</v>
      </c>
      <c r="O85" s="99">
        <v>0</v>
      </c>
      <c r="P85" s="88">
        <v>12</v>
      </c>
      <c r="Q85" s="110">
        <v>0</v>
      </c>
      <c r="R85" s="99">
        <v>0</v>
      </c>
      <c r="S85" s="99">
        <v>5</v>
      </c>
      <c r="T85" s="99" t="e">
        <f>[1]!STOCK[[#This Row],[Costo Unitario (USD)]]+[1]!STOCK[[#This Row],[Costo Envío (USD)]]+[1]!STOCK[[#This Row],[Comisión 10%]]</f>
        <v>#REF!</v>
      </c>
      <c r="U85" s="99" t="e">
        <f>[1]!STOCK[[#This Row],[Costo total]]*1.5</f>
        <v>#REF!</v>
      </c>
      <c r="V85" s="80">
        <f t="shared" si="4"/>
        <v>20</v>
      </c>
      <c r="W85" s="78" t="e">
        <f>STOCK[[#This Row],[Precio Final]]-STOCK[[#This Row],[Costo total]]</f>
        <v>#REF!</v>
      </c>
      <c r="X85" s="78" t="e">
        <f>STOCK[[#This Row],[Ganancia Unitaria]]*STOCK[[#This Row],[Salidas]]</f>
        <v>#REF!</v>
      </c>
      <c r="Y85" s="99"/>
      <c r="Z85" s="99"/>
      <c r="AA85" s="99" t="e">
        <f>[1]!STOCK[[#This Row],[Costo total]]*[1]!STOCK[[#This Row],[Entradas]]</f>
        <v>#REF!</v>
      </c>
      <c r="AB85" s="99" t="e">
        <f>[1]!STOCK[[#This Row],[Stock Actual]]*[1]!STOCK[[#This Row],[Costo total]]</f>
        <v>#REF!</v>
      </c>
      <c r="AC85" s="99"/>
      <c r="AD85" s="78"/>
      <c r="AE85" s="78"/>
      <c r="AF85" s="78"/>
      <c r="AG85" s="78"/>
      <c r="AH85" s="78"/>
      <c r="AI85" s="78"/>
      <c r="AJ85" s="78"/>
      <c r="AK85" s="78"/>
      <c r="AL85" s="78"/>
      <c r="AM85" s="78"/>
      <c r="AN85" s="78"/>
      <c r="AO85" s="78"/>
      <c r="AP85" s="78"/>
      <c r="AQ85" s="78"/>
      <c r="AR85" s="78"/>
      <c r="AS85" s="78"/>
      <c r="AT85" s="78"/>
    </row>
    <row r="86" s="58" customFormat="1" ht="80" hidden="1" customHeight="1" spans="1:46">
      <c r="A86" s="81" t="s">
        <v>16611</v>
      </c>
      <c r="B86" s="86"/>
      <c r="C86" s="87" t="s">
        <v>2</v>
      </c>
      <c r="D86" s="84" t="s">
        <v>16559</v>
      </c>
      <c r="E86" s="95" t="s">
        <v>16612</v>
      </c>
      <c r="F86" s="95" t="s">
        <v>16409</v>
      </c>
      <c r="G86" s="100" t="s">
        <v>16388</v>
      </c>
      <c r="H86" s="84">
        <v>12</v>
      </c>
      <c r="I86" s="78">
        <f t="shared" si="3"/>
        <v>12</v>
      </c>
      <c r="J86" s="106">
        <v>1</v>
      </c>
      <c r="K86" s="105">
        <f>SUMIFS(VENTAS[Cantidad],VENTAS[Código del producto Vendido],STOCK[[#This Row],[Code]])</f>
        <v>1</v>
      </c>
      <c r="L86" s="105">
        <f>STOCK[[#This Row],[Entradas]]-STOCK[[#This Row],[Salidas]]</f>
        <v>0</v>
      </c>
      <c r="M86" s="78">
        <f>STOCK[[#This Row],[Precio Final]]*10%</f>
        <v>1.2</v>
      </c>
      <c r="N86" s="98">
        <v>0</v>
      </c>
      <c r="O86" s="98">
        <v>0</v>
      </c>
      <c r="P86" s="84">
        <v>5</v>
      </c>
      <c r="Q86" s="111">
        <v>0</v>
      </c>
      <c r="R86" s="100">
        <v>0</v>
      </c>
      <c r="S86" s="100">
        <v>1.5</v>
      </c>
      <c r="T86" s="98" t="e">
        <f>[1]!STOCK[[#This Row],[Costo Unitario (USD)]]+[1]!STOCK[[#This Row],[Costo Envío (USD)]]+[1]!STOCK[[#This Row],[Comisión 10%]]</f>
        <v>#REF!</v>
      </c>
      <c r="U86" s="98" t="e">
        <f>[1]!STOCK[[#This Row],[Costo total]]*1.5</f>
        <v>#REF!</v>
      </c>
      <c r="V86" s="80">
        <f t="shared" si="4"/>
        <v>12</v>
      </c>
      <c r="W86" s="78" t="e">
        <f>STOCK[[#This Row],[Precio Final]]-STOCK[[#This Row],[Costo total]]</f>
        <v>#REF!</v>
      </c>
      <c r="X86" s="78" t="e">
        <f>STOCK[[#This Row],[Ganancia Unitaria]]*STOCK[[#This Row],[Salidas]]</f>
        <v>#REF!</v>
      </c>
      <c r="Y86" s="100" t="s">
        <v>16613</v>
      </c>
      <c r="Z86" s="100"/>
      <c r="AA86" s="100" t="e">
        <f>[1]!STOCK[[#This Row],[Costo total]]*[1]!STOCK[[#This Row],[Entradas]]</f>
        <v>#REF!</v>
      </c>
      <c r="AB86" s="100" t="e">
        <f>[1]!STOCK[[#This Row],[Stock Actual]]*[1]!STOCK[[#This Row],[Costo total]]</f>
        <v>#REF!</v>
      </c>
      <c r="AC86" s="100"/>
      <c r="AD86" s="78"/>
      <c r="AE86" s="78"/>
      <c r="AF86" s="78"/>
      <c r="AG86" s="78"/>
      <c r="AH86" s="78"/>
      <c r="AI86" s="78"/>
      <c r="AJ86" s="78"/>
      <c r="AK86" s="78"/>
      <c r="AL86" s="78"/>
      <c r="AM86" s="78"/>
      <c r="AN86" s="78"/>
      <c r="AO86" s="78"/>
      <c r="AP86" s="78"/>
      <c r="AQ86" s="78"/>
      <c r="AR86" s="78"/>
      <c r="AS86" s="78"/>
      <c r="AT86" s="78"/>
    </row>
    <row r="87" s="59" customFormat="1" ht="80" hidden="1" customHeight="1" spans="1:46">
      <c r="A87" s="85" t="s">
        <v>16614</v>
      </c>
      <c r="B87" s="82"/>
      <c r="C87" s="83" t="s">
        <v>2</v>
      </c>
      <c r="D87" s="88" t="s">
        <v>16480</v>
      </c>
      <c r="E87" s="97" t="s">
        <v>16615</v>
      </c>
      <c r="F87" s="97" t="s">
        <v>16387</v>
      </c>
      <c r="G87" s="99" t="s">
        <v>16446</v>
      </c>
      <c r="H87" s="88">
        <v>20</v>
      </c>
      <c r="I87" s="78">
        <f t="shared" si="3"/>
        <v>20</v>
      </c>
      <c r="J87" s="107">
        <v>1</v>
      </c>
      <c r="K87" s="105">
        <f>SUMIFS(VENTAS[Cantidad],VENTAS[Código del producto Vendido],STOCK[[#This Row],[Code]])</f>
        <v>0</v>
      </c>
      <c r="L87" s="105">
        <f>STOCK[[#This Row],[Entradas]]-STOCK[[#This Row],[Salidas]]</f>
        <v>1</v>
      </c>
      <c r="M87" s="78">
        <f>STOCK[[#This Row],[Precio Final]]*10%</f>
        <v>2</v>
      </c>
      <c r="N87" s="99">
        <v>0</v>
      </c>
      <c r="O87" s="99">
        <v>0</v>
      </c>
      <c r="P87" s="88">
        <v>12.45</v>
      </c>
      <c r="Q87" s="110">
        <v>0</v>
      </c>
      <c r="R87" s="99">
        <v>0</v>
      </c>
      <c r="S87" s="99">
        <v>2</v>
      </c>
      <c r="T87" s="99" t="e">
        <f>[1]!STOCK[[#This Row],[Costo Unitario (USD)]]+[1]!STOCK[[#This Row],[Costo Envío (USD)]]+[1]!STOCK[[#This Row],[Comisión 10%]]</f>
        <v>#REF!</v>
      </c>
      <c r="U87" s="99" t="e">
        <f>[1]!STOCK[[#This Row],[Costo total]]*1.5</f>
        <v>#REF!</v>
      </c>
      <c r="V87" s="80">
        <f t="shared" si="4"/>
        <v>20</v>
      </c>
      <c r="W87" s="78" t="e">
        <f>STOCK[[#This Row],[Precio Final]]-STOCK[[#This Row],[Costo total]]</f>
        <v>#REF!</v>
      </c>
      <c r="X87" s="78" t="e">
        <f>STOCK[[#This Row],[Ganancia Unitaria]]*STOCK[[#This Row],[Salidas]]</f>
        <v>#REF!</v>
      </c>
      <c r="Y87" s="99"/>
      <c r="Z87" s="99"/>
      <c r="AA87" s="99" t="e">
        <f>[1]!STOCK[[#This Row],[Costo total]]*[1]!STOCK[[#This Row],[Entradas]]</f>
        <v>#REF!</v>
      </c>
      <c r="AB87" s="99" t="e">
        <f>[1]!STOCK[[#This Row],[Stock Actual]]*[1]!STOCK[[#This Row],[Costo total]]</f>
        <v>#REF!</v>
      </c>
      <c r="AC87" s="99"/>
      <c r="AD87" s="76"/>
      <c r="AE87" s="76"/>
      <c r="AF87" s="76"/>
      <c r="AG87" s="76"/>
      <c r="AH87" s="76"/>
      <c r="AI87" s="76"/>
      <c r="AJ87" s="76"/>
      <c r="AK87" s="76"/>
      <c r="AL87" s="76"/>
      <c r="AM87" s="76"/>
      <c r="AN87" s="76"/>
      <c r="AO87" s="76"/>
      <c r="AP87" s="76"/>
      <c r="AQ87" s="76"/>
      <c r="AR87" s="76"/>
      <c r="AS87" s="76"/>
      <c r="AT87" s="76"/>
    </row>
    <row r="88" s="59" customFormat="1" ht="80" hidden="1" customHeight="1" spans="1:46">
      <c r="A88" s="81" t="s">
        <v>16616</v>
      </c>
      <c r="B88" s="86"/>
      <c r="C88" s="87" t="s">
        <v>2</v>
      </c>
      <c r="D88" s="84" t="s">
        <v>16582</v>
      </c>
      <c r="E88" s="95" t="s">
        <v>16617</v>
      </c>
      <c r="F88" s="95" t="s">
        <v>16387</v>
      </c>
      <c r="G88" s="100" t="s">
        <v>16446</v>
      </c>
      <c r="H88" s="84">
        <v>50</v>
      </c>
      <c r="I88" s="78">
        <f t="shared" si="3"/>
        <v>50</v>
      </c>
      <c r="J88" s="106">
        <v>1</v>
      </c>
      <c r="K88" s="105">
        <f>SUMIFS(VENTAS[Cantidad],VENTAS[Código del producto Vendido],STOCK[[#This Row],[Code]])</f>
        <v>0</v>
      </c>
      <c r="L88" s="105">
        <f>STOCK[[#This Row],[Entradas]]-STOCK[[#This Row],[Salidas]]</f>
        <v>1</v>
      </c>
      <c r="M88" s="78">
        <f>STOCK[[#This Row],[Precio Final]]*10%</f>
        <v>5</v>
      </c>
      <c r="N88" s="98">
        <v>0</v>
      </c>
      <c r="O88" s="98">
        <v>0</v>
      </c>
      <c r="P88" s="84">
        <v>35</v>
      </c>
      <c r="Q88" s="111">
        <v>0</v>
      </c>
      <c r="R88" s="100">
        <v>0</v>
      </c>
      <c r="S88" s="100">
        <v>5</v>
      </c>
      <c r="T88" s="98" t="e">
        <f>[1]!STOCK[[#This Row],[Costo Unitario (USD)]]+[1]!STOCK[[#This Row],[Costo Envío (USD)]]+[1]!STOCK[[#This Row],[Comisión 10%]]</f>
        <v>#REF!</v>
      </c>
      <c r="U88" s="100" t="e">
        <f>[1]!STOCK[[#This Row],[Costo total]]*1.5</f>
        <v>#REF!</v>
      </c>
      <c r="V88" s="80">
        <f t="shared" si="4"/>
        <v>50</v>
      </c>
      <c r="W88" s="78" t="e">
        <f>STOCK[[#This Row],[Precio Final]]-STOCK[[#This Row],[Costo total]]</f>
        <v>#REF!</v>
      </c>
      <c r="X88" s="78" t="e">
        <f>STOCK[[#This Row],[Ganancia Unitaria]]*STOCK[[#This Row],[Salidas]]</f>
        <v>#REF!</v>
      </c>
      <c r="Y88" s="100"/>
      <c r="Z88" s="100"/>
      <c r="AA88" s="100" t="e">
        <f>[1]!STOCK[[#This Row],[Costo total]]*[1]!STOCK[[#This Row],[Entradas]]</f>
        <v>#REF!</v>
      </c>
      <c r="AB88" s="100" t="e">
        <f>[1]!STOCK[[#This Row],[Stock Actual]]*[1]!STOCK[[#This Row],[Costo total]]</f>
        <v>#REF!</v>
      </c>
      <c r="AC88" s="100"/>
      <c r="AD88" s="76"/>
      <c r="AE88" s="76"/>
      <c r="AF88" s="76"/>
      <c r="AG88" s="76"/>
      <c r="AH88" s="76"/>
      <c r="AI88" s="76"/>
      <c r="AJ88" s="76"/>
      <c r="AK88" s="76"/>
      <c r="AL88" s="76"/>
      <c r="AM88" s="76"/>
      <c r="AN88" s="76"/>
      <c r="AO88" s="76"/>
      <c r="AP88" s="76"/>
      <c r="AQ88" s="76"/>
      <c r="AR88" s="76"/>
      <c r="AS88" s="76"/>
      <c r="AT88" s="76"/>
    </row>
    <row r="89" s="58" customFormat="1" ht="80" hidden="1" customHeight="1" spans="1:46">
      <c r="A89" s="85" t="s">
        <v>16618</v>
      </c>
      <c r="B89" s="82"/>
      <c r="C89" s="83" t="s">
        <v>2</v>
      </c>
      <c r="D89" s="88" t="s">
        <v>16582</v>
      </c>
      <c r="E89" s="97" t="s">
        <v>16619</v>
      </c>
      <c r="F89" s="97" t="s">
        <v>16387</v>
      </c>
      <c r="G89" s="99" t="s">
        <v>16446</v>
      </c>
      <c r="H89" s="88">
        <v>15</v>
      </c>
      <c r="I89" s="78">
        <f t="shared" si="3"/>
        <v>15</v>
      </c>
      <c r="J89" s="107">
        <v>4</v>
      </c>
      <c r="K89" s="105">
        <f>SUMIFS(VENTAS[Cantidad],VENTAS[Código del producto Vendido],STOCK[[#This Row],[Code]])</f>
        <v>0</v>
      </c>
      <c r="L89" s="105">
        <f>STOCK[[#This Row],[Entradas]]-STOCK[[#This Row],[Salidas]]</f>
        <v>4</v>
      </c>
      <c r="M89" s="78">
        <f>STOCK[[#This Row],[Precio Final]]*10%</f>
        <v>1.5</v>
      </c>
      <c r="N89" s="99">
        <v>0</v>
      </c>
      <c r="O89" s="99">
        <v>0</v>
      </c>
      <c r="P89" s="88">
        <v>8.88</v>
      </c>
      <c r="Q89" s="110">
        <v>0</v>
      </c>
      <c r="R89" s="99">
        <v>0</v>
      </c>
      <c r="S89" s="99">
        <v>2</v>
      </c>
      <c r="T89" s="99" t="e">
        <f>[1]!STOCK[[#This Row],[Costo Unitario (USD)]]+[1]!STOCK[[#This Row],[Costo Envío (USD)]]+[1]!STOCK[[#This Row],[Comisión 10%]]</f>
        <v>#REF!</v>
      </c>
      <c r="U89" s="99" t="e">
        <f>[1]!STOCK[[#This Row],[Costo total]]*1.5</f>
        <v>#REF!</v>
      </c>
      <c r="V89" s="80">
        <f t="shared" si="4"/>
        <v>15</v>
      </c>
      <c r="W89" s="78" t="e">
        <f>STOCK[[#This Row],[Precio Final]]-STOCK[[#This Row],[Costo total]]</f>
        <v>#REF!</v>
      </c>
      <c r="X89" s="78" t="e">
        <f>STOCK[[#This Row],[Ganancia Unitaria]]*STOCK[[#This Row],[Salidas]]</f>
        <v>#REF!</v>
      </c>
      <c r="Y89" s="99"/>
      <c r="Z89" s="99"/>
      <c r="AA89" s="99" t="e">
        <f>[1]!STOCK[[#This Row],[Costo total]]*[1]!STOCK[[#This Row],[Entradas]]</f>
        <v>#REF!</v>
      </c>
      <c r="AB89" s="99" t="e">
        <f>[1]!STOCK[[#This Row],[Stock Actual]]*[1]!STOCK[[#This Row],[Costo total]]</f>
        <v>#REF!</v>
      </c>
      <c r="AC89" s="99"/>
      <c r="AD89" s="78"/>
      <c r="AE89" s="78"/>
      <c r="AF89" s="78"/>
      <c r="AG89" s="78"/>
      <c r="AH89" s="78"/>
      <c r="AI89" s="78"/>
      <c r="AJ89" s="78"/>
      <c r="AK89" s="78"/>
      <c r="AL89" s="78"/>
      <c r="AM89" s="78"/>
      <c r="AN89" s="78"/>
      <c r="AO89" s="78"/>
      <c r="AP89" s="78"/>
      <c r="AQ89" s="78"/>
      <c r="AR89" s="78"/>
      <c r="AS89" s="78"/>
      <c r="AT89" s="78"/>
    </row>
    <row r="90" s="58" customFormat="1" ht="80" hidden="1" customHeight="1" spans="1:46">
      <c r="A90" s="81" t="s">
        <v>16620</v>
      </c>
      <c r="B90" s="86"/>
      <c r="C90" s="87" t="s">
        <v>2</v>
      </c>
      <c r="D90" s="84" t="s">
        <v>16559</v>
      </c>
      <c r="E90" s="95" t="s">
        <v>16621</v>
      </c>
      <c r="F90" s="95" t="s">
        <v>16409</v>
      </c>
      <c r="G90" s="100" t="s">
        <v>16563</v>
      </c>
      <c r="H90" s="84">
        <v>40</v>
      </c>
      <c r="I90" s="78">
        <f t="shared" si="3"/>
        <v>40</v>
      </c>
      <c r="J90" s="106">
        <v>3</v>
      </c>
      <c r="K90" s="105">
        <f>SUMIFS(VENTAS[Cantidad],VENTAS[Código del producto Vendido],STOCK[[#This Row],[Code]])</f>
        <v>2</v>
      </c>
      <c r="L90" s="105">
        <f>STOCK[[#This Row],[Entradas]]-STOCK[[#This Row],[Salidas]]</f>
        <v>1</v>
      </c>
      <c r="M90" s="78">
        <f>STOCK[[#This Row],[Precio Final]]*10%</f>
        <v>4</v>
      </c>
      <c r="N90" s="98">
        <v>0</v>
      </c>
      <c r="O90" s="98">
        <v>0</v>
      </c>
      <c r="P90" s="84">
        <v>15</v>
      </c>
      <c r="Q90" s="111">
        <v>0</v>
      </c>
      <c r="R90" s="100">
        <v>0</v>
      </c>
      <c r="S90" s="100">
        <v>5</v>
      </c>
      <c r="T90" s="98" t="e">
        <f>[1]!STOCK[[#This Row],[Costo Unitario (USD)]]+[1]!STOCK[[#This Row],[Costo Envío (USD)]]+[1]!STOCK[[#This Row],[Comisión 10%]]</f>
        <v>#REF!</v>
      </c>
      <c r="U90" s="100" t="e">
        <f>[1]!STOCK[[#This Row],[Costo total]]*1.5</f>
        <v>#REF!</v>
      </c>
      <c r="V90" s="80">
        <f t="shared" si="4"/>
        <v>40</v>
      </c>
      <c r="W90" s="78" t="e">
        <f>STOCK[[#This Row],[Precio Final]]-STOCK[[#This Row],[Costo total]]</f>
        <v>#REF!</v>
      </c>
      <c r="X90" s="78" t="e">
        <f>STOCK[[#This Row],[Ganancia Unitaria]]*STOCK[[#This Row],[Salidas]]</f>
        <v>#REF!</v>
      </c>
      <c r="Y90" s="100"/>
      <c r="Z90" s="100"/>
      <c r="AA90" s="100" t="e">
        <f>[1]!STOCK[[#This Row],[Costo total]]*[1]!STOCK[[#This Row],[Entradas]]</f>
        <v>#REF!</v>
      </c>
      <c r="AB90" s="100" t="e">
        <f>[1]!STOCK[[#This Row],[Stock Actual]]*[1]!STOCK[[#This Row],[Costo total]]</f>
        <v>#REF!</v>
      </c>
      <c r="AC90" s="100"/>
      <c r="AD90" s="78"/>
      <c r="AE90" s="78"/>
      <c r="AF90" s="78"/>
      <c r="AG90" s="78"/>
      <c r="AH90" s="78"/>
      <c r="AI90" s="78"/>
      <c r="AJ90" s="78"/>
      <c r="AK90" s="78"/>
      <c r="AL90" s="78"/>
      <c r="AM90" s="78"/>
      <c r="AN90" s="78"/>
      <c r="AO90" s="78"/>
      <c r="AP90" s="78"/>
      <c r="AQ90" s="78"/>
      <c r="AR90" s="78"/>
      <c r="AS90" s="78"/>
      <c r="AT90" s="78"/>
    </row>
    <row r="91" s="58" customFormat="1" ht="80" customHeight="1" spans="1:46">
      <c r="A91" s="91" t="s">
        <v>16622</v>
      </c>
      <c r="B91" s="82"/>
      <c r="C91" s="83" t="s">
        <v>2</v>
      </c>
      <c r="D91" s="88" t="s">
        <v>16519</v>
      </c>
      <c r="E91" s="97" t="s">
        <v>16623</v>
      </c>
      <c r="F91" s="97" t="s">
        <v>16624</v>
      </c>
      <c r="G91" s="99" t="s">
        <v>16563</v>
      </c>
      <c r="H91" s="88">
        <v>15</v>
      </c>
      <c r="I91" s="78">
        <f t="shared" si="3"/>
        <v>15</v>
      </c>
      <c r="J91" s="107">
        <v>1</v>
      </c>
      <c r="K91" s="105">
        <f>SUMIFS(VENTAS[Cantidad],VENTAS[Código del producto Vendido],STOCK[[#This Row],[Code]])</f>
        <v>0</v>
      </c>
      <c r="L91" s="105">
        <f>STOCK[[#This Row],[Entradas]]-STOCK[[#This Row],[Salidas]]</f>
        <v>1</v>
      </c>
      <c r="M91" s="78">
        <f>STOCK[[#This Row],[Precio Final]]*10%</f>
        <v>1.5</v>
      </c>
      <c r="N91" s="99">
        <v>0</v>
      </c>
      <c r="O91" s="99">
        <v>0</v>
      </c>
      <c r="P91" s="88">
        <v>6.49</v>
      </c>
      <c r="Q91" s="110">
        <v>0</v>
      </c>
      <c r="R91" s="99">
        <v>0</v>
      </c>
      <c r="S91" s="99">
        <v>3</v>
      </c>
      <c r="T91" s="99" t="e">
        <f>[1]!STOCK[[#This Row],[Costo Unitario (USD)]]+[1]!STOCK[[#This Row],[Costo Envío (USD)]]+[1]!STOCK[[#This Row],[Comisión 10%]]</f>
        <v>#REF!</v>
      </c>
      <c r="U91" s="99" t="e">
        <f>[1]!STOCK[[#This Row],[Costo total]]*1.5</f>
        <v>#REF!</v>
      </c>
      <c r="V91" s="80">
        <f t="shared" si="4"/>
        <v>15</v>
      </c>
      <c r="W91" s="78" t="e">
        <f>STOCK[[#This Row],[Precio Final]]-STOCK[[#This Row],[Costo total]]</f>
        <v>#REF!</v>
      </c>
      <c r="X91" s="78" t="e">
        <f>STOCK[[#This Row],[Ganancia Unitaria]]*STOCK[[#This Row],[Salidas]]</f>
        <v>#REF!</v>
      </c>
      <c r="Y91" s="99"/>
      <c r="Z91" s="99"/>
      <c r="AA91" s="99" t="e">
        <f>[1]!STOCK[[#This Row],[Costo total]]*[1]!STOCK[[#This Row],[Entradas]]</f>
        <v>#REF!</v>
      </c>
      <c r="AB91" s="99" t="e">
        <f>[1]!STOCK[[#This Row],[Stock Actual]]*[1]!STOCK[[#This Row],[Costo total]]</f>
        <v>#REF!</v>
      </c>
      <c r="AC91" s="99"/>
      <c r="AD91" s="78"/>
      <c r="AE91" s="78"/>
      <c r="AF91" s="78"/>
      <c r="AG91" s="78"/>
      <c r="AH91" s="78"/>
      <c r="AI91" s="78"/>
      <c r="AJ91" s="78"/>
      <c r="AK91" s="78"/>
      <c r="AL91" s="78"/>
      <c r="AM91" s="78"/>
      <c r="AN91" s="78"/>
      <c r="AO91" s="78"/>
      <c r="AP91" s="78"/>
      <c r="AQ91" s="78"/>
      <c r="AR91" s="78"/>
      <c r="AS91" s="78"/>
      <c r="AT91" s="78"/>
    </row>
    <row r="92" s="58" customFormat="1" ht="80" customHeight="1" spans="1:46">
      <c r="A92" s="91" t="s">
        <v>16625</v>
      </c>
      <c r="B92" s="82"/>
      <c r="C92" s="83" t="s">
        <v>2</v>
      </c>
      <c r="D92" s="88" t="s">
        <v>16519</v>
      </c>
      <c r="E92" s="97" t="s">
        <v>16626</v>
      </c>
      <c r="F92" s="97" t="s">
        <v>16627</v>
      </c>
      <c r="G92" s="99" t="s">
        <v>16563</v>
      </c>
      <c r="H92" s="88">
        <v>15</v>
      </c>
      <c r="I92" s="78">
        <f t="shared" si="3"/>
        <v>15</v>
      </c>
      <c r="J92" s="107">
        <v>1</v>
      </c>
      <c r="K92" s="105">
        <v>0</v>
      </c>
      <c r="L92" s="105">
        <f>STOCK[[#This Row],[Entradas]]-STOCK[[#This Row],[Salidas]]</f>
        <v>1</v>
      </c>
      <c r="M92" s="78">
        <f>STOCK[[#This Row],[Precio Final]]*10%</f>
        <v>1.5</v>
      </c>
      <c r="N92" s="99">
        <v>0</v>
      </c>
      <c r="O92" s="99">
        <v>0</v>
      </c>
      <c r="P92" s="88">
        <v>6.49</v>
      </c>
      <c r="Q92" s="110">
        <v>0</v>
      </c>
      <c r="R92" s="99">
        <v>0</v>
      </c>
      <c r="S92" s="99">
        <v>3</v>
      </c>
      <c r="T92" s="99" t="e">
        <f>[1]!STOCK[[#This Row],[Costo Unitario (USD)]]+[1]!STOCK[[#This Row],[Costo Envío (USD)]]+[1]!STOCK[[#This Row],[Comisión 10%]]</f>
        <v>#REF!</v>
      </c>
      <c r="U92" s="99" t="e">
        <f>[1]!STOCK[[#This Row],[Costo total]]*1.5</f>
        <v>#REF!</v>
      </c>
      <c r="V92" s="80">
        <f t="shared" si="4"/>
        <v>15</v>
      </c>
      <c r="W92" s="78" t="e">
        <f>STOCK[[#This Row],[Precio Final]]-STOCK[[#This Row],[Costo total]]</f>
        <v>#REF!</v>
      </c>
      <c r="X92" s="78" t="e">
        <f>STOCK[[#This Row],[Ganancia Unitaria]]*STOCK[[#This Row],[Salidas]]</f>
        <v>#REF!</v>
      </c>
      <c r="Y92" s="99"/>
      <c r="Z92" s="99"/>
      <c r="AA92" s="99" t="e">
        <f>[1]!STOCK[[#This Row],[Costo total]]*[1]!STOCK[[#This Row],[Entradas]]</f>
        <v>#REF!</v>
      </c>
      <c r="AB92" s="99" t="e">
        <f>[1]!STOCK[[#This Row],[Stock Actual]]*[1]!STOCK[[#This Row],[Costo total]]</f>
        <v>#REF!</v>
      </c>
      <c r="AC92" s="99"/>
      <c r="AD92" s="78"/>
      <c r="AE92" s="78"/>
      <c r="AF92" s="78"/>
      <c r="AG92" s="78"/>
      <c r="AH92" s="78"/>
      <c r="AI92" s="78"/>
      <c r="AJ92" s="78"/>
      <c r="AK92" s="78"/>
      <c r="AL92" s="78"/>
      <c r="AM92" s="78"/>
      <c r="AN92" s="78"/>
      <c r="AO92" s="78"/>
      <c r="AP92" s="78"/>
      <c r="AQ92" s="78"/>
      <c r="AR92" s="78"/>
      <c r="AS92" s="78"/>
      <c r="AT92" s="78"/>
    </row>
    <row r="93" s="58" customFormat="1" ht="80" customHeight="1" spans="1:46">
      <c r="A93" s="91" t="s">
        <v>16628</v>
      </c>
      <c r="B93" s="82"/>
      <c r="C93" s="83" t="s">
        <v>2</v>
      </c>
      <c r="D93" s="88" t="s">
        <v>16519</v>
      </c>
      <c r="E93" s="97" t="s">
        <v>16629</v>
      </c>
      <c r="F93" s="97" t="s">
        <v>16624</v>
      </c>
      <c r="G93" s="99" t="s">
        <v>16563</v>
      </c>
      <c r="H93" s="88">
        <v>15</v>
      </c>
      <c r="I93" s="78">
        <f t="shared" si="3"/>
        <v>15</v>
      </c>
      <c r="J93" s="107">
        <v>1</v>
      </c>
      <c r="K93" s="105">
        <f>SUMIFS(VENTAS[Cantidad],VENTAS[Código del producto Vendido],STOCK[[#This Row],[Code]])</f>
        <v>0</v>
      </c>
      <c r="L93" s="105">
        <f>STOCK[[#This Row],[Entradas]]-STOCK[[#This Row],[Salidas]]</f>
        <v>1</v>
      </c>
      <c r="M93" s="78">
        <f>STOCK[[#This Row],[Precio Final]]*10%</f>
        <v>1.5</v>
      </c>
      <c r="N93" s="99">
        <v>0</v>
      </c>
      <c r="O93" s="99">
        <v>0</v>
      </c>
      <c r="P93" s="88">
        <v>6.49</v>
      </c>
      <c r="Q93" s="110">
        <v>0</v>
      </c>
      <c r="R93" s="99">
        <v>0</v>
      </c>
      <c r="S93" s="99">
        <v>3</v>
      </c>
      <c r="T93" s="99" t="e">
        <f>[1]!STOCK[[#This Row],[Costo Unitario (USD)]]+[1]!STOCK[[#This Row],[Costo Envío (USD)]]+[1]!STOCK[[#This Row],[Comisión 10%]]</f>
        <v>#REF!</v>
      </c>
      <c r="U93" s="99" t="e">
        <f>[1]!STOCK[[#This Row],[Costo total]]*1.5</f>
        <v>#REF!</v>
      </c>
      <c r="V93" s="80">
        <f t="shared" si="4"/>
        <v>15</v>
      </c>
      <c r="W93" s="78" t="e">
        <f>STOCK[[#This Row],[Precio Final]]-STOCK[[#This Row],[Costo total]]</f>
        <v>#REF!</v>
      </c>
      <c r="X93" s="78" t="e">
        <f>STOCK[[#This Row],[Ganancia Unitaria]]*STOCK[[#This Row],[Salidas]]</f>
        <v>#REF!</v>
      </c>
      <c r="Y93" s="99"/>
      <c r="Z93" s="99"/>
      <c r="AA93" s="99" t="e">
        <f>[1]!STOCK[[#This Row],[Costo total]]*[1]!STOCK[[#This Row],[Entradas]]</f>
        <v>#REF!</v>
      </c>
      <c r="AB93" s="99" t="e">
        <f>[1]!STOCK[[#This Row],[Stock Actual]]*[1]!STOCK[[#This Row],[Costo total]]</f>
        <v>#REF!</v>
      </c>
      <c r="AC93" s="99"/>
      <c r="AD93" s="78"/>
      <c r="AE93" s="78"/>
      <c r="AF93" s="78"/>
      <c r="AG93" s="78"/>
      <c r="AH93" s="78"/>
      <c r="AI93" s="78"/>
      <c r="AJ93" s="78"/>
      <c r="AK93" s="78"/>
      <c r="AL93" s="78"/>
      <c r="AM93" s="78"/>
      <c r="AN93" s="78"/>
      <c r="AO93" s="78"/>
      <c r="AP93" s="78"/>
      <c r="AQ93" s="78"/>
      <c r="AR93" s="78"/>
      <c r="AS93" s="78"/>
      <c r="AT93" s="78"/>
    </row>
    <row r="94" s="58" customFormat="1" ht="80" customHeight="1" spans="1:46">
      <c r="A94" s="91" t="s">
        <v>16630</v>
      </c>
      <c r="B94" s="82"/>
      <c r="C94" s="83" t="s">
        <v>2</v>
      </c>
      <c r="D94" s="88" t="s">
        <v>16519</v>
      </c>
      <c r="E94" s="97" t="s">
        <v>16631</v>
      </c>
      <c r="F94" s="97" t="s">
        <v>16627</v>
      </c>
      <c r="G94" s="99" t="s">
        <v>16563</v>
      </c>
      <c r="H94" s="88">
        <v>15</v>
      </c>
      <c r="I94" s="78">
        <f t="shared" si="3"/>
        <v>15</v>
      </c>
      <c r="J94" s="107">
        <v>1</v>
      </c>
      <c r="K94" s="105">
        <v>0</v>
      </c>
      <c r="L94" s="105">
        <f>STOCK[[#This Row],[Entradas]]-STOCK[[#This Row],[Salidas]]</f>
        <v>1</v>
      </c>
      <c r="M94" s="78">
        <f>STOCK[[#This Row],[Precio Final]]*10%</f>
        <v>1.5</v>
      </c>
      <c r="N94" s="99">
        <v>0</v>
      </c>
      <c r="O94" s="99">
        <v>0</v>
      </c>
      <c r="P94" s="88">
        <v>6.49</v>
      </c>
      <c r="Q94" s="110">
        <v>0</v>
      </c>
      <c r="R94" s="99">
        <v>0</v>
      </c>
      <c r="S94" s="99">
        <v>3</v>
      </c>
      <c r="T94" s="99" t="e">
        <f>[1]!STOCK[[#This Row],[Costo Unitario (USD)]]+[1]!STOCK[[#This Row],[Costo Envío (USD)]]+[1]!STOCK[[#This Row],[Comisión 10%]]</f>
        <v>#REF!</v>
      </c>
      <c r="U94" s="99" t="e">
        <f>[1]!STOCK[[#This Row],[Costo total]]*1.5</f>
        <v>#REF!</v>
      </c>
      <c r="V94" s="80">
        <f t="shared" si="4"/>
        <v>15</v>
      </c>
      <c r="W94" s="78" t="e">
        <f>STOCK[[#This Row],[Precio Final]]-STOCK[[#This Row],[Costo total]]</f>
        <v>#REF!</v>
      </c>
      <c r="X94" s="78" t="e">
        <f>STOCK[[#This Row],[Ganancia Unitaria]]*STOCK[[#This Row],[Salidas]]</f>
        <v>#REF!</v>
      </c>
      <c r="Y94" s="99"/>
      <c r="Z94" s="99"/>
      <c r="AA94" s="99" t="e">
        <f>[1]!STOCK[[#This Row],[Costo total]]*[1]!STOCK[[#This Row],[Entradas]]</f>
        <v>#REF!</v>
      </c>
      <c r="AB94" s="99" t="e">
        <f>[1]!STOCK[[#This Row],[Stock Actual]]*[1]!STOCK[[#This Row],[Costo total]]</f>
        <v>#REF!</v>
      </c>
      <c r="AC94" s="99"/>
      <c r="AD94" s="78"/>
      <c r="AE94" s="78"/>
      <c r="AF94" s="78"/>
      <c r="AG94" s="78"/>
      <c r="AH94" s="78"/>
      <c r="AI94" s="78"/>
      <c r="AJ94" s="78"/>
      <c r="AK94" s="78"/>
      <c r="AL94" s="78"/>
      <c r="AM94" s="78"/>
      <c r="AN94" s="78"/>
      <c r="AO94" s="78"/>
      <c r="AP94" s="78"/>
      <c r="AQ94" s="78"/>
      <c r="AR94" s="78"/>
      <c r="AS94" s="78"/>
      <c r="AT94" s="78"/>
    </row>
    <row r="95" s="58" customFormat="1" ht="80" customHeight="1" spans="1:46">
      <c r="A95" s="91" t="s">
        <v>16632</v>
      </c>
      <c r="B95" s="82"/>
      <c r="C95" s="83" t="s">
        <v>2</v>
      </c>
      <c r="D95" s="88" t="s">
        <v>16519</v>
      </c>
      <c r="E95" s="97" t="s">
        <v>16633</v>
      </c>
      <c r="F95" s="97" t="s">
        <v>16634</v>
      </c>
      <c r="G95" s="99" t="s">
        <v>16563</v>
      </c>
      <c r="H95" s="88">
        <v>15</v>
      </c>
      <c r="I95" s="78">
        <f t="shared" si="3"/>
        <v>15</v>
      </c>
      <c r="J95" s="107">
        <v>1</v>
      </c>
      <c r="K95" s="105">
        <v>0</v>
      </c>
      <c r="L95" s="105">
        <f>STOCK[[#This Row],[Entradas]]-STOCK[[#This Row],[Salidas]]</f>
        <v>1</v>
      </c>
      <c r="M95" s="78">
        <f>STOCK[[#This Row],[Precio Final]]*10%</f>
        <v>1.5</v>
      </c>
      <c r="N95" s="99">
        <v>0</v>
      </c>
      <c r="O95" s="99">
        <v>0</v>
      </c>
      <c r="P95" s="88">
        <v>6.49</v>
      </c>
      <c r="Q95" s="110">
        <v>0</v>
      </c>
      <c r="R95" s="99">
        <v>0</v>
      </c>
      <c r="S95" s="99">
        <v>3</v>
      </c>
      <c r="T95" s="99" t="e">
        <f>[1]!STOCK[[#This Row],[Costo Unitario (USD)]]+[1]!STOCK[[#This Row],[Costo Envío (USD)]]+[1]!STOCK[[#This Row],[Comisión 10%]]</f>
        <v>#REF!</v>
      </c>
      <c r="U95" s="99" t="e">
        <f>[1]!STOCK[[#This Row],[Costo total]]*1.5</f>
        <v>#REF!</v>
      </c>
      <c r="V95" s="80">
        <f t="shared" si="4"/>
        <v>15</v>
      </c>
      <c r="W95" s="78" t="e">
        <f>STOCK[[#This Row],[Precio Final]]-STOCK[[#This Row],[Costo total]]</f>
        <v>#REF!</v>
      </c>
      <c r="X95" s="78" t="e">
        <f>STOCK[[#This Row],[Ganancia Unitaria]]*STOCK[[#This Row],[Salidas]]</f>
        <v>#REF!</v>
      </c>
      <c r="Y95" s="99"/>
      <c r="Z95" s="99"/>
      <c r="AA95" s="99" t="e">
        <f>[1]!STOCK[[#This Row],[Costo total]]*[1]!STOCK[[#This Row],[Entradas]]</f>
        <v>#REF!</v>
      </c>
      <c r="AB95" s="99" t="e">
        <f>[1]!STOCK[[#This Row],[Stock Actual]]*[1]!STOCK[[#This Row],[Costo total]]</f>
        <v>#REF!</v>
      </c>
      <c r="AC95" s="99"/>
      <c r="AD95" s="78"/>
      <c r="AE95" s="78"/>
      <c r="AF95" s="78"/>
      <c r="AG95" s="78"/>
      <c r="AH95" s="78"/>
      <c r="AI95" s="78"/>
      <c r="AJ95" s="78"/>
      <c r="AK95" s="78"/>
      <c r="AL95" s="78"/>
      <c r="AM95" s="78"/>
      <c r="AN95" s="78"/>
      <c r="AO95" s="78"/>
      <c r="AP95" s="78"/>
      <c r="AQ95" s="78"/>
      <c r="AR95" s="78"/>
      <c r="AS95" s="78"/>
      <c r="AT95" s="78"/>
    </row>
    <row r="96" s="59" customFormat="1" ht="80" hidden="1" customHeight="1" spans="1:46">
      <c r="A96" s="85" t="s">
        <v>16635</v>
      </c>
      <c r="B96" s="86"/>
      <c r="C96" s="87" t="s">
        <v>2</v>
      </c>
      <c r="D96" s="88" t="s">
        <v>16403</v>
      </c>
      <c r="E96" s="97" t="s">
        <v>16636</v>
      </c>
      <c r="F96" s="97" t="s">
        <v>16409</v>
      </c>
      <c r="G96" s="98" t="s">
        <v>16388</v>
      </c>
      <c r="H96" s="88">
        <v>20</v>
      </c>
      <c r="I96" s="78">
        <f t="shared" si="3"/>
        <v>20</v>
      </c>
      <c r="J96" s="107">
        <v>1</v>
      </c>
      <c r="K96" s="105">
        <f>SUMIFS(VENTAS[Cantidad],VENTAS[Código del producto Vendido],STOCK[[#This Row],[Code]])</f>
        <v>0</v>
      </c>
      <c r="L96" s="105">
        <f>STOCK[[#This Row],[Entradas]]-STOCK[[#This Row],[Salidas]]</f>
        <v>1</v>
      </c>
      <c r="M96" s="78">
        <f>STOCK[[#This Row],[Precio Final]]*10%</f>
        <v>2</v>
      </c>
      <c r="N96" s="98">
        <v>0</v>
      </c>
      <c r="O96" s="98">
        <v>0</v>
      </c>
      <c r="P96" s="88">
        <v>7.16</v>
      </c>
      <c r="Q96" s="109">
        <v>0</v>
      </c>
      <c r="R96" s="98">
        <v>0</v>
      </c>
      <c r="S96" s="98">
        <v>1.5</v>
      </c>
      <c r="T96" s="98" t="e">
        <f>[1]!STOCK[[#This Row],[Costo Unitario (USD)]]+[1]!STOCK[[#This Row],[Costo Envío (USD)]]+[1]!STOCK[[#This Row],[Comisión 10%]]</f>
        <v>#REF!</v>
      </c>
      <c r="U96" s="98" t="e">
        <f>[1]!STOCK[[#This Row],[Costo total]]*1.5</f>
        <v>#REF!</v>
      </c>
      <c r="V96" s="80">
        <f t="shared" si="4"/>
        <v>20</v>
      </c>
      <c r="W96" s="78" t="e">
        <f>STOCK[[#This Row],[Precio Final]]-STOCK[[#This Row],[Costo total]]</f>
        <v>#REF!</v>
      </c>
      <c r="X96" s="78" t="e">
        <f>STOCK[[#This Row],[Ganancia Unitaria]]*STOCK[[#This Row],[Salidas]]</f>
        <v>#REF!</v>
      </c>
      <c r="Y96" s="98" t="s">
        <v>16637</v>
      </c>
      <c r="Z96" s="98"/>
      <c r="AA96" s="98" t="e">
        <f>[1]!STOCK[[#This Row],[Costo total]]*[1]!STOCK[[#This Row],[Entradas]]</f>
        <v>#REF!</v>
      </c>
      <c r="AB96" s="98" t="e">
        <f>[1]!STOCK[[#This Row],[Stock Actual]]*[1]!STOCK[[#This Row],[Costo total]]</f>
        <v>#REF!</v>
      </c>
      <c r="AC96" s="98">
        <v>15</v>
      </c>
      <c r="AD96" s="76"/>
      <c r="AE96" s="76"/>
      <c r="AF96" s="76"/>
      <c r="AG96" s="76"/>
      <c r="AH96" s="76"/>
      <c r="AI96" s="76"/>
      <c r="AJ96" s="76"/>
      <c r="AK96" s="76"/>
      <c r="AL96" s="76"/>
      <c r="AM96" s="76"/>
      <c r="AN96" s="76"/>
      <c r="AO96" s="76"/>
      <c r="AP96" s="76"/>
      <c r="AQ96" s="76"/>
      <c r="AR96" s="76"/>
      <c r="AS96" s="76"/>
      <c r="AT96" s="76"/>
    </row>
    <row r="97" s="59" customFormat="1" ht="80" hidden="1" customHeight="1" spans="1:46">
      <c r="A97" s="81" t="s">
        <v>16638</v>
      </c>
      <c r="B97" s="82"/>
      <c r="C97" s="83" t="s">
        <v>2</v>
      </c>
      <c r="D97" s="84" t="s">
        <v>16415</v>
      </c>
      <c r="E97" s="95" t="s">
        <v>16639</v>
      </c>
      <c r="F97" s="95" t="s">
        <v>16640</v>
      </c>
      <c r="G97" s="96" t="s">
        <v>16641</v>
      </c>
      <c r="H97" s="84">
        <v>25</v>
      </c>
      <c r="I97" s="78">
        <f t="shared" si="3"/>
        <v>25</v>
      </c>
      <c r="J97" s="106">
        <v>1</v>
      </c>
      <c r="K97" s="105">
        <v>1</v>
      </c>
      <c r="L97" s="105">
        <f>STOCK[[#This Row],[Entradas]]-STOCK[[#This Row],[Salidas]]</f>
        <v>0</v>
      </c>
      <c r="M97" s="78">
        <f>STOCK[[#This Row],[Precio Final]]*10%</f>
        <v>2.5</v>
      </c>
      <c r="N97" s="99">
        <v>0</v>
      </c>
      <c r="O97" s="99">
        <v>0</v>
      </c>
      <c r="P97" s="84">
        <v>10.06</v>
      </c>
      <c r="Q97" s="108">
        <v>0</v>
      </c>
      <c r="R97" s="96">
        <v>0</v>
      </c>
      <c r="S97" s="96">
        <v>1.5</v>
      </c>
      <c r="T97" s="99" t="e">
        <f>[1]!STOCK[[#This Row],[Costo Unitario (USD)]]+[1]!STOCK[[#This Row],[Costo Envío (USD)]]+[1]!STOCK[[#This Row],[Comisión 10%]]</f>
        <v>#REF!</v>
      </c>
      <c r="U97" s="96" t="e">
        <f>[1]!STOCK[[#This Row],[Costo total]]*1.5</f>
        <v>#REF!</v>
      </c>
      <c r="V97" s="80">
        <f t="shared" si="4"/>
        <v>25</v>
      </c>
      <c r="W97" s="78" t="e">
        <f>STOCK[[#This Row],[Precio Final]]-STOCK[[#This Row],[Costo total]]</f>
        <v>#REF!</v>
      </c>
      <c r="X97" s="78" t="e">
        <f>STOCK[[#This Row],[Ganancia Unitaria]]*STOCK[[#This Row],[Salidas]]</f>
        <v>#REF!</v>
      </c>
      <c r="Y97" s="96" t="s">
        <v>16637</v>
      </c>
      <c r="Z97" s="96"/>
      <c r="AA97" s="96" t="e">
        <f>[1]!STOCK[[#This Row],[Costo total]]*[1]!STOCK[[#This Row],[Entradas]]</f>
        <v>#REF!</v>
      </c>
      <c r="AB97" s="96" t="e">
        <f>[1]!STOCK[[#This Row],[Stock Actual]]*[1]!STOCK[[#This Row],[Costo total]]</f>
        <v>#REF!</v>
      </c>
      <c r="AC97" s="96">
        <v>20</v>
      </c>
      <c r="AD97" s="76"/>
      <c r="AE97" s="76"/>
      <c r="AF97" s="76"/>
      <c r="AG97" s="76"/>
      <c r="AH97" s="76"/>
      <c r="AI97" s="76"/>
      <c r="AJ97" s="76"/>
      <c r="AK97" s="76"/>
      <c r="AL97" s="76"/>
      <c r="AM97" s="76"/>
      <c r="AN97" s="76"/>
      <c r="AO97" s="76"/>
      <c r="AP97" s="76"/>
      <c r="AQ97" s="76"/>
      <c r="AR97" s="76"/>
      <c r="AS97" s="76"/>
      <c r="AT97" s="76"/>
    </row>
    <row r="98" s="58" customFormat="1" ht="80" hidden="1" customHeight="1" spans="1:46">
      <c r="A98" s="81" t="s">
        <v>16642</v>
      </c>
      <c r="B98" s="86"/>
      <c r="C98" s="87" t="s">
        <v>2</v>
      </c>
      <c r="D98" s="84" t="s">
        <v>16559</v>
      </c>
      <c r="E98" s="95" t="s">
        <v>16643</v>
      </c>
      <c r="F98" s="95" t="s">
        <v>16409</v>
      </c>
      <c r="G98" s="100" t="s">
        <v>16563</v>
      </c>
      <c r="H98" s="84">
        <v>36</v>
      </c>
      <c r="I98" s="78">
        <f t="shared" si="3"/>
        <v>36</v>
      </c>
      <c r="J98" s="106">
        <v>1</v>
      </c>
      <c r="K98" s="105">
        <f>SUMIFS(VENTAS[Cantidad],VENTAS[Código del producto Vendido],STOCK[[#This Row],[Code]])</f>
        <v>1</v>
      </c>
      <c r="L98" s="105">
        <f>STOCK[[#This Row],[Entradas]]-STOCK[[#This Row],[Salidas]]</f>
        <v>0</v>
      </c>
      <c r="M98" s="78">
        <f>STOCK[[#This Row],[Precio Final]]*10%</f>
        <v>3.6</v>
      </c>
      <c r="N98" s="98">
        <v>0</v>
      </c>
      <c r="O98" s="98">
        <v>0</v>
      </c>
      <c r="P98" s="84">
        <v>20</v>
      </c>
      <c r="Q98" s="111">
        <v>0</v>
      </c>
      <c r="R98" s="100">
        <v>0</v>
      </c>
      <c r="S98" s="100">
        <v>4</v>
      </c>
      <c r="T98" s="98" t="e">
        <f>[1]!STOCK[[#This Row],[Costo Unitario (USD)]]+[1]!STOCK[[#This Row],[Costo Envío (USD)]]+[1]!STOCK[[#This Row],[Comisión 10%]]</f>
        <v>#REF!</v>
      </c>
      <c r="U98" s="100" t="e">
        <f>[1]!STOCK[[#This Row],[Costo total]]*1.5</f>
        <v>#REF!</v>
      </c>
      <c r="V98" s="80">
        <f t="shared" si="4"/>
        <v>36</v>
      </c>
      <c r="W98" s="78" t="e">
        <f>STOCK[[#This Row],[Precio Final]]-STOCK[[#This Row],[Costo total]]</f>
        <v>#REF!</v>
      </c>
      <c r="X98" s="78" t="e">
        <f>STOCK[[#This Row],[Ganancia Unitaria]]*STOCK[[#This Row],[Salidas]]</f>
        <v>#REF!</v>
      </c>
      <c r="Y98" s="100"/>
      <c r="Z98" s="100"/>
      <c r="AA98" s="100" t="e">
        <f>[1]!STOCK[[#This Row],[Costo total]]*[1]!STOCK[[#This Row],[Entradas]]</f>
        <v>#REF!</v>
      </c>
      <c r="AB98" s="100" t="e">
        <f>[1]!STOCK[[#This Row],[Stock Actual]]*[1]!STOCK[[#This Row],[Costo total]]</f>
        <v>#REF!</v>
      </c>
      <c r="AC98" s="100"/>
      <c r="AD98" s="78"/>
      <c r="AE98" s="78"/>
      <c r="AF98" s="78"/>
      <c r="AG98" s="78"/>
      <c r="AH98" s="78"/>
      <c r="AI98" s="78"/>
      <c r="AJ98" s="78"/>
      <c r="AK98" s="78"/>
      <c r="AL98" s="78"/>
      <c r="AM98" s="78"/>
      <c r="AN98" s="78"/>
      <c r="AO98" s="78"/>
      <c r="AP98" s="78"/>
      <c r="AQ98" s="78"/>
      <c r="AR98" s="78"/>
      <c r="AS98" s="78"/>
      <c r="AT98" s="78"/>
    </row>
    <row r="99" s="58" customFormat="1" ht="80" hidden="1" customHeight="1" spans="1:46">
      <c r="A99" s="85" t="s">
        <v>16644</v>
      </c>
      <c r="B99" s="82"/>
      <c r="C99" s="83" t="s">
        <v>2</v>
      </c>
      <c r="D99" s="88" t="s">
        <v>16500</v>
      </c>
      <c r="E99" s="97" t="s">
        <v>16645</v>
      </c>
      <c r="F99" s="97" t="s">
        <v>16400</v>
      </c>
      <c r="G99" s="99" t="s">
        <v>16563</v>
      </c>
      <c r="H99" s="88">
        <v>20</v>
      </c>
      <c r="I99" s="78">
        <f t="shared" si="3"/>
        <v>20</v>
      </c>
      <c r="J99" s="107">
        <v>3</v>
      </c>
      <c r="K99" s="105">
        <f>SUMIFS(VENTAS[Cantidad],VENTAS[Código del producto Vendido],STOCK[[#This Row],[Code]])</f>
        <v>0</v>
      </c>
      <c r="L99" s="105">
        <f>STOCK[[#This Row],[Entradas]]-STOCK[[#This Row],[Salidas]]</f>
        <v>3</v>
      </c>
      <c r="M99" s="78">
        <f>STOCK[[#This Row],[Precio Final]]*10%</f>
        <v>2</v>
      </c>
      <c r="N99" s="99">
        <v>0</v>
      </c>
      <c r="O99" s="99">
        <v>0</v>
      </c>
      <c r="P99" s="88">
        <v>6</v>
      </c>
      <c r="Q99" s="110">
        <v>0</v>
      </c>
      <c r="R99" s="99">
        <v>0</v>
      </c>
      <c r="S99" s="99">
        <v>5</v>
      </c>
      <c r="T99" s="99" t="e">
        <f>[1]!STOCK[[#This Row],[Costo Unitario (USD)]]+[1]!STOCK[[#This Row],[Costo Envío (USD)]]+[1]!STOCK[[#This Row],[Comisión 10%]]</f>
        <v>#REF!</v>
      </c>
      <c r="U99" s="99" t="e">
        <f>[1]!STOCK[[#This Row],[Costo total]]*1.5</f>
        <v>#REF!</v>
      </c>
      <c r="V99" s="80">
        <f t="shared" si="4"/>
        <v>20</v>
      </c>
      <c r="W99" s="78" t="e">
        <f>STOCK[[#This Row],[Precio Final]]-STOCK[[#This Row],[Costo total]]</f>
        <v>#REF!</v>
      </c>
      <c r="X99" s="78" t="e">
        <f>STOCK[[#This Row],[Ganancia Unitaria]]*STOCK[[#This Row],[Salidas]]</f>
        <v>#REF!</v>
      </c>
      <c r="Y99" s="99"/>
      <c r="Z99" s="99"/>
      <c r="AA99" s="99" t="e">
        <f>[1]!STOCK[[#This Row],[Costo total]]*[1]!STOCK[[#This Row],[Entradas]]</f>
        <v>#REF!</v>
      </c>
      <c r="AB99" s="99" t="e">
        <f>[1]!STOCK[[#This Row],[Stock Actual]]*[1]!STOCK[[#This Row],[Costo total]]</f>
        <v>#REF!</v>
      </c>
      <c r="AC99" s="99"/>
      <c r="AD99" s="78"/>
      <c r="AE99" s="78"/>
      <c r="AF99" s="78"/>
      <c r="AG99" s="78"/>
      <c r="AH99" s="78"/>
      <c r="AI99" s="78"/>
      <c r="AJ99" s="78"/>
      <c r="AK99" s="78"/>
      <c r="AL99" s="78"/>
      <c r="AM99" s="78"/>
      <c r="AN99" s="78"/>
      <c r="AO99" s="78"/>
      <c r="AP99" s="78"/>
      <c r="AQ99" s="78"/>
      <c r="AR99" s="78"/>
      <c r="AS99" s="78"/>
      <c r="AT99" s="78"/>
    </row>
    <row r="100" s="58" customFormat="1" ht="80" hidden="1" customHeight="1" spans="1:46">
      <c r="A100" s="81" t="s">
        <v>16646</v>
      </c>
      <c r="B100" s="86"/>
      <c r="C100" s="87" t="s">
        <v>2</v>
      </c>
      <c r="D100" s="84" t="s">
        <v>16411</v>
      </c>
      <c r="E100" s="95" t="s">
        <v>16647</v>
      </c>
      <c r="F100" s="95" t="s">
        <v>16413</v>
      </c>
      <c r="G100" s="100" t="s">
        <v>16388</v>
      </c>
      <c r="H100" s="84">
        <v>30</v>
      </c>
      <c r="I100" s="78">
        <f t="shared" si="3"/>
        <v>30</v>
      </c>
      <c r="J100" s="106">
        <v>1</v>
      </c>
      <c r="K100" s="105">
        <f>SUMIFS(VENTAS[Cantidad],VENTAS[Código del producto Vendido],STOCK[[#This Row],[Code]])</f>
        <v>0</v>
      </c>
      <c r="L100" s="105">
        <f>STOCK[[#This Row],[Entradas]]-STOCK[[#This Row],[Salidas]]</f>
        <v>1</v>
      </c>
      <c r="M100" s="78">
        <f>STOCK[[#This Row],[Precio Final]]*10%</f>
        <v>3</v>
      </c>
      <c r="N100" s="98">
        <v>0</v>
      </c>
      <c r="O100" s="98">
        <v>0</v>
      </c>
      <c r="P100" s="84">
        <v>9.9</v>
      </c>
      <c r="Q100" s="111">
        <v>0</v>
      </c>
      <c r="R100" s="100">
        <v>0</v>
      </c>
      <c r="S100" s="100">
        <v>1.5</v>
      </c>
      <c r="T100" s="98" t="e">
        <f>[1]!STOCK[[#This Row],[Costo Unitario (USD)]]+[1]!STOCK[[#This Row],[Costo Envío (USD)]]+[1]!STOCK[[#This Row],[Comisión 10%]]</f>
        <v>#REF!</v>
      </c>
      <c r="U100" s="100" t="e">
        <f>[1]!STOCK[[#This Row],[Costo total]]*1.5</f>
        <v>#REF!</v>
      </c>
      <c r="V100" s="80">
        <f t="shared" si="4"/>
        <v>30</v>
      </c>
      <c r="W100" s="78" t="e">
        <f>STOCK[[#This Row],[Precio Final]]-STOCK[[#This Row],[Costo total]]</f>
        <v>#REF!</v>
      </c>
      <c r="X100" s="78" t="e">
        <f>STOCK[[#This Row],[Ganancia Unitaria]]*STOCK[[#This Row],[Salidas]]</f>
        <v>#REF!</v>
      </c>
      <c r="Y100" s="100"/>
      <c r="Z100" s="100"/>
      <c r="AA100" s="100" t="e">
        <f>[1]!STOCK[[#This Row],[Costo total]]*[1]!STOCK[[#This Row],[Entradas]]</f>
        <v>#REF!</v>
      </c>
      <c r="AB100" s="100" t="e">
        <f>[1]!STOCK[[#This Row],[Stock Actual]]*[1]!STOCK[[#This Row],[Costo total]]</f>
        <v>#REF!</v>
      </c>
      <c r="AC100" s="100"/>
      <c r="AD100" s="78"/>
      <c r="AE100" s="78"/>
      <c r="AF100" s="78"/>
      <c r="AG100" s="78"/>
      <c r="AH100" s="78"/>
      <c r="AI100" s="78"/>
      <c r="AJ100" s="78"/>
      <c r="AK100" s="78"/>
      <c r="AL100" s="78"/>
      <c r="AM100" s="78"/>
      <c r="AN100" s="78"/>
      <c r="AO100" s="78"/>
      <c r="AP100" s="78"/>
      <c r="AQ100" s="78"/>
      <c r="AR100" s="78"/>
      <c r="AS100" s="78"/>
      <c r="AT100" s="78"/>
    </row>
    <row r="101" s="59" customFormat="1" ht="80" hidden="1" customHeight="1" spans="1:46">
      <c r="A101" s="81" t="s">
        <v>16648</v>
      </c>
      <c r="B101" s="82"/>
      <c r="C101" s="83" t="s">
        <v>2</v>
      </c>
      <c r="D101" s="84" t="s">
        <v>16649</v>
      </c>
      <c r="E101" s="95" t="s">
        <v>16650</v>
      </c>
      <c r="F101" s="95" t="s">
        <v>16400</v>
      </c>
      <c r="G101" s="96" t="s">
        <v>16446</v>
      </c>
      <c r="H101" s="84">
        <v>30</v>
      </c>
      <c r="I101" s="78">
        <f t="shared" si="3"/>
        <v>30</v>
      </c>
      <c r="J101" s="106">
        <v>1</v>
      </c>
      <c r="K101" s="105">
        <f>SUMIFS(VENTAS[Cantidad],VENTAS[Código del producto Vendido],STOCK[[#This Row],[Code]])</f>
        <v>0</v>
      </c>
      <c r="L101" s="105">
        <f>STOCK[[#This Row],[Entradas]]-STOCK[[#This Row],[Salidas]]</f>
        <v>1</v>
      </c>
      <c r="M101" s="78">
        <f>STOCK[[#This Row],[Precio Final]]*10%</f>
        <v>3</v>
      </c>
      <c r="N101" s="99">
        <v>0</v>
      </c>
      <c r="O101" s="99">
        <v>0</v>
      </c>
      <c r="P101" s="84">
        <v>10</v>
      </c>
      <c r="Q101" s="108">
        <v>0</v>
      </c>
      <c r="R101" s="96">
        <v>0</v>
      </c>
      <c r="S101" s="96">
        <v>3</v>
      </c>
      <c r="T101" s="99" t="e">
        <f>[1]!STOCK[[#This Row],[Costo Unitario (USD)]]+[1]!STOCK[[#This Row],[Costo Envío (USD)]]+[1]!STOCK[[#This Row],[Comisión 10%]]</f>
        <v>#REF!</v>
      </c>
      <c r="U101" s="96" t="e">
        <f>[1]!STOCK[[#This Row],[Costo total]]*1.5</f>
        <v>#REF!</v>
      </c>
      <c r="V101" s="80">
        <f t="shared" si="4"/>
        <v>30</v>
      </c>
      <c r="W101" s="78" t="e">
        <f>STOCK[[#This Row],[Precio Final]]-STOCK[[#This Row],[Costo total]]</f>
        <v>#REF!</v>
      </c>
      <c r="X101" s="78" t="e">
        <f>STOCK[[#This Row],[Ganancia Unitaria]]*STOCK[[#This Row],[Salidas]]</f>
        <v>#REF!</v>
      </c>
      <c r="Y101" s="96"/>
      <c r="Z101" s="96"/>
      <c r="AA101" s="96" t="e">
        <f>[1]!STOCK[[#This Row],[Costo total]]*[1]!STOCK[[#This Row],[Entradas]]</f>
        <v>#REF!</v>
      </c>
      <c r="AB101" s="96" t="e">
        <f>[1]!STOCK[[#This Row],[Stock Actual]]*[1]!STOCK[[#This Row],[Costo total]]</f>
        <v>#REF!</v>
      </c>
      <c r="AC101" s="96"/>
      <c r="AD101" s="76"/>
      <c r="AE101" s="76"/>
      <c r="AF101" s="76"/>
      <c r="AG101" s="76"/>
      <c r="AH101" s="76"/>
      <c r="AI101" s="76"/>
      <c r="AJ101" s="76"/>
      <c r="AK101" s="76"/>
      <c r="AL101" s="76"/>
      <c r="AM101" s="76"/>
      <c r="AN101" s="76"/>
      <c r="AO101" s="76"/>
      <c r="AP101" s="76"/>
      <c r="AQ101" s="76"/>
      <c r="AR101" s="76"/>
      <c r="AS101" s="76"/>
      <c r="AT101" s="76"/>
    </row>
    <row r="102" s="59" customFormat="1" ht="80" hidden="1" customHeight="1" spans="1:46">
      <c r="A102" s="85" t="s">
        <v>16651</v>
      </c>
      <c r="B102" s="86"/>
      <c r="C102" s="87" t="s">
        <v>2</v>
      </c>
      <c r="D102" s="88" t="s">
        <v>16652</v>
      </c>
      <c r="E102" s="97" t="s">
        <v>16653</v>
      </c>
      <c r="F102" s="97" t="s">
        <v>16409</v>
      </c>
      <c r="G102" s="98" t="s">
        <v>16641</v>
      </c>
      <c r="H102" s="88">
        <v>22</v>
      </c>
      <c r="I102" s="78">
        <f t="shared" si="3"/>
        <v>22</v>
      </c>
      <c r="J102" s="107">
        <v>4</v>
      </c>
      <c r="K102" s="105">
        <f>SUMIFS(VENTAS[Cantidad],VENTAS[Código del producto Vendido],STOCK[[#This Row],[Code]])</f>
        <v>2</v>
      </c>
      <c r="L102" s="105">
        <f>STOCK[[#This Row],[Entradas]]-STOCK[[#This Row],[Salidas]]</f>
        <v>2</v>
      </c>
      <c r="M102" s="78">
        <f>STOCK[[#This Row],[Precio Final]]*10%</f>
        <v>2.2</v>
      </c>
      <c r="N102" s="98">
        <v>0</v>
      </c>
      <c r="O102" s="98">
        <v>0</v>
      </c>
      <c r="P102" s="88">
        <v>9.35294117647059</v>
      </c>
      <c r="Q102" s="109">
        <v>0</v>
      </c>
      <c r="R102" s="98">
        <v>0</v>
      </c>
      <c r="S102" s="98">
        <v>4</v>
      </c>
      <c r="T102" s="98" t="e">
        <f>[1]!STOCK[[#This Row],[Costo Unitario (USD)]]+[1]!STOCK[[#This Row],[Costo Envío (USD)]]+[1]!STOCK[[#This Row],[Comisión 10%]]</f>
        <v>#REF!</v>
      </c>
      <c r="U102" s="98" t="e">
        <f>[1]!STOCK[[#This Row],[Costo total]]*1.5</f>
        <v>#REF!</v>
      </c>
      <c r="V102" s="80">
        <f t="shared" si="4"/>
        <v>22</v>
      </c>
      <c r="W102" s="78" t="e">
        <f>STOCK[[#This Row],[Precio Final]]-STOCK[[#This Row],[Costo total]]</f>
        <v>#REF!</v>
      </c>
      <c r="X102" s="78" t="e">
        <f>STOCK[[#This Row],[Ganancia Unitaria]]*STOCK[[#This Row],[Salidas]]</f>
        <v>#REF!</v>
      </c>
      <c r="Y102" s="98" t="s">
        <v>16654</v>
      </c>
      <c r="Z102" s="98" t="e">
        <f>[1]!STOCK[[#This Row],[Costo Envío (USD)]]*[1]!STOCK[[#This Row],[Entradas]]</f>
        <v>#REF!</v>
      </c>
      <c r="AA102" s="98" t="e">
        <f>[1]!STOCK[[#This Row],[Costo total]]*[1]!STOCK[[#This Row],[Entradas]]</f>
        <v>#REF!</v>
      </c>
      <c r="AB102" s="98" t="e">
        <f>[1]!STOCK[[#This Row],[Stock Actual]]*[1]!STOCK[[#This Row],[Costo total]]</f>
        <v>#REF!</v>
      </c>
      <c r="AC102" s="98"/>
      <c r="AD102" s="76"/>
      <c r="AE102" s="76"/>
      <c r="AF102" s="76"/>
      <c r="AG102" s="76"/>
      <c r="AH102" s="76"/>
      <c r="AI102" s="76"/>
      <c r="AJ102" s="76"/>
      <c r="AK102" s="76"/>
      <c r="AL102" s="76"/>
      <c r="AM102" s="76"/>
      <c r="AN102" s="76"/>
      <c r="AO102" s="76"/>
      <c r="AP102" s="76"/>
      <c r="AQ102" s="76"/>
      <c r="AR102" s="76"/>
      <c r="AS102" s="76"/>
      <c r="AT102" s="76"/>
    </row>
    <row r="103" s="59" customFormat="1" ht="80" hidden="1" customHeight="1" spans="1:46">
      <c r="A103" s="81" t="s">
        <v>16655</v>
      </c>
      <c r="B103" s="82"/>
      <c r="C103" s="83" t="s">
        <v>2</v>
      </c>
      <c r="D103" s="84" t="s">
        <v>16656</v>
      </c>
      <c r="E103" s="95" t="s">
        <v>16657</v>
      </c>
      <c r="F103" s="95" t="s">
        <v>16568</v>
      </c>
      <c r="G103" s="96" t="s">
        <v>16388</v>
      </c>
      <c r="H103" s="84">
        <v>22</v>
      </c>
      <c r="I103" s="78">
        <f t="shared" si="3"/>
        <v>22</v>
      </c>
      <c r="J103" s="106">
        <v>2</v>
      </c>
      <c r="K103" s="105">
        <f>SUMIFS(VENTAS[Cantidad],VENTAS[Código del producto Vendido],STOCK[[#This Row],[Code]])</f>
        <v>0</v>
      </c>
      <c r="L103" s="105">
        <f>STOCK[[#This Row],[Entradas]]-STOCK[[#This Row],[Salidas]]</f>
        <v>2</v>
      </c>
      <c r="M103" s="78">
        <f>STOCK[[#This Row],[Precio Final]]*10%</f>
        <v>2.2</v>
      </c>
      <c r="N103" s="99">
        <v>0</v>
      </c>
      <c r="O103" s="99">
        <v>0</v>
      </c>
      <c r="P103" s="84">
        <v>9.35294117647059</v>
      </c>
      <c r="Q103" s="108">
        <v>0</v>
      </c>
      <c r="R103" s="96">
        <v>0</v>
      </c>
      <c r="S103" s="96">
        <v>4</v>
      </c>
      <c r="T103" s="99" t="e">
        <f>[1]!STOCK[[#This Row],[Costo Unitario (USD)]]+[1]!STOCK[[#This Row],[Costo Envío (USD)]]+[1]!STOCK[[#This Row],[Comisión 10%]]</f>
        <v>#REF!</v>
      </c>
      <c r="U103" s="96" t="e">
        <f>[1]!STOCK[[#This Row],[Costo total]]*1.5</f>
        <v>#REF!</v>
      </c>
      <c r="V103" s="80">
        <f t="shared" si="4"/>
        <v>22</v>
      </c>
      <c r="W103" s="78" t="e">
        <f>STOCK[[#This Row],[Precio Final]]-STOCK[[#This Row],[Costo total]]</f>
        <v>#REF!</v>
      </c>
      <c r="X103" s="78" t="e">
        <f>STOCK[[#This Row],[Ganancia Unitaria]]*STOCK[[#This Row],[Salidas]]</f>
        <v>#REF!</v>
      </c>
      <c r="Y103" s="96" t="s">
        <v>16654</v>
      </c>
      <c r="Z103" s="96" t="e">
        <f>[1]!STOCK[[#This Row],[Costo Envío (USD)]]*[1]!STOCK[[#This Row],[Entradas]]</f>
        <v>#REF!</v>
      </c>
      <c r="AA103" s="96" t="e">
        <f>[1]!STOCK[[#This Row],[Costo total]]*[1]!STOCK[[#This Row],[Entradas]]</f>
        <v>#REF!</v>
      </c>
      <c r="AB103" s="96" t="e">
        <f>[1]!STOCK[[#This Row],[Stock Actual]]*[1]!STOCK[[#This Row],[Costo total]]</f>
        <v>#REF!</v>
      </c>
      <c r="AC103" s="96"/>
      <c r="AD103" s="76"/>
      <c r="AE103" s="76"/>
      <c r="AF103" s="76"/>
      <c r="AG103" s="76"/>
      <c r="AH103" s="76"/>
      <c r="AI103" s="76"/>
      <c r="AJ103" s="76"/>
      <c r="AK103" s="76"/>
      <c r="AL103" s="76"/>
      <c r="AM103" s="76"/>
      <c r="AN103" s="76"/>
      <c r="AO103" s="76"/>
      <c r="AP103" s="76"/>
      <c r="AQ103" s="76"/>
      <c r="AR103" s="76"/>
      <c r="AS103" s="76"/>
      <c r="AT103" s="76"/>
    </row>
    <row r="104" s="59" customFormat="1" ht="80" customHeight="1" spans="1:46">
      <c r="A104" s="85" t="s">
        <v>16658</v>
      </c>
      <c r="B104" s="86"/>
      <c r="C104" s="87" t="s">
        <v>2</v>
      </c>
      <c r="D104" s="88" t="s">
        <v>16659</v>
      </c>
      <c r="E104" s="97" t="s">
        <v>16660</v>
      </c>
      <c r="F104" s="97" t="s">
        <v>16472</v>
      </c>
      <c r="G104" s="98" t="s">
        <v>16641</v>
      </c>
      <c r="H104" s="88">
        <v>32</v>
      </c>
      <c r="I104" s="78">
        <f t="shared" si="3"/>
        <v>32</v>
      </c>
      <c r="J104" s="107">
        <v>4</v>
      </c>
      <c r="K104" s="105">
        <v>4</v>
      </c>
      <c r="L104" s="105">
        <f>STOCK[[#This Row],[Entradas]]-STOCK[[#This Row],[Salidas]]</f>
        <v>0</v>
      </c>
      <c r="M104" s="78">
        <f>STOCK[[#This Row],[Precio Final]]*10%</f>
        <v>3.2</v>
      </c>
      <c r="N104" s="98">
        <v>0</v>
      </c>
      <c r="O104" s="98">
        <v>0</v>
      </c>
      <c r="P104" s="88">
        <v>20.4705882352941</v>
      </c>
      <c r="Q104" s="109">
        <v>0</v>
      </c>
      <c r="R104" s="98">
        <v>0</v>
      </c>
      <c r="S104" s="98">
        <v>5</v>
      </c>
      <c r="T104" s="98" t="e">
        <f>[1]!STOCK[[#This Row],[Costo Unitario (USD)]]+[1]!STOCK[[#This Row],[Costo Envío (USD)]]+[1]!STOCK[[#This Row],[Comisión 10%]]</f>
        <v>#REF!</v>
      </c>
      <c r="U104" s="98" t="e">
        <f>[1]!STOCK[[#This Row],[Costo total]]*1.5</f>
        <v>#REF!</v>
      </c>
      <c r="V104" s="80">
        <f t="shared" si="4"/>
        <v>32</v>
      </c>
      <c r="W104" s="78" t="e">
        <f>STOCK[[#This Row],[Precio Final]]-STOCK[[#This Row],[Costo total]]</f>
        <v>#REF!</v>
      </c>
      <c r="X104" s="78" t="e">
        <f>STOCK[[#This Row],[Ganancia Unitaria]]*STOCK[[#This Row],[Salidas]]</f>
        <v>#REF!</v>
      </c>
      <c r="Y104" s="98" t="s">
        <v>16654</v>
      </c>
      <c r="Z104" s="98" t="e">
        <f>[1]!STOCK[[#This Row],[Costo Envío (USD)]]*[1]!STOCK[[#This Row],[Entradas]]</f>
        <v>#REF!</v>
      </c>
      <c r="AA104" s="98" t="e">
        <f>[1]!STOCK[[#This Row],[Costo total]]*[1]!STOCK[[#This Row],[Entradas]]</f>
        <v>#REF!</v>
      </c>
      <c r="AB104" s="98" t="e">
        <f>[1]!STOCK[[#This Row],[Stock Actual]]*[1]!STOCK[[#This Row],[Costo total]]</f>
        <v>#REF!</v>
      </c>
      <c r="AC104" s="98"/>
      <c r="AD104" s="76"/>
      <c r="AE104" s="76"/>
      <c r="AF104" s="76"/>
      <c r="AG104" s="76"/>
      <c r="AH104" s="76"/>
      <c r="AI104" s="76"/>
      <c r="AJ104" s="76"/>
      <c r="AK104" s="76"/>
      <c r="AL104" s="76"/>
      <c r="AM104" s="76"/>
      <c r="AN104" s="76"/>
      <c r="AO104" s="76"/>
      <c r="AP104" s="76"/>
      <c r="AQ104" s="76"/>
      <c r="AR104" s="76"/>
      <c r="AS104" s="76"/>
      <c r="AT104" s="76"/>
    </row>
    <row r="105" s="59" customFormat="1" ht="80" hidden="1" customHeight="1" spans="1:46">
      <c r="A105" s="81" t="s">
        <v>16661</v>
      </c>
      <c r="B105" s="82"/>
      <c r="C105" s="83" t="s">
        <v>2</v>
      </c>
      <c r="D105" s="84" t="s">
        <v>16662</v>
      </c>
      <c r="E105" s="95" t="s">
        <v>16663</v>
      </c>
      <c r="F105" s="95" t="s">
        <v>16438</v>
      </c>
      <c r="G105" s="96" t="s">
        <v>16641</v>
      </c>
      <c r="H105" s="84">
        <v>1.2</v>
      </c>
      <c r="I105" s="78">
        <f t="shared" si="3"/>
        <v>1.2</v>
      </c>
      <c r="J105" s="106">
        <v>5</v>
      </c>
      <c r="K105" s="105">
        <f>SUMIFS(VENTAS[Cantidad],VENTAS[Código del producto Vendido],STOCK[[#This Row],[Code]])</f>
        <v>0</v>
      </c>
      <c r="L105" s="105">
        <f>STOCK[[#This Row],[Entradas]]-STOCK[[#This Row],[Salidas]]</f>
        <v>5</v>
      </c>
      <c r="M105" s="78">
        <f>STOCK[[#This Row],[Precio Final]]*10%</f>
        <v>0.12</v>
      </c>
      <c r="N105" s="99">
        <v>0</v>
      </c>
      <c r="O105" s="99">
        <v>0</v>
      </c>
      <c r="P105" s="84">
        <v>0.252941176470588</v>
      </c>
      <c r="Q105" s="108">
        <v>0</v>
      </c>
      <c r="R105" s="96">
        <v>0</v>
      </c>
      <c r="S105" s="96">
        <v>0.05</v>
      </c>
      <c r="T105" s="99" t="e">
        <f>[1]!STOCK[[#This Row],[Costo Unitario (USD)]]+[1]!STOCK[[#This Row],[Costo Envío (USD)]]+[1]!STOCK[[#This Row],[Comisión 10%]]</f>
        <v>#REF!</v>
      </c>
      <c r="U105" s="96" t="e">
        <f>[1]!STOCK[[#This Row],[Costo total]]*1.5</f>
        <v>#REF!</v>
      </c>
      <c r="V105" s="80">
        <f t="shared" si="4"/>
        <v>1.2</v>
      </c>
      <c r="W105" s="78" t="e">
        <f>STOCK[[#This Row],[Precio Final]]-STOCK[[#This Row],[Costo total]]</f>
        <v>#REF!</v>
      </c>
      <c r="X105" s="78" t="e">
        <f>STOCK[[#This Row],[Ganancia Unitaria]]*STOCK[[#This Row],[Salidas]]</f>
        <v>#REF!</v>
      </c>
      <c r="Y105" s="96" t="s">
        <v>16654</v>
      </c>
      <c r="Z105" s="96" t="e">
        <f>[1]!STOCK[[#This Row],[Costo Envío (USD)]]*[1]!STOCK[[#This Row],[Entradas]]</f>
        <v>#REF!</v>
      </c>
      <c r="AA105" s="96" t="e">
        <f>[1]!STOCK[[#This Row],[Costo total]]*[1]!STOCK[[#This Row],[Entradas]]</f>
        <v>#REF!</v>
      </c>
      <c r="AB105" s="96" t="e">
        <f>[1]!STOCK[[#This Row],[Stock Actual]]*[1]!STOCK[[#This Row],[Costo total]]</f>
        <v>#REF!</v>
      </c>
      <c r="AC105" s="96"/>
      <c r="AD105" s="76"/>
      <c r="AE105" s="76"/>
      <c r="AF105" s="76"/>
      <c r="AG105" s="76"/>
      <c r="AH105" s="76"/>
      <c r="AI105" s="76"/>
      <c r="AJ105" s="76"/>
      <c r="AK105" s="76"/>
      <c r="AL105" s="76"/>
      <c r="AM105" s="76"/>
      <c r="AN105" s="76"/>
      <c r="AO105" s="76"/>
      <c r="AP105" s="76"/>
      <c r="AQ105" s="76"/>
      <c r="AR105" s="76"/>
      <c r="AS105" s="76"/>
      <c r="AT105" s="76"/>
    </row>
    <row r="106" s="59" customFormat="1" ht="80" hidden="1" customHeight="1" spans="1:46">
      <c r="A106" s="85" t="s">
        <v>16664</v>
      </c>
      <c r="B106" s="86"/>
      <c r="C106" s="87" t="s">
        <v>2</v>
      </c>
      <c r="D106" s="88" t="s">
        <v>16665</v>
      </c>
      <c r="E106" s="97" t="s">
        <v>16666</v>
      </c>
      <c r="F106" s="97" t="s">
        <v>16438</v>
      </c>
      <c r="G106" s="98" t="s">
        <v>16641</v>
      </c>
      <c r="H106" s="88">
        <v>1</v>
      </c>
      <c r="I106" s="78">
        <f t="shared" si="3"/>
        <v>1</v>
      </c>
      <c r="J106" s="107">
        <v>15</v>
      </c>
      <c r="K106" s="105">
        <f>SUMIFS(VENTAS[Cantidad],VENTAS[Código del producto Vendido],STOCK[[#This Row],[Code]])</f>
        <v>12</v>
      </c>
      <c r="L106" s="105">
        <f>STOCK[[#This Row],[Entradas]]-STOCK[[#This Row],[Salidas]]</f>
        <v>3</v>
      </c>
      <c r="M106" s="78">
        <f>STOCK[[#This Row],[Precio Final]]*10%</f>
        <v>0.1</v>
      </c>
      <c r="N106" s="98">
        <v>0</v>
      </c>
      <c r="O106" s="98">
        <v>0</v>
      </c>
      <c r="P106" s="88">
        <v>0.379411764705882</v>
      </c>
      <c r="Q106" s="109">
        <v>0</v>
      </c>
      <c r="R106" s="98">
        <v>0</v>
      </c>
      <c r="S106" s="98">
        <v>0.05</v>
      </c>
      <c r="T106" s="98" t="e">
        <f>[1]!STOCK[[#This Row],[Costo Unitario (USD)]]+[1]!STOCK[[#This Row],[Costo Envío (USD)]]+[1]!STOCK[[#This Row],[Comisión 10%]]</f>
        <v>#REF!</v>
      </c>
      <c r="U106" s="98" t="e">
        <f>[1]!STOCK[[#This Row],[Costo total]]*1.5</f>
        <v>#REF!</v>
      </c>
      <c r="V106" s="80">
        <f t="shared" si="4"/>
        <v>1</v>
      </c>
      <c r="W106" s="78" t="e">
        <f>STOCK[[#This Row],[Precio Final]]-STOCK[[#This Row],[Costo total]]</f>
        <v>#REF!</v>
      </c>
      <c r="X106" s="78" t="e">
        <f>STOCK[[#This Row],[Ganancia Unitaria]]*STOCK[[#This Row],[Salidas]]</f>
        <v>#REF!</v>
      </c>
      <c r="Y106" s="98" t="s">
        <v>16654</v>
      </c>
      <c r="Z106" s="98" t="e">
        <f>[1]!STOCK[[#This Row],[Costo Envío (USD)]]*[1]!STOCK[[#This Row],[Entradas]]</f>
        <v>#REF!</v>
      </c>
      <c r="AA106" s="98" t="e">
        <f>[1]!STOCK[[#This Row],[Costo total]]*[1]!STOCK[[#This Row],[Entradas]]</f>
        <v>#REF!</v>
      </c>
      <c r="AB106" s="98" t="e">
        <f>[1]!STOCK[[#This Row],[Stock Actual]]*[1]!STOCK[[#This Row],[Costo total]]</f>
        <v>#REF!</v>
      </c>
      <c r="AC106" s="98"/>
      <c r="AD106" s="76"/>
      <c r="AE106" s="76"/>
      <c r="AF106" s="76"/>
      <c r="AG106" s="76"/>
      <c r="AH106" s="76"/>
      <c r="AI106" s="76"/>
      <c r="AJ106" s="76"/>
      <c r="AK106" s="76"/>
      <c r="AL106" s="76"/>
      <c r="AM106" s="76"/>
      <c r="AN106" s="76"/>
      <c r="AO106" s="76"/>
      <c r="AP106" s="76"/>
      <c r="AQ106" s="76"/>
      <c r="AR106" s="76"/>
      <c r="AS106" s="76"/>
      <c r="AT106" s="76"/>
    </row>
    <row r="107" s="59" customFormat="1" ht="80" hidden="1" customHeight="1" spans="1:46">
      <c r="A107" s="81" t="s">
        <v>16667</v>
      </c>
      <c r="B107" s="82"/>
      <c r="C107" s="83" t="s">
        <v>2</v>
      </c>
      <c r="D107" s="84" t="s">
        <v>16668</v>
      </c>
      <c r="E107" s="95" t="s">
        <v>16669</v>
      </c>
      <c r="F107" s="95" t="s">
        <v>16413</v>
      </c>
      <c r="G107" s="96" t="s">
        <v>16641</v>
      </c>
      <c r="H107" s="84">
        <v>22</v>
      </c>
      <c r="I107" s="78">
        <f t="shared" si="3"/>
        <v>22</v>
      </c>
      <c r="J107" s="106">
        <v>3</v>
      </c>
      <c r="K107" s="105">
        <f>SUMIFS(VENTAS[Cantidad],VENTAS[Código del producto Vendido],STOCK[[#This Row],[Code]])</f>
        <v>2</v>
      </c>
      <c r="L107" s="105">
        <f>STOCK[[#This Row],[Entradas]]-STOCK[[#This Row],[Salidas]]</f>
        <v>1</v>
      </c>
      <c r="M107" s="78">
        <f>STOCK[[#This Row],[Precio Final]]*10%</f>
        <v>2.2</v>
      </c>
      <c r="N107" s="99">
        <v>0</v>
      </c>
      <c r="O107" s="99">
        <v>0</v>
      </c>
      <c r="P107" s="84">
        <v>9.35294117647059</v>
      </c>
      <c r="Q107" s="108">
        <v>0</v>
      </c>
      <c r="R107" s="96">
        <v>0</v>
      </c>
      <c r="S107" s="96">
        <v>4</v>
      </c>
      <c r="T107" s="99" t="e">
        <f>[1]!STOCK[[#This Row],[Costo Unitario (USD)]]+[1]!STOCK[[#This Row],[Costo Envío (USD)]]+[1]!STOCK[[#This Row],[Comisión 10%]]</f>
        <v>#REF!</v>
      </c>
      <c r="U107" s="96" t="e">
        <f>[1]!STOCK[[#This Row],[Costo total]]*1.5</f>
        <v>#REF!</v>
      </c>
      <c r="V107" s="80">
        <f t="shared" si="4"/>
        <v>22</v>
      </c>
      <c r="W107" s="78" t="e">
        <f>STOCK[[#This Row],[Precio Final]]-STOCK[[#This Row],[Costo total]]</f>
        <v>#REF!</v>
      </c>
      <c r="X107" s="78" t="e">
        <f>STOCK[[#This Row],[Ganancia Unitaria]]*STOCK[[#This Row],[Salidas]]</f>
        <v>#REF!</v>
      </c>
      <c r="Y107" s="96" t="s">
        <v>16654</v>
      </c>
      <c r="Z107" s="96" t="e">
        <f>[1]!STOCK[[#This Row],[Costo Envío (USD)]]*[1]!STOCK[[#This Row],[Entradas]]</f>
        <v>#REF!</v>
      </c>
      <c r="AA107" s="96" t="e">
        <f>[1]!STOCK[[#This Row],[Costo total]]*[1]!STOCK[[#This Row],[Entradas]]</f>
        <v>#REF!</v>
      </c>
      <c r="AB107" s="96" t="e">
        <f>[1]!STOCK[[#This Row],[Stock Actual]]*[1]!STOCK[[#This Row],[Costo total]]</f>
        <v>#REF!</v>
      </c>
      <c r="AC107" s="96"/>
      <c r="AD107" s="76"/>
      <c r="AE107" s="76"/>
      <c r="AF107" s="76"/>
      <c r="AG107" s="76"/>
      <c r="AH107" s="76"/>
      <c r="AI107" s="76"/>
      <c r="AJ107" s="76"/>
      <c r="AK107" s="76"/>
      <c r="AL107" s="76"/>
      <c r="AM107" s="76"/>
      <c r="AN107" s="76"/>
      <c r="AO107" s="76"/>
      <c r="AP107" s="76"/>
      <c r="AQ107" s="76"/>
      <c r="AR107" s="76"/>
      <c r="AS107" s="76"/>
      <c r="AT107" s="76"/>
    </row>
    <row r="108" s="58" customFormat="1" ht="80" hidden="1" customHeight="1" spans="1:46">
      <c r="A108" s="85" t="s">
        <v>16670</v>
      </c>
      <c r="B108" s="86"/>
      <c r="C108" s="87" t="s">
        <v>2</v>
      </c>
      <c r="D108" s="88" t="s">
        <v>16671</v>
      </c>
      <c r="E108" s="97" t="s">
        <v>16672</v>
      </c>
      <c r="F108" s="97" t="s">
        <v>16387</v>
      </c>
      <c r="G108" s="98" t="s">
        <v>16641</v>
      </c>
      <c r="H108" s="88">
        <v>20</v>
      </c>
      <c r="I108" s="78">
        <f t="shared" si="3"/>
        <v>20</v>
      </c>
      <c r="J108" s="107">
        <v>0</v>
      </c>
      <c r="K108" s="105">
        <f>SUMIFS(VENTAS[Cantidad],VENTAS[Código del producto Vendido],STOCK[[#This Row],[Code]])</f>
        <v>0</v>
      </c>
      <c r="L108" s="105">
        <f>STOCK[[#This Row],[Entradas]]-STOCK[[#This Row],[Salidas]]</f>
        <v>0</v>
      </c>
      <c r="M108" s="78">
        <f>STOCK[[#This Row],[Precio Final]]*10%</f>
        <v>2</v>
      </c>
      <c r="N108" s="98">
        <v>0</v>
      </c>
      <c r="O108" s="98">
        <v>0</v>
      </c>
      <c r="P108" s="88">
        <v>8.35294117647059</v>
      </c>
      <c r="Q108" s="109">
        <v>0</v>
      </c>
      <c r="R108" s="98">
        <v>0</v>
      </c>
      <c r="S108" s="98">
        <v>4</v>
      </c>
      <c r="T108" s="98" t="e">
        <f>[1]!STOCK[[#This Row],[Costo Unitario (USD)]]+[1]!STOCK[[#This Row],[Costo Envío (USD)]]+[1]!STOCK[[#This Row],[Comisión 10%]]</f>
        <v>#REF!</v>
      </c>
      <c r="U108" s="98" t="e">
        <f>[1]!STOCK[[#This Row],[Costo total]]*1.5</f>
        <v>#REF!</v>
      </c>
      <c r="V108" s="80">
        <f t="shared" si="4"/>
        <v>20</v>
      </c>
      <c r="W108" s="78" t="e">
        <f>STOCK[[#This Row],[Precio Final]]-STOCK[[#This Row],[Costo total]]</f>
        <v>#REF!</v>
      </c>
      <c r="X108" s="78" t="e">
        <f>STOCK[[#This Row],[Ganancia Unitaria]]*STOCK[[#This Row],[Salidas]]</f>
        <v>#REF!</v>
      </c>
      <c r="Y108" s="98" t="s">
        <v>16654</v>
      </c>
      <c r="Z108" s="98" t="e">
        <f>[1]!STOCK[[#This Row],[Costo Envío (USD)]]*[1]!STOCK[[#This Row],[Entradas]]</f>
        <v>#REF!</v>
      </c>
      <c r="AA108" s="98" t="e">
        <f>[1]!STOCK[[#This Row],[Costo total]]*[1]!STOCK[[#This Row],[Entradas]]</f>
        <v>#REF!</v>
      </c>
      <c r="AB108" s="98" t="e">
        <f>[1]!STOCK[[#This Row],[Stock Actual]]*[1]!STOCK[[#This Row],[Costo total]]</f>
        <v>#REF!</v>
      </c>
      <c r="AC108" s="98"/>
      <c r="AD108" s="78"/>
      <c r="AE108" s="78"/>
      <c r="AF108" s="78"/>
      <c r="AG108" s="78"/>
      <c r="AH108" s="78"/>
      <c r="AI108" s="78"/>
      <c r="AJ108" s="78"/>
      <c r="AK108" s="78"/>
      <c r="AL108" s="78"/>
      <c r="AM108" s="78"/>
      <c r="AN108" s="78"/>
      <c r="AO108" s="78"/>
      <c r="AP108" s="78"/>
      <c r="AQ108" s="78"/>
      <c r="AR108" s="78"/>
      <c r="AS108" s="78"/>
      <c r="AT108" s="78"/>
    </row>
    <row r="109" s="59" customFormat="1" ht="80" hidden="1" customHeight="1" spans="1:46">
      <c r="A109" s="81" t="s">
        <v>16673</v>
      </c>
      <c r="B109" s="82"/>
      <c r="C109" s="83" t="s">
        <v>2</v>
      </c>
      <c r="D109" s="88" t="s">
        <v>16671</v>
      </c>
      <c r="E109" s="97" t="s">
        <v>16674</v>
      </c>
      <c r="F109" s="95" t="s">
        <v>16409</v>
      </c>
      <c r="G109" s="96" t="s">
        <v>16641</v>
      </c>
      <c r="H109" s="84">
        <v>20</v>
      </c>
      <c r="I109" s="78">
        <f t="shared" si="3"/>
        <v>20</v>
      </c>
      <c r="J109" s="106">
        <v>1</v>
      </c>
      <c r="K109" s="105">
        <f>SUMIFS(VENTAS[Cantidad],VENTAS[Código del producto Vendido],STOCK[[#This Row],[Code]])</f>
        <v>0</v>
      </c>
      <c r="L109" s="105">
        <f>STOCK[[#This Row],[Entradas]]-STOCK[[#This Row],[Salidas]]</f>
        <v>1</v>
      </c>
      <c r="M109" s="78">
        <f>STOCK[[#This Row],[Precio Final]]*10%</f>
        <v>2</v>
      </c>
      <c r="N109" s="99">
        <v>0</v>
      </c>
      <c r="O109" s="99">
        <v>0</v>
      </c>
      <c r="P109" s="84">
        <v>8.35294117647059</v>
      </c>
      <c r="Q109" s="108">
        <v>0</v>
      </c>
      <c r="R109" s="96">
        <v>0</v>
      </c>
      <c r="S109" s="96">
        <v>4</v>
      </c>
      <c r="T109" s="99" t="e">
        <f>[1]!STOCK[[#This Row],[Costo Unitario (USD)]]+[1]!STOCK[[#This Row],[Costo Envío (USD)]]+[1]!STOCK[[#This Row],[Comisión 10%]]</f>
        <v>#REF!</v>
      </c>
      <c r="U109" s="96" t="e">
        <f>[1]!STOCK[[#This Row],[Costo total]]*1.5</f>
        <v>#REF!</v>
      </c>
      <c r="V109" s="80">
        <f t="shared" si="4"/>
        <v>20</v>
      </c>
      <c r="W109" s="78" t="e">
        <f>STOCK[[#This Row],[Precio Final]]-STOCK[[#This Row],[Costo total]]</f>
        <v>#REF!</v>
      </c>
      <c r="X109" s="78" t="e">
        <f>STOCK[[#This Row],[Ganancia Unitaria]]*STOCK[[#This Row],[Salidas]]</f>
        <v>#REF!</v>
      </c>
      <c r="Y109" s="96" t="s">
        <v>16654</v>
      </c>
      <c r="Z109" s="96" t="e">
        <f>[1]!STOCK[[#This Row],[Costo Envío (USD)]]*[1]!STOCK[[#This Row],[Entradas]]</f>
        <v>#REF!</v>
      </c>
      <c r="AA109" s="96" t="e">
        <f>[1]!STOCK[[#This Row],[Costo total]]*[1]!STOCK[[#This Row],[Entradas]]</f>
        <v>#REF!</v>
      </c>
      <c r="AB109" s="96" t="e">
        <f>[1]!STOCK[[#This Row],[Stock Actual]]*[1]!STOCK[[#This Row],[Costo total]]</f>
        <v>#REF!</v>
      </c>
      <c r="AC109" s="96"/>
      <c r="AD109" s="76"/>
      <c r="AE109" s="76"/>
      <c r="AF109" s="76"/>
      <c r="AG109" s="76"/>
      <c r="AH109" s="76"/>
      <c r="AI109" s="76"/>
      <c r="AJ109" s="76"/>
      <c r="AK109" s="76"/>
      <c r="AL109" s="76"/>
      <c r="AM109" s="76"/>
      <c r="AN109" s="76"/>
      <c r="AO109" s="76"/>
      <c r="AP109" s="76"/>
      <c r="AQ109" s="76"/>
      <c r="AR109" s="76"/>
      <c r="AS109" s="76"/>
      <c r="AT109" s="76"/>
    </row>
    <row r="110" s="59" customFormat="1" ht="80" hidden="1" customHeight="1" spans="1:46">
      <c r="A110" s="85" t="s">
        <v>16675</v>
      </c>
      <c r="B110" s="86"/>
      <c r="C110" s="87" t="s">
        <v>2</v>
      </c>
      <c r="D110" s="88" t="s">
        <v>16676</v>
      </c>
      <c r="E110" s="97" t="s">
        <v>16677</v>
      </c>
      <c r="F110" s="97" t="s">
        <v>16400</v>
      </c>
      <c r="G110" s="98" t="s">
        <v>16641</v>
      </c>
      <c r="H110" s="88">
        <v>20</v>
      </c>
      <c r="I110" s="78">
        <f t="shared" si="3"/>
        <v>20</v>
      </c>
      <c r="J110" s="107">
        <v>1</v>
      </c>
      <c r="K110" s="105">
        <f>SUMIFS(VENTAS[Cantidad],VENTAS[Código del producto Vendido],STOCK[[#This Row],[Code]])</f>
        <v>0</v>
      </c>
      <c r="L110" s="105">
        <f>STOCK[[#This Row],[Entradas]]-STOCK[[#This Row],[Salidas]]</f>
        <v>1</v>
      </c>
      <c r="M110" s="78">
        <f>STOCK[[#This Row],[Precio Final]]*10%</f>
        <v>2</v>
      </c>
      <c r="N110" s="98">
        <v>0</v>
      </c>
      <c r="O110" s="98">
        <v>0</v>
      </c>
      <c r="P110" s="88">
        <v>8.35294117647059</v>
      </c>
      <c r="Q110" s="109">
        <v>0</v>
      </c>
      <c r="R110" s="98">
        <v>0</v>
      </c>
      <c r="S110" s="98">
        <v>4</v>
      </c>
      <c r="T110" s="98" t="e">
        <f>[1]!STOCK[[#This Row],[Costo Unitario (USD)]]+[1]!STOCK[[#This Row],[Costo Envío (USD)]]+[1]!STOCK[[#This Row],[Comisión 10%]]</f>
        <v>#REF!</v>
      </c>
      <c r="U110" s="98" t="e">
        <f>[1]!STOCK[[#This Row],[Costo total]]*1.5</f>
        <v>#REF!</v>
      </c>
      <c r="V110" s="80">
        <f t="shared" si="4"/>
        <v>20</v>
      </c>
      <c r="W110" s="78" t="e">
        <f>STOCK[[#This Row],[Precio Final]]-STOCK[[#This Row],[Costo total]]</f>
        <v>#REF!</v>
      </c>
      <c r="X110" s="78" t="e">
        <f>STOCK[[#This Row],[Ganancia Unitaria]]*STOCK[[#This Row],[Salidas]]</f>
        <v>#REF!</v>
      </c>
      <c r="Y110" s="98" t="s">
        <v>16654</v>
      </c>
      <c r="Z110" s="98" t="e">
        <f>[1]!STOCK[[#This Row],[Costo Envío (USD)]]*[1]!STOCK[[#This Row],[Entradas]]</f>
        <v>#REF!</v>
      </c>
      <c r="AA110" s="98" t="e">
        <f>[1]!STOCK[[#This Row],[Costo total]]*[1]!STOCK[[#This Row],[Entradas]]</f>
        <v>#REF!</v>
      </c>
      <c r="AB110" s="98" t="e">
        <f>[1]!STOCK[[#This Row],[Stock Actual]]*[1]!STOCK[[#This Row],[Costo total]]</f>
        <v>#REF!</v>
      </c>
      <c r="AC110" s="98"/>
      <c r="AD110" s="76"/>
      <c r="AE110" s="76"/>
      <c r="AF110" s="76"/>
      <c r="AG110" s="76"/>
      <c r="AH110" s="76"/>
      <c r="AI110" s="76"/>
      <c r="AJ110" s="76"/>
      <c r="AK110" s="76"/>
      <c r="AL110" s="76"/>
      <c r="AM110" s="76"/>
      <c r="AN110" s="76"/>
      <c r="AO110" s="76"/>
      <c r="AP110" s="76"/>
      <c r="AQ110" s="76"/>
      <c r="AR110" s="76"/>
      <c r="AS110" s="76"/>
      <c r="AT110" s="76"/>
    </row>
    <row r="111" s="58" customFormat="1" ht="80" hidden="1" customHeight="1" spans="1:46">
      <c r="A111" s="85" t="s">
        <v>16678</v>
      </c>
      <c r="B111" s="82"/>
      <c r="C111" s="83" t="s">
        <v>2</v>
      </c>
      <c r="D111" s="88" t="s">
        <v>16679</v>
      </c>
      <c r="E111" s="97" t="s">
        <v>16680</v>
      </c>
      <c r="F111" s="97" t="s">
        <v>16438</v>
      </c>
      <c r="G111" s="99" t="s">
        <v>16388</v>
      </c>
      <c r="H111" s="88">
        <v>2</v>
      </c>
      <c r="I111" s="78">
        <f t="shared" si="3"/>
        <v>2</v>
      </c>
      <c r="J111" s="107">
        <v>3</v>
      </c>
      <c r="K111" s="105">
        <f>SUMIFS(VENTAS[Cantidad],VENTAS[Código del producto Vendido],STOCK[[#This Row],[Code]])</f>
        <v>2</v>
      </c>
      <c r="L111" s="105">
        <f>STOCK[[#This Row],[Entradas]]-STOCK[[#This Row],[Salidas]]</f>
        <v>1</v>
      </c>
      <c r="M111" s="78">
        <f>STOCK[[#This Row],[Precio Final]]*10%</f>
        <v>0.2</v>
      </c>
      <c r="N111" s="99">
        <v>0</v>
      </c>
      <c r="O111" s="99">
        <v>0</v>
      </c>
      <c r="P111" s="88">
        <v>0.941176470588235</v>
      </c>
      <c r="Q111" s="110">
        <v>0</v>
      </c>
      <c r="R111" s="99">
        <v>0</v>
      </c>
      <c r="S111" s="99">
        <v>0.45</v>
      </c>
      <c r="T111" s="99" t="e">
        <f>[1]!STOCK[[#This Row],[Costo Unitario (USD)]]+[1]!STOCK[[#This Row],[Costo Envío (USD)]]+[1]!STOCK[[#This Row],[Comisión 10%]]</f>
        <v>#REF!</v>
      </c>
      <c r="U111" s="99" t="e">
        <f>[1]!STOCK[[#This Row],[Costo total]]*1.5</f>
        <v>#REF!</v>
      </c>
      <c r="V111" s="80">
        <f t="shared" si="4"/>
        <v>2</v>
      </c>
      <c r="W111" s="78" t="e">
        <f>STOCK[[#This Row],[Precio Final]]-STOCK[[#This Row],[Costo total]]</f>
        <v>#REF!</v>
      </c>
      <c r="X111" s="78" t="e">
        <f>STOCK[[#This Row],[Ganancia Unitaria]]*STOCK[[#This Row],[Salidas]]</f>
        <v>#REF!</v>
      </c>
      <c r="Y111" s="99" t="s">
        <v>16654</v>
      </c>
      <c r="Z111" s="99" t="e">
        <f>[1]!STOCK[[#This Row],[Costo Envío (USD)]]*[1]!STOCK[[#This Row],[Entradas]]</f>
        <v>#REF!</v>
      </c>
      <c r="AA111" s="99" t="e">
        <f>[1]!STOCK[[#This Row],[Costo total]]*[1]!STOCK[[#This Row],[Entradas]]</f>
        <v>#REF!</v>
      </c>
      <c r="AB111" s="99" t="e">
        <f>[1]!STOCK[[#This Row],[Stock Actual]]*[1]!STOCK[[#This Row],[Costo total]]</f>
        <v>#REF!</v>
      </c>
      <c r="AC111" s="99"/>
      <c r="AD111" s="78"/>
      <c r="AE111" s="78"/>
      <c r="AF111" s="78"/>
      <c r="AG111" s="78"/>
      <c r="AH111" s="78"/>
      <c r="AI111" s="78"/>
      <c r="AJ111" s="78"/>
      <c r="AK111" s="78"/>
      <c r="AL111" s="78"/>
      <c r="AM111" s="78"/>
      <c r="AN111" s="78"/>
      <c r="AO111" s="78"/>
      <c r="AP111" s="78"/>
      <c r="AQ111" s="78"/>
      <c r="AR111" s="78"/>
      <c r="AS111" s="78"/>
      <c r="AT111" s="78"/>
    </row>
    <row r="112" s="59" customFormat="1" ht="80" hidden="1" customHeight="1" spans="1:46">
      <c r="A112" s="81" t="s">
        <v>16681</v>
      </c>
      <c r="B112" s="86"/>
      <c r="C112" s="87" t="s">
        <v>2</v>
      </c>
      <c r="D112" s="84" t="s">
        <v>16682</v>
      </c>
      <c r="E112" s="95" t="s">
        <v>16683</v>
      </c>
      <c r="F112" s="95" t="s">
        <v>16400</v>
      </c>
      <c r="G112" s="100" t="s">
        <v>16388</v>
      </c>
      <c r="H112" s="84">
        <v>12</v>
      </c>
      <c r="I112" s="78">
        <f t="shared" si="3"/>
        <v>12</v>
      </c>
      <c r="J112" s="106">
        <v>1</v>
      </c>
      <c r="K112" s="105">
        <f>SUMIFS(VENTAS[Cantidad],VENTAS[Código del producto Vendido],STOCK[[#This Row],[Code]])</f>
        <v>0</v>
      </c>
      <c r="L112" s="105">
        <f>STOCK[[#This Row],[Entradas]]-STOCK[[#This Row],[Salidas]]</f>
        <v>1</v>
      </c>
      <c r="M112" s="78">
        <f>STOCK[[#This Row],[Precio Final]]*10%</f>
        <v>1.2</v>
      </c>
      <c r="N112" s="98">
        <v>0</v>
      </c>
      <c r="O112" s="98">
        <v>0</v>
      </c>
      <c r="P112" s="84">
        <v>6.76470588235294</v>
      </c>
      <c r="Q112" s="111">
        <v>0</v>
      </c>
      <c r="R112" s="100">
        <v>0</v>
      </c>
      <c r="S112" s="100">
        <v>0</v>
      </c>
      <c r="T112" s="98" t="e">
        <f>[1]!STOCK[[#This Row],[Costo Unitario (USD)]]+[1]!STOCK[[#This Row],[Costo Envío (USD)]]+[1]!STOCK[[#This Row],[Comisión 10%]]</f>
        <v>#REF!</v>
      </c>
      <c r="U112" s="100" t="e">
        <f>[1]!STOCK[[#This Row],[Costo total]]*1.5</f>
        <v>#REF!</v>
      </c>
      <c r="V112" s="80">
        <f t="shared" si="4"/>
        <v>12</v>
      </c>
      <c r="W112" s="78" t="e">
        <f>STOCK[[#This Row],[Precio Final]]-STOCK[[#This Row],[Costo total]]</f>
        <v>#REF!</v>
      </c>
      <c r="X112" s="78" t="e">
        <f>STOCK[[#This Row],[Ganancia Unitaria]]*STOCK[[#This Row],[Salidas]]</f>
        <v>#REF!</v>
      </c>
      <c r="Y112" s="100"/>
      <c r="Z112" s="100"/>
      <c r="AA112" s="100" t="e">
        <f>[1]!STOCK[[#This Row],[Costo total]]*[1]!STOCK[[#This Row],[Entradas]]</f>
        <v>#REF!</v>
      </c>
      <c r="AB112" s="100" t="e">
        <f>[1]!STOCK[[#This Row],[Stock Actual]]*[1]!STOCK[[#This Row],[Costo total]]</f>
        <v>#REF!</v>
      </c>
      <c r="AC112" s="100"/>
      <c r="AD112" s="76"/>
      <c r="AE112" s="76"/>
      <c r="AF112" s="76"/>
      <c r="AG112" s="76"/>
      <c r="AH112" s="76"/>
      <c r="AI112" s="76"/>
      <c r="AJ112" s="76"/>
      <c r="AK112" s="76"/>
      <c r="AL112" s="76"/>
      <c r="AM112" s="76"/>
      <c r="AN112" s="76"/>
      <c r="AO112" s="76"/>
      <c r="AP112" s="76"/>
      <c r="AQ112" s="76"/>
      <c r="AR112" s="76"/>
      <c r="AS112" s="76"/>
      <c r="AT112" s="76"/>
    </row>
    <row r="113" s="58" customFormat="1" ht="80" hidden="1" customHeight="1" spans="1:46">
      <c r="A113" s="85" t="s">
        <v>16684</v>
      </c>
      <c r="B113" s="82"/>
      <c r="C113" s="83" t="s">
        <v>2</v>
      </c>
      <c r="D113" s="88" t="s">
        <v>16685</v>
      </c>
      <c r="E113" s="97" t="s">
        <v>16686</v>
      </c>
      <c r="F113" s="97" t="s">
        <v>16413</v>
      </c>
      <c r="G113" s="99" t="s">
        <v>16563</v>
      </c>
      <c r="H113" s="88">
        <v>30</v>
      </c>
      <c r="I113" s="78">
        <f t="shared" si="3"/>
        <v>30</v>
      </c>
      <c r="J113" s="107">
        <v>2</v>
      </c>
      <c r="K113" s="105">
        <f>SUMIFS(VENTAS[Cantidad],VENTAS[Código del producto Vendido],STOCK[[#This Row],[Code]])</f>
        <v>1</v>
      </c>
      <c r="L113" s="105">
        <f>STOCK[[#This Row],[Entradas]]-STOCK[[#This Row],[Salidas]]</f>
        <v>1</v>
      </c>
      <c r="M113" s="78">
        <f>STOCK[[#This Row],[Precio Final]]*10%</f>
        <v>3</v>
      </c>
      <c r="N113" s="99">
        <v>0</v>
      </c>
      <c r="O113" s="99">
        <v>0</v>
      </c>
      <c r="P113" s="88">
        <v>14.99</v>
      </c>
      <c r="Q113" s="110">
        <v>0</v>
      </c>
      <c r="R113" s="99">
        <v>0</v>
      </c>
      <c r="S113" s="99">
        <v>1.8</v>
      </c>
      <c r="T113" s="99" t="e">
        <f>[1]!STOCK[[#This Row],[Costo Unitario (USD)]]+[1]!STOCK[[#This Row],[Costo Envío (USD)]]+[1]!STOCK[[#This Row],[Comisión 10%]]</f>
        <v>#REF!</v>
      </c>
      <c r="U113" s="99" t="e">
        <f>[1]!STOCK[[#This Row],[Costo total]]*1.5</f>
        <v>#REF!</v>
      </c>
      <c r="V113" s="80">
        <f t="shared" si="4"/>
        <v>30</v>
      </c>
      <c r="W113" s="78" t="e">
        <f>STOCK[[#This Row],[Precio Final]]-STOCK[[#This Row],[Costo total]]</f>
        <v>#REF!</v>
      </c>
      <c r="X113" s="78" t="e">
        <f>STOCK[[#This Row],[Ganancia Unitaria]]*STOCK[[#This Row],[Salidas]]</f>
        <v>#REF!</v>
      </c>
      <c r="Y113" s="99" t="s">
        <v>16687</v>
      </c>
      <c r="Z113" s="99"/>
      <c r="AA113" s="99" t="e">
        <f>[1]!STOCK[[#This Row],[Costo total]]*[1]!STOCK[[#This Row],[Entradas]]</f>
        <v>#REF!</v>
      </c>
      <c r="AB113" s="99" t="e">
        <f>[1]!STOCK[[#This Row],[Stock Actual]]*[1]!STOCK[[#This Row],[Costo total]]</f>
        <v>#REF!</v>
      </c>
      <c r="AC113" s="99"/>
      <c r="AD113" s="78"/>
      <c r="AE113" s="78"/>
      <c r="AF113" s="78"/>
      <c r="AG113" s="78"/>
      <c r="AH113" s="78"/>
      <c r="AI113" s="78"/>
      <c r="AJ113" s="78"/>
      <c r="AK113" s="78"/>
      <c r="AL113" s="78"/>
      <c r="AM113" s="78"/>
      <c r="AN113" s="78"/>
      <c r="AO113" s="78"/>
      <c r="AP113" s="78"/>
      <c r="AQ113" s="78"/>
      <c r="AR113" s="78"/>
      <c r="AS113" s="78"/>
      <c r="AT113" s="78"/>
    </row>
    <row r="114" s="58" customFormat="1" ht="80" hidden="1" customHeight="1" spans="1:46">
      <c r="A114" s="81" t="s">
        <v>16688</v>
      </c>
      <c r="B114" s="86"/>
      <c r="C114" s="87" t="s">
        <v>2</v>
      </c>
      <c r="D114" s="84" t="s">
        <v>16685</v>
      </c>
      <c r="E114" s="95" t="s">
        <v>16689</v>
      </c>
      <c r="F114" s="95" t="s">
        <v>16690</v>
      </c>
      <c r="G114" s="100" t="s">
        <v>16563</v>
      </c>
      <c r="H114" s="84">
        <v>30</v>
      </c>
      <c r="I114" s="78">
        <f t="shared" si="3"/>
        <v>30</v>
      </c>
      <c r="J114" s="106">
        <v>3</v>
      </c>
      <c r="K114" s="105">
        <f>SUMIFS(VENTAS[Cantidad],VENTAS[Código del producto Vendido],STOCK[[#This Row],[Code]])</f>
        <v>1</v>
      </c>
      <c r="L114" s="105">
        <f>STOCK[[#This Row],[Entradas]]-STOCK[[#This Row],[Salidas]]</f>
        <v>2</v>
      </c>
      <c r="M114" s="78">
        <f>STOCK[[#This Row],[Precio Final]]*10%</f>
        <v>3</v>
      </c>
      <c r="N114" s="98">
        <v>0</v>
      </c>
      <c r="O114" s="98">
        <v>0</v>
      </c>
      <c r="P114" s="84">
        <v>9.99</v>
      </c>
      <c r="Q114" s="111">
        <v>0</v>
      </c>
      <c r="R114" s="100">
        <v>0</v>
      </c>
      <c r="S114" s="100">
        <v>1.8</v>
      </c>
      <c r="T114" s="98" t="e">
        <f>[1]!STOCK[[#This Row],[Costo Unitario (USD)]]+[1]!STOCK[[#This Row],[Costo Envío (USD)]]+[1]!STOCK[[#This Row],[Comisión 10%]]</f>
        <v>#REF!</v>
      </c>
      <c r="U114" s="100" t="e">
        <f>[1]!STOCK[[#This Row],[Costo total]]*1.5</f>
        <v>#REF!</v>
      </c>
      <c r="V114" s="80">
        <f t="shared" si="4"/>
        <v>30</v>
      </c>
      <c r="W114" s="78" t="e">
        <f>STOCK[[#This Row],[Precio Final]]-STOCK[[#This Row],[Costo total]]</f>
        <v>#REF!</v>
      </c>
      <c r="X114" s="78" t="e">
        <f>STOCK[[#This Row],[Ganancia Unitaria]]*STOCK[[#This Row],[Salidas]]</f>
        <v>#REF!</v>
      </c>
      <c r="Y114" s="100" t="s">
        <v>16687</v>
      </c>
      <c r="Z114" s="100"/>
      <c r="AA114" s="100" t="e">
        <f>[1]!STOCK[[#This Row],[Costo total]]*[1]!STOCK[[#This Row],[Entradas]]</f>
        <v>#REF!</v>
      </c>
      <c r="AB114" s="100" t="e">
        <f>[1]!STOCK[[#This Row],[Stock Actual]]*[1]!STOCK[[#This Row],[Costo total]]</f>
        <v>#REF!</v>
      </c>
      <c r="AC114" s="100"/>
      <c r="AD114" s="78"/>
      <c r="AE114" s="78"/>
      <c r="AF114" s="78"/>
      <c r="AG114" s="78"/>
      <c r="AH114" s="78"/>
      <c r="AI114" s="78"/>
      <c r="AJ114" s="78"/>
      <c r="AK114" s="78"/>
      <c r="AL114" s="78"/>
      <c r="AM114" s="78"/>
      <c r="AN114" s="78"/>
      <c r="AO114" s="78"/>
      <c r="AP114" s="78"/>
      <c r="AQ114" s="78"/>
      <c r="AR114" s="78"/>
      <c r="AS114" s="78"/>
      <c r="AT114" s="78"/>
    </row>
    <row r="115" s="58" customFormat="1" ht="80" hidden="1" customHeight="1" spans="1:46">
      <c r="A115" s="81" t="s">
        <v>16691</v>
      </c>
      <c r="B115" s="82"/>
      <c r="C115" s="83" t="s">
        <v>2</v>
      </c>
      <c r="D115" s="84" t="s">
        <v>16500</v>
      </c>
      <c r="E115" s="95" t="s">
        <v>16692</v>
      </c>
      <c r="F115" s="95" t="s">
        <v>16693</v>
      </c>
      <c r="G115" s="96"/>
      <c r="H115" s="84">
        <v>35</v>
      </c>
      <c r="I115" s="78">
        <f t="shared" si="3"/>
        <v>35</v>
      </c>
      <c r="J115" s="106">
        <v>2</v>
      </c>
      <c r="K115" s="105">
        <v>2</v>
      </c>
      <c r="L115" s="105">
        <f>STOCK[[#This Row],[Entradas]]-STOCK[[#This Row],[Salidas]]</f>
        <v>0</v>
      </c>
      <c r="M115" s="78">
        <f>STOCK[[#This Row],[Precio Final]]*10%</f>
        <v>3.5</v>
      </c>
      <c r="N115" s="99">
        <v>0</v>
      </c>
      <c r="O115" s="99">
        <v>0</v>
      </c>
      <c r="P115" s="84"/>
      <c r="Q115" s="110">
        <v>0</v>
      </c>
      <c r="R115" s="99">
        <v>0</v>
      </c>
      <c r="S115" s="99">
        <v>1.8</v>
      </c>
      <c r="T115" s="99" t="e">
        <f>[1]!STOCK[[#This Row],[Costo Unitario (USD)]]+[1]!STOCK[[#This Row],[Costo Envío (USD)]]+[1]!STOCK[[#This Row],[Comisión 10%]]</f>
        <v>#REF!</v>
      </c>
      <c r="U115" s="99" t="e">
        <f>[1]!STOCK[[#This Row],[Costo total]]*1.5</f>
        <v>#REF!</v>
      </c>
      <c r="V115" s="80">
        <f t="shared" si="4"/>
        <v>35</v>
      </c>
      <c r="W115" s="78" t="e">
        <f>STOCK[[#This Row],[Precio Final]]-STOCK[[#This Row],[Costo total]]</f>
        <v>#REF!</v>
      </c>
      <c r="X115" s="78" t="e">
        <f>STOCK[[#This Row],[Ganancia Unitaria]]*STOCK[[#This Row],[Salidas]]</f>
        <v>#REF!</v>
      </c>
      <c r="Y115" s="96"/>
      <c r="Z115" s="96"/>
      <c r="AA115" s="96"/>
      <c r="AB115" s="96"/>
      <c r="AC115" s="96"/>
      <c r="AD115" s="78"/>
      <c r="AE115" s="78"/>
      <c r="AF115" s="78"/>
      <c r="AG115" s="78"/>
      <c r="AH115" s="78"/>
      <c r="AI115" s="78"/>
      <c r="AJ115" s="78"/>
      <c r="AK115" s="78"/>
      <c r="AL115" s="78"/>
      <c r="AM115" s="78"/>
      <c r="AN115" s="78"/>
      <c r="AO115" s="78"/>
      <c r="AP115" s="78"/>
      <c r="AQ115" s="78"/>
      <c r="AR115" s="78"/>
      <c r="AS115" s="78"/>
      <c r="AT115" s="78"/>
    </row>
    <row r="116" s="59" customFormat="1" ht="80" hidden="1" customHeight="1" spans="1:46">
      <c r="A116" s="81" t="s">
        <v>16694</v>
      </c>
      <c r="B116" s="86"/>
      <c r="C116" s="87" t="s">
        <v>2</v>
      </c>
      <c r="D116" s="84" t="s">
        <v>16500</v>
      </c>
      <c r="E116" s="95" t="s">
        <v>16695</v>
      </c>
      <c r="F116" s="95" t="s">
        <v>16696</v>
      </c>
      <c r="G116" s="100"/>
      <c r="H116" s="84">
        <v>35</v>
      </c>
      <c r="I116" s="78">
        <f t="shared" si="3"/>
        <v>35</v>
      </c>
      <c r="J116" s="106">
        <v>1</v>
      </c>
      <c r="K116" s="105">
        <v>1</v>
      </c>
      <c r="L116" s="105">
        <f>STOCK[[#This Row],[Entradas]]-STOCK[[#This Row],[Salidas]]</f>
        <v>0</v>
      </c>
      <c r="M116" s="78">
        <f>STOCK[[#This Row],[Precio Final]]*10%</f>
        <v>3.5</v>
      </c>
      <c r="N116" s="98">
        <v>0</v>
      </c>
      <c r="O116" s="98">
        <v>0</v>
      </c>
      <c r="P116" s="84"/>
      <c r="Q116" s="111">
        <v>0</v>
      </c>
      <c r="R116" s="100">
        <v>0</v>
      </c>
      <c r="S116" s="100">
        <v>1.8</v>
      </c>
      <c r="T116" s="98" t="e">
        <f>[1]!STOCK[[#This Row],[Costo Unitario (USD)]]+[1]!STOCK[[#This Row],[Costo Envío (USD)]]+[1]!STOCK[[#This Row],[Comisión 10%]]</f>
        <v>#REF!</v>
      </c>
      <c r="U116" s="100" t="e">
        <f>[1]!STOCK[[#This Row],[Costo total]]*1.5</f>
        <v>#REF!</v>
      </c>
      <c r="V116" s="80">
        <f t="shared" si="4"/>
        <v>35</v>
      </c>
      <c r="W116" s="78" t="e">
        <f>STOCK[[#This Row],[Precio Final]]-STOCK[[#This Row],[Costo total]]</f>
        <v>#REF!</v>
      </c>
      <c r="X116" s="78" t="e">
        <f>STOCK[[#This Row],[Ganancia Unitaria]]*STOCK[[#This Row],[Salidas]]</f>
        <v>#REF!</v>
      </c>
      <c r="Y116" s="100"/>
      <c r="Z116" s="100"/>
      <c r="AA116" s="100"/>
      <c r="AB116" s="100"/>
      <c r="AC116" s="100"/>
      <c r="AD116" s="76"/>
      <c r="AE116" s="76"/>
      <c r="AF116" s="76"/>
      <c r="AG116" s="76"/>
      <c r="AH116" s="76"/>
      <c r="AI116" s="76"/>
      <c r="AJ116" s="76"/>
      <c r="AK116" s="76"/>
      <c r="AL116" s="76"/>
      <c r="AM116" s="76"/>
      <c r="AN116" s="76"/>
      <c r="AO116" s="76"/>
      <c r="AP116" s="76"/>
      <c r="AQ116" s="76"/>
      <c r="AR116" s="76"/>
      <c r="AS116" s="76"/>
      <c r="AT116" s="76"/>
    </row>
    <row r="117" s="58" customFormat="1" ht="80" hidden="1" customHeight="1" spans="1:46">
      <c r="A117" s="81" t="s">
        <v>16697</v>
      </c>
      <c r="B117" s="82"/>
      <c r="C117" s="83" t="s">
        <v>2</v>
      </c>
      <c r="D117" s="84" t="s">
        <v>16500</v>
      </c>
      <c r="E117" s="95" t="s">
        <v>16698</v>
      </c>
      <c r="F117" s="95" t="s">
        <v>16699</v>
      </c>
      <c r="G117" s="96"/>
      <c r="H117" s="84">
        <v>35</v>
      </c>
      <c r="I117" s="78">
        <f t="shared" si="3"/>
        <v>35</v>
      </c>
      <c r="J117" s="106">
        <v>4</v>
      </c>
      <c r="K117" s="105">
        <v>1</v>
      </c>
      <c r="L117" s="105">
        <f>STOCK[[#This Row],[Entradas]]-STOCK[[#This Row],[Salidas]]</f>
        <v>3</v>
      </c>
      <c r="M117" s="78">
        <f>STOCK[[#This Row],[Precio Final]]*10%</f>
        <v>3.5</v>
      </c>
      <c r="N117" s="99">
        <v>0</v>
      </c>
      <c r="O117" s="99">
        <v>0</v>
      </c>
      <c r="P117" s="84"/>
      <c r="Q117" s="110">
        <v>0</v>
      </c>
      <c r="R117" s="99">
        <v>0</v>
      </c>
      <c r="S117" s="99">
        <v>1.8</v>
      </c>
      <c r="T117" s="99" t="e">
        <f>[1]!STOCK[[#This Row],[Costo Unitario (USD)]]+[1]!STOCK[[#This Row],[Costo Envío (USD)]]+[1]!STOCK[[#This Row],[Comisión 10%]]</f>
        <v>#REF!</v>
      </c>
      <c r="U117" s="99" t="e">
        <f>[1]!STOCK[[#This Row],[Costo total]]*1.5</f>
        <v>#REF!</v>
      </c>
      <c r="V117" s="80">
        <f t="shared" si="4"/>
        <v>35</v>
      </c>
      <c r="W117" s="78" t="e">
        <f>STOCK[[#This Row],[Precio Final]]-STOCK[[#This Row],[Costo total]]</f>
        <v>#REF!</v>
      </c>
      <c r="X117" s="78" t="e">
        <f>STOCK[[#This Row],[Ganancia Unitaria]]*STOCK[[#This Row],[Salidas]]</f>
        <v>#REF!</v>
      </c>
      <c r="Y117" s="96"/>
      <c r="Z117" s="96"/>
      <c r="AA117" s="96"/>
      <c r="AB117" s="96"/>
      <c r="AC117" s="96"/>
      <c r="AD117" s="78"/>
      <c r="AE117" s="78"/>
      <c r="AF117" s="78"/>
      <c r="AG117" s="78"/>
      <c r="AH117" s="78"/>
      <c r="AI117" s="78"/>
      <c r="AJ117" s="78"/>
      <c r="AK117" s="78"/>
      <c r="AL117" s="78"/>
      <c r="AM117" s="78"/>
      <c r="AN117" s="78"/>
      <c r="AO117" s="78"/>
      <c r="AP117" s="78"/>
      <c r="AQ117" s="78"/>
      <c r="AR117" s="78"/>
      <c r="AS117" s="78"/>
      <c r="AT117" s="78"/>
    </row>
    <row r="118" s="59" customFormat="1" ht="80" hidden="1" customHeight="1" spans="1:46">
      <c r="A118" s="81" t="s">
        <v>16700</v>
      </c>
      <c r="B118" s="86"/>
      <c r="C118" s="87" t="s">
        <v>2</v>
      </c>
      <c r="D118" s="84" t="s">
        <v>16500</v>
      </c>
      <c r="E118" s="95" t="s">
        <v>16701</v>
      </c>
      <c r="F118" s="95" t="s">
        <v>16702</v>
      </c>
      <c r="G118" s="100"/>
      <c r="H118" s="84">
        <v>30</v>
      </c>
      <c r="I118" s="78">
        <f t="shared" si="3"/>
        <v>30</v>
      </c>
      <c r="J118" s="106">
        <v>10</v>
      </c>
      <c r="K118" s="105">
        <f>SUMIFS(VENTAS[Cantidad],VENTAS[Código del producto Vendido],STOCK[[#This Row],[Code]])</f>
        <v>8</v>
      </c>
      <c r="L118" s="105">
        <f>STOCK[[#This Row],[Entradas]]-STOCK[[#This Row],[Salidas]]</f>
        <v>2</v>
      </c>
      <c r="M118" s="78">
        <f>STOCK[[#This Row],[Precio Final]]*10%</f>
        <v>3</v>
      </c>
      <c r="N118" s="98">
        <v>0</v>
      </c>
      <c r="O118" s="98">
        <v>0</v>
      </c>
      <c r="P118" s="84"/>
      <c r="Q118" s="111">
        <v>0</v>
      </c>
      <c r="R118" s="100">
        <v>0</v>
      </c>
      <c r="S118" s="100">
        <v>1.8</v>
      </c>
      <c r="T118" s="98" t="e">
        <f>[1]!STOCK[[#This Row],[Costo Unitario (USD)]]+[1]!STOCK[[#This Row],[Costo Envío (USD)]]+[1]!STOCK[[#This Row],[Comisión 10%]]</f>
        <v>#REF!</v>
      </c>
      <c r="U118" s="100" t="e">
        <f>[1]!STOCK[[#This Row],[Costo total]]*1.5</f>
        <v>#REF!</v>
      </c>
      <c r="V118" s="80">
        <f t="shared" si="4"/>
        <v>30</v>
      </c>
      <c r="W118" s="78" t="e">
        <f>STOCK[[#This Row],[Precio Final]]-STOCK[[#This Row],[Costo total]]</f>
        <v>#REF!</v>
      </c>
      <c r="X118" s="78" t="e">
        <f>STOCK[[#This Row],[Ganancia Unitaria]]*STOCK[[#This Row],[Salidas]]</f>
        <v>#REF!</v>
      </c>
      <c r="Y118" s="100"/>
      <c r="Z118" s="100"/>
      <c r="AA118" s="100"/>
      <c r="AB118" s="100"/>
      <c r="AC118" s="100"/>
      <c r="AD118" s="76"/>
      <c r="AE118" s="76"/>
      <c r="AF118" s="76"/>
      <c r="AG118" s="76"/>
      <c r="AH118" s="76"/>
      <c r="AI118" s="76"/>
      <c r="AJ118" s="76"/>
      <c r="AK118" s="76"/>
      <c r="AL118" s="76"/>
      <c r="AM118" s="76"/>
      <c r="AN118" s="76"/>
      <c r="AO118" s="76"/>
      <c r="AP118" s="76"/>
      <c r="AQ118" s="76"/>
      <c r="AR118" s="76"/>
      <c r="AS118" s="76"/>
      <c r="AT118" s="76"/>
    </row>
    <row r="119" s="58" customFormat="1" ht="80" hidden="1" customHeight="1" spans="1:46">
      <c r="A119" s="85" t="s">
        <v>16703</v>
      </c>
      <c r="B119" s="82"/>
      <c r="C119" s="83" t="s">
        <v>2</v>
      </c>
      <c r="D119" s="88" t="s">
        <v>16704</v>
      </c>
      <c r="E119" s="97" t="s">
        <v>16705</v>
      </c>
      <c r="F119" s="97" t="s">
        <v>16706</v>
      </c>
      <c r="G119" s="99" t="s">
        <v>16563</v>
      </c>
      <c r="H119" s="88">
        <v>18</v>
      </c>
      <c r="I119" s="78">
        <f t="shared" si="3"/>
        <v>18</v>
      </c>
      <c r="J119" s="107">
        <v>2</v>
      </c>
      <c r="K119" s="105">
        <v>1</v>
      </c>
      <c r="L119" s="105">
        <f>STOCK[[#This Row],[Entradas]]-STOCK[[#This Row],[Salidas]]</f>
        <v>1</v>
      </c>
      <c r="M119" s="78">
        <f>STOCK[[#This Row],[Precio Final]]*10%</f>
        <v>1.8</v>
      </c>
      <c r="N119" s="99">
        <v>0</v>
      </c>
      <c r="O119" s="99">
        <v>0</v>
      </c>
      <c r="P119" s="88">
        <v>9.99</v>
      </c>
      <c r="Q119" s="110">
        <v>0</v>
      </c>
      <c r="R119" s="99">
        <v>0</v>
      </c>
      <c r="S119" s="99">
        <v>1.8</v>
      </c>
      <c r="T119" s="99" t="e">
        <f>[1]!STOCK[[#This Row],[Costo Unitario (USD)]]+[1]!STOCK[[#This Row],[Costo Envío (USD)]]+[1]!STOCK[[#This Row],[Comisión 10%]]</f>
        <v>#REF!</v>
      </c>
      <c r="U119" s="99" t="e">
        <f>[1]!STOCK[[#This Row],[Costo total]]*1.5</f>
        <v>#REF!</v>
      </c>
      <c r="V119" s="80">
        <f t="shared" si="4"/>
        <v>18</v>
      </c>
      <c r="W119" s="78" t="e">
        <f>STOCK[[#This Row],[Precio Final]]-STOCK[[#This Row],[Costo total]]</f>
        <v>#REF!</v>
      </c>
      <c r="X119" s="78" t="e">
        <f>STOCK[[#This Row],[Ganancia Unitaria]]*STOCK[[#This Row],[Salidas]]</f>
        <v>#REF!</v>
      </c>
      <c r="Y119" s="99" t="s">
        <v>16687</v>
      </c>
      <c r="Z119" s="99"/>
      <c r="AA119" s="99" t="e">
        <f>[1]!STOCK[[#This Row],[Costo total]]*[1]!STOCK[[#This Row],[Entradas]]</f>
        <v>#REF!</v>
      </c>
      <c r="AB119" s="99" t="e">
        <f>[1]!STOCK[[#This Row],[Stock Actual]]*[1]!STOCK[[#This Row],[Costo total]]</f>
        <v>#REF!</v>
      </c>
      <c r="AC119" s="99"/>
      <c r="AD119" s="78"/>
      <c r="AE119" s="78"/>
      <c r="AF119" s="78"/>
      <c r="AG119" s="78"/>
      <c r="AH119" s="78"/>
      <c r="AI119" s="78"/>
      <c r="AJ119" s="78"/>
      <c r="AK119" s="78"/>
      <c r="AL119" s="78"/>
      <c r="AM119" s="78"/>
      <c r="AN119" s="78"/>
      <c r="AO119" s="78"/>
      <c r="AP119" s="78"/>
      <c r="AQ119" s="78"/>
      <c r="AR119" s="78"/>
      <c r="AS119" s="78"/>
      <c r="AT119" s="78"/>
    </row>
    <row r="120" s="58" customFormat="1" ht="80" hidden="1" customHeight="1" spans="1:46">
      <c r="A120" s="85" t="s">
        <v>16707</v>
      </c>
      <c r="B120" s="86"/>
      <c r="C120" s="87" t="s">
        <v>2</v>
      </c>
      <c r="D120" s="88" t="s">
        <v>16407</v>
      </c>
      <c r="E120" s="97" t="s">
        <v>16708</v>
      </c>
      <c r="F120" s="97" t="s">
        <v>16413</v>
      </c>
      <c r="G120" s="98"/>
      <c r="H120" s="88">
        <v>30</v>
      </c>
      <c r="I120" s="78">
        <f t="shared" si="3"/>
        <v>30</v>
      </c>
      <c r="J120" s="107">
        <v>1</v>
      </c>
      <c r="K120" s="105">
        <f>SUMIFS(VENTAS[Cantidad],VENTAS[Código del producto Vendido],STOCK[[#This Row],[Code]])</f>
        <v>1</v>
      </c>
      <c r="L120" s="105">
        <f>STOCK[[#This Row],[Entradas]]-STOCK[[#This Row],[Salidas]]</f>
        <v>0</v>
      </c>
      <c r="M120" s="78">
        <f>STOCK[[#This Row],[Precio Final]]*10%</f>
        <v>3</v>
      </c>
      <c r="N120" s="98">
        <v>0</v>
      </c>
      <c r="O120" s="98">
        <v>0</v>
      </c>
      <c r="P120" s="88">
        <v>15</v>
      </c>
      <c r="Q120" s="111">
        <v>0</v>
      </c>
      <c r="R120" s="100">
        <v>0</v>
      </c>
      <c r="S120" s="98">
        <v>2.8</v>
      </c>
      <c r="T120" s="98" t="e">
        <f>[1]!STOCK[[#This Row],[Costo Unitario (USD)]]+[1]!STOCK[[#This Row],[Costo Envío (USD)]]+[1]!STOCK[[#This Row],[Comisión 10%]]</f>
        <v>#REF!</v>
      </c>
      <c r="U120" s="98" t="e">
        <f>[1]!STOCK[[#This Row],[Costo total]]*1.5</f>
        <v>#REF!</v>
      </c>
      <c r="V120" s="80">
        <f t="shared" si="4"/>
        <v>30</v>
      </c>
      <c r="W120" s="78" t="e">
        <f>STOCK[[#This Row],[Precio Final]]-STOCK[[#This Row],[Costo total]]</f>
        <v>#REF!</v>
      </c>
      <c r="X120" s="78" t="e">
        <f>STOCK[[#This Row],[Ganancia Unitaria]]*STOCK[[#This Row],[Salidas]]</f>
        <v>#REF!</v>
      </c>
      <c r="Y120" s="98"/>
      <c r="Z120" s="98"/>
      <c r="AA120" s="98"/>
      <c r="AB120" s="98"/>
      <c r="AC120" s="98"/>
      <c r="AD120" s="78"/>
      <c r="AE120" s="78"/>
      <c r="AF120" s="78"/>
      <c r="AG120" s="78"/>
      <c r="AH120" s="78"/>
      <c r="AI120" s="78"/>
      <c r="AJ120" s="78"/>
      <c r="AK120" s="78"/>
      <c r="AL120" s="78"/>
      <c r="AM120" s="78"/>
      <c r="AN120" s="78"/>
      <c r="AO120" s="78"/>
      <c r="AP120" s="78"/>
      <c r="AQ120" s="78"/>
      <c r="AR120" s="78"/>
      <c r="AS120" s="78"/>
      <c r="AT120" s="78"/>
    </row>
    <row r="121" s="58" customFormat="1" ht="80" hidden="1" customHeight="1" spans="1:46">
      <c r="A121" s="85" t="s">
        <v>16709</v>
      </c>
      <c r="B121" s="82"/>
      <c r="C121" s="83" t="s">
        <v>2</v>
      </c>
      <c r="D121" s="88" t="s">
        <v>16704</v>
      </c>
      <c r="E121" s="97" t="s">
        <v>16710</v>
      </c>
      <c r="F121" s="97" t="s">
        <v>16438</v>
      </c>
      <c r="G121" s="99" t="s">
        <v>16563</v>
      </c>
      <c r="H121" s="88">
        <v>20</v>
      </c>
      <c r="I121" s="78">
        <f t="shared" si="3"/>
        <v>20</v>
      </c>
      <c r="J121" s="107">
        <v>2</v>
      </c>
      <c r="K121" s="105">
        <f>SUMIFS(VENTAS[Cantidad],VENTAS[Código del producto Vendido],STOCK[[#This Row],[Code]])</f>
        <v>0</v>
      </c>
      <c r="L121" s="105">
        <f>STOCK[[#This Row],[Entradas]]-STOCK[[#This Row],[Salidas]]</f>
        <v>2</v>
      </c>
      <c r="M121" s="78">
        <f>STOCK[[#This Row],[Precio Final]]*10%</f>
        <v>2</v>
      </c>
      <c r="N121" s="99">
        <v>0</v>
      </c>
      <c r="O121" s="99">
        <v>0</v>
      </c>
      <c r="P121" s="88">
        <v>9.99</v>
      </c>
      <c r="Q121" s="110">
        <v>0</v>
      </c>
      <c r="R121" s="99">
        <v>0</v>
      </c>
      <c r="S121" s="99">
        <v>1.8</v>
      </c>
      <c r="T121" s="99" t="e">
        <f>[1]!STOCK[[#This Row],[Costo Unitario (USD)]]+[1]!STOCK[[#This Row],[Costo Envío (USD)]]+[1]!STOCK[[#This Row],[Comisión 10%]]</f>
        <v>#REF!</v>
      </c>
      <c r="U121" s="99" t="e">
        <f>[1]!STOCK[[#This Row],[Costo total]]*1.5</f>
        <v>#REF!</v>
      </c>
      <c r="V121" s="80">
        <f t="shared" si="4"/>
        <v>20</v>
      </c>
      <c r="W121" s="78" t="e">
        <f>STOCK[[#This Row],[Precio Final]]-STOCK[[#This Row],[Costo total]]</f>
        <v>#REF!</v>
      </c>
      <c r="X121" s="78" t="e">
        <f>STOCK[[#This Row],[Ganancia Unitaria]]*STOCK[[#This Row],[Salidas]]</f>
        <v>#REF!</v>
      </c>
      <c r="Y121" s="99" t="s">
        <v>16687</v>
      </c>
      <c r="Z121" s="99"/>
      <c r="AA121" s="99" t="e">
        <f>[1]!STOCK[[#This Row],[Costo total]]*[1]!STOCK[[#This Row],[Entradas]]</f>
        <v>#REF!</v>
      </c>
      <c r="AB121" s="99" t="e">
        <f>[1]!STOCK[[#This Row],[Stock Actual]]*[1]!STOCK[[#This Row],[Costo total]]</f>
        <v>#REF!</v>
      </c>
      <c r="AC121" s="99"/>
      <c r="AD121" s="78"/>
      <c r="AE121" s="78"/>
      <c r="AF121" s="78"/>
      <c r="AG121" s="78"/>
      <c r="AH121" s="78"/>
      <c r="AI121" s="78"/>
      <c r="AJ121" s="78"/>
      <c r="AK121" s="78"/>
      <c r="AL121" s="78"/>
      <c r="AM121" s="78"/>
      <c r="AN121" s="78"/>
      <c r="AO121" s="78"/>
      <c r="AP121" s="78"/>
      <c r="AQ121" s="78"/>
      <c r="AR121" s="78"/>
      <c r="AS121" s="78"/>
      <c r="AT121" s="78"/>
    </row>
    <row r="122" s="58" customFormat="1" ht="80" hidden="1" customHeight="1" spans="1:46">
      <c r="A122" s="85" t="s">
        <v>16711</v>
      </c>
      <c r="B122" s="86"/>
      <c r="C122" s="87" t="s">
        <v>2</v>
      </c>
      <c r="D122" s="88" t="s">
        <v>16712</v>
      </c>
      <c r="E122" s="97" t="s">
        <v>16713</v>
      </c>
      <c r="F122" s="97" t="s">
        <v>16400</v>
      </c>
      <c r="G122" s="98" t="s">
        <v>16563</v>
      </c>
      <c r="H122" s="88">
        <v>40</v>
      </c>
      <c r="I122" s="78">
        <f t="shared" si="3"/>
        <v>40</v>
      </c>
      <c r="J122" s="107">
        <v>1</v>
      </c>
      <c r="K122" s="105">
        <v>1</v>
      </c>
      <c r="L122" s="105">
        <f>STOCK[[#This Row],[Entradas]]-STOCK[[#This Row],[Salidas]]</f>
        <v>0</v>
      </c>
      <c r="M122" s="78">
        <f>STOCK[[#This Row],[Precio Final]]*10%</f>
        <v>4</v>
      </c>
      <c r="N122" s="98">
        <v>0</v>
      </c>
      <c r="O122" s="98">
        <v>0</v>
      </c>
      <c r="P122" s="88">
        <v>22.49</v>
      </c>
      <c r="Q122" s="109">
        <v>0</v>
      </c>
      <c r="R122" s="98">
        <v>0</v>
      </c>
      <c r="S122" s="98">
        <v>1.8</v>
      </c>
      <c r="T122" s="98" t="e">
        <f>[1]!STOCK[[#This Row],[Costo Unitario (USD)]]+[1]!STOCK[[#This Row],[Costo Envío (USD)]]+[1]!STOCK[[#This Row],[Comisión 10%]]</f>
        <v>#REF!</v>
      </c>
      <c r="U122" s="98" t="e">
        <f>[1]!STOCK[[#This Row],[Costo total]]*1.5</f>
        <v>#REF!</v>
      </c>
      <c r="V122" s="80">
        <f t="shared" si="4"/>
        <v>40</v>
      </c>
      <c r="W122" s="78" t="e">
        <f>STOCK[[#This Row],[Precio Final]]-STOCK[[#This Row],[Costo total]]</f>
        <v>#REF!</v>
      </c>
      <c r="X122" s="78" t="e">
        <f>STOCK[[#This Row],[Ganancia Unitaria]]*STOCK[[#This Row],[Salidas]]</f>
        <v>#REF!</v>
      </c>
      <c r="Y122" s="98" t="s">
        <v>16687</v>
      </c>
      <c r="Z122" s="98"/>
      <c r="AA122" s="98" t="e">
        <f>[1]!STOCK[[#This Row],[Costo total]]*[1]!STOCK[[#This Row],[Entradas]]</f>
        <v>#REF!</v>
      </c>
      <c r="AB122" s="98" t="e">
        <f>[1]!STOCK[[#This Row],[Stock Actual]]*[1]!STOCK[[#This Row],[Costo total]]</f>
        <v>#REF!</v>
      </c>
      <c r="AC122" s="98"/>
      <c r="AD122" s="78"/>
      <c r="AE122" s="78"/>
      <c r="AF122" s="78"/>
      <c r="AG122" s="78"/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</row>
    <row r="123" s="58" customFormat="1" ht="80" hidden="1" customHeight="1" spans="1:46">
      <c r="A123" s="81" t="s">
        <v>16714</v>
      </c>
      <c r="B123" s="82"/>
      <c r="C123" s="83" t="s">
        <v>2</v>
      </c>
      <c r="D123" s="84" t="s">
        <v>16423</v>
      </c>
      <c r="E123" s="95" t="s">
        <v>16715</v>
      </c>
      <c r="F123" s="95" t="s">
        <v>16413</v>
      </c>
      <c r="G123" s="96" t="s">
        <v>16716</v>
      </c>
      <c r="H123" s="84">
        <v>30</v>
      </c>
      <c r="I123" s="78">
        <f t="shared" si="3"/>
        <v>30</v>
      </c>
      <c r="J123" s="106">
        <v>1</v>
      </c>
      <c r="K123" s="105">
        <f>SUMIFS(VENTAS[Cantidad],VENTAS[Código del producto Vendido],STOCK[[#This Row],[Code]])</f>
        <v>0</v>
      </c>
      <c r="L123" s="105">
        <f>STOCK[[#This Row],[Entradas]]-STOCK[[#This Row],[Salidas]]</f>
        <v>1</v>
      </c>
      <c r="M123" s="78">
        <f>STOCK[[#This Row],[Precio Final]]*10%</f>
        <v>3</v>
      </c>
      <c r="N123" s="99">
        <v>0</v>
      </c>
      <c r="O123" s="99">
        <v>0</v>
      </c>
      <c r="P123" s="84">
        <v>17.88</v>
      </c>
      <c r="Q123" s="108">
        <v>0</v>
      </c>
      <c r="R123" s="96">
        <v>0</v>
      </c>
      <c r="S123" s="96">
        <v>1.5</v>
      </c>
      <c r="T123" s="99" t="e">
        <f>[1]!STOCK[[#This Row],[Costo Unitario (USD)]]+[1]!STOCK[[#This Row],[Costo Envío (USD)]]+[1]!STOCK[[#This Row],[Comisión 10%]]</f>
        <v>#REF!</v>
      </c>
      <c r="U123" s="96" t="e">
        <f>[1]!STOCK[[#This Row],[Costo total]]*1.5</f>
        <v>#REF!</v>
      </c>
      <c r="V123" s="80">
        <f t="shared" si="4"/>
        <v>30</v>
      </c>
      <c r="W123" s="78" t="e">
        <f>STOCK[[#This Row],[Precio Final]]-STOCK[[#This Row],[Costo total]]</f>
        <v>#REF!</v>
      </c>
      <c r="X123" s="78" t="e">
        <f>STOCK[[#This Row],[Ganancia Unitaria]]*STOCK[[#This Row],[Salidas]]</f>
        <v>#REF!</v>
      </c>
      <c r="Y123" s="96" t="s">
        <v>16717</v>
      </c>
      <c r="Z123" s="96"/>
      <c r="AA123" s="96" t="e">
        <f>[1]!STOCK[[#This Row],[Costo total]]*[1]!STOCK[[#This Row],[Entradas]]</f>
        <v>#REF!</v>
      </c>
      <c r="AB123" s="96" t="e">
        <f>[1]!STOCK[[#This Row],[Stock Actual]]*[1]!STOCK[[#This Row],[Costo total]]</f>
        <v>#REF!</v>
      </c>
      <c r="AC123" s="96"/>
      <c r="AD123" s="78"/>
      <c r="AE123" s="78"/>
      <c r="AF123" s="78"/>
      <c r="AG123" s="78"/>
      <c r="AH123" s="78"/>
      <c r="AI123" s="78"/>
      <c r="AJ123" s="78"/>
      <c r="AK123" s="78"/>
      <c r="AL123" s="78"/>
      <c r="AM123" s="78"/>
      <c r="AN123" s="78"/>
      <c r="AO123" s="78"/>
      <c r="AP123" s="78"/>
      <c r="AQ123" s="78"/>
      <c r="AR123" s="78"/>
      <c r="AS123" s="78"/>
      <c r="AT123" s="78"/>
    </row>
    <row r="124" s="59" customFormat="1" ht="80" hidden="1" customHeight="1" spans="1:46">
      <c r="A124" s="81" t="s">
        <v>16718</v>
      </c>
      <c r="B124" s="86"/>
      <c r="C124" s="87" t="s">
        <v>2</v>
      </c>
      <c r="D124" s="84" t="s">
        <v>16415</v>
      </c>
      <c r="E124" s="95" t="s">
        <v>16719</v>
      </c>
      <c r="F124" s="95" t="s">
        <v>16413</v>
      </c>
      <c r="G124" s="100" t="s">
        <v>16388</v>
      </c>
      <c r="H124" s="84">
        <v>30</v>
      </c>
      <c r="I124" s="78">
        <f t="shared" si="3"/>
        <v>30</v>
      </c>
      <c r="J124" s="106">
        <v>1</v>
      </c>
      <c r="K124" s="105">
        <f>SUMIFS(VENTAS[Cantidad],VENTAS[Código del producto Vendido],STOCK[[#This Row],[Code]])</f>
        <v>0</v>
      </c>
      <c r="L124" s="105">
        <f>STOCK[[#This Row],[Entradas]]-STOCK[[#This Row],[Salidas]]</f>
        <v>1</v>
      </c>
      <c r="M124" s="78">
        <f>STOCK[[#This Row],[Precio Final]]*10%</f>
        <v>3</v>
      </c>
      <c r="N124" s="98">
        <v>0</v>
      </c>
      <c r="O124" s="98">
        <v>0</v>
      </c>
      <c r="P124" s="84">
        <v>14.82</v>
      </c>
      <c r="Q124" s="111">
        <v>0</v>
      </c>
      <c r="R124" s="100">
        <v>0</v>
      </c>
      <c r="S124" s="100">
        <v>0</v>
      </c>
      <c r="T124" s="98" t="e">
        <f>[1]!STOCK[[#This Row],[Costo Unitario (USD)]]+[1]!STOCK[[#This Row],[Costo Envío (USD)]]+[1]!STOCK[[#This Row],[Comisión 10%]]</f>
        <v>#REF!</v>
      </c>
      <c r="U124" s="100" t="e">
        <f>[1]!STOCK[[#This Row],[Costo total]]*1.5</f>
        <v>#REF!</v>
      </c>
      <c r="V124" s="80">
        <f t="shared" si="4"/>
        <v>30</v>
      </c>
      <c r="W124" s="78" t="e">
        <f>STOCK[[#This Row],[Precio Final]]-STOCK[[#This Row],[Costo total]]</f>
        <v>#REF!</v>
      </c>
      <c r="X124" s="78" t="e">
        <f>STOCK[[#This Row],[Ganancia Unitaria]]*STOCK[[#This Row],[Salidas]]</f>
        <v>#REF!</v>
      </c>
      <c r="Y124" s="100"/>
      <c r="Z124" s="100"/>
      <c r="AA124" s="100" t="e">
        <f>[1]!STOCK[[#This Row],[Costo total]]*[1]!STOCK[[#This Row],[Entradas]]</f>
        <v>#REF!</v>
      </c>
      <c r="AB124" s="100" t="e">
        <f>[1]!STOCK[[#This Row],[Stock Actual]]*[1]!STOCK[[#This Row],[Costo total]]</f>
        <v>#REF!</v>
      </c>
      <c r="AC124" s="100">
        <v>28</v>
      </c>
      <c r="AD124" s="76"/>
      <c r="AE124" s="76"/>
      <c r="AF124" s="76"/>
      <c r="AG124" s="76"/>
      <c r="AH124" s="76"/>
      <c r="AI124" s="76"/>
      <c r="AJ124" s="76"/>
      <c r="AK124" s="76"/>
      <c r="AL124" s="76"/>
      <c r="AM124" s="76"/>
      <c r="AN124" s="76"/>
      <c r="AO124" s="76"/>
      <c r="AP124" s="76"/>
      <c r="AQ124" s="76"/>
      <c r="AR124" s="76"/>
      <c r="AS124" s="76"/>
      <c r="AT124" s="76"/>
    </row>
    <row r="125" s="58" customFormat="1" ht="80" hidden="1" customHeight="1" spans="1:46">
      <c r="A125" s="85" t="s">
        <v>16720</v>
      </c>
      <c r="B125" s="82"/>
      <c r="C125" s="83" t="s">
        <v>2</v>
      </c>
      <c r="D125" s="88" t="s">
        <v>16721</v>
      </c>
      <c r="E125" s="97" t="s">
        <v>16722</v>
      </c>
      <c r="F125" s="97" t="s">
        <v>16409</v>
      </c>
      <c r="G125" s="99" t="s">
        <v>16716</v>
      </c>
      <c r="H125" s="88">
        <v>18</v>
      </c>
      <c r="I125" s="78">
        <f t="shared" si="3"/>
        <v>18</v>
      </c>
      <c r="J125" s="107">
        <v>2</v>
      </c>
      <c r="K125" s="105">
        <v>2</v>
      </c>
      <c r="L125" s="105">
        <f>STOCK[[#This Row],[Entradas]]-STOCK[[#This Row],[Salidas]]</f>
        <v>0</v>
      </c>
      <c r="M125" s="78">
        <f>STOCK[[#This Row],[Precio Final]]*10%</f>
        <v>1.8</v>
      </c>
      <c r="N125" s="99">
        <v>0</v>
      </c>
      <c r="O125" s="99">
        <v>0</v>
      </c>
      <c r="P125" s="88">
        <v>5.51</v>
      </c>
      <c r="Q125" s="110">
        <v>0</v>
      </c>
      <c r="R125" s="99">
        <v>0</v>
      </c>
      <c r="S125" s="99">
        <v>0.6</v>
      </c>
      <c r="T125" s="99" t="e">
        <f>[1]!STOCK[[#This Row],[Costo Unitario (USD)]]+[1]!STOCK[[#This Row],[Costo Envío (USD)]]+[1]!STOCK[[#This Row],[Comisión 10%]]</f>
        <v>#REF!</v>
      </c>
      <c r="U125" s="99" t="e">
        <f>[1]!STOCK[[#This Row],[Costo total]]*1.5</f>
        <v>#REF!</v>
      </c>
      <c r="V125" s="80">
        <f t="shared" si="4"/>
        <v>18</v>
      </c>
      <c r="W125" s="78" t="e">
        <f>STOCK[[#This Row],[Precio Final]]-STOCK[[#This Row],[Costo total]]</f>
        <v>#REF!</v>
      </c>
      <c r="X125" s="78" t="e">
        <f>STOCK[[#This Row],[Ganancia Unitaria]]*STOCK[[#This Row],[Salidas]]</f>
        <v>#REF!</v>
      </c>
      <c r="Y125" s="99" t="s">
        <v>16723</v>
      </c>
      <c r="Z125" s="99"/>
      <c r="AA125" s="96" t="e">
        <f>[1]!STOCK[[#This Row],[Costo total]]*[1]!STOCK[[#This Row],[Entradas]]</f>
        <v>#REF!</v>
      </c>
      <c r="AB125" s="96" t="e">
        <f>[1]!STOCK[[#This Row],[Stock Actual]]*[1]!STOCK[[#This Row],[Costo total]]</f>
        <v>#REF!</v>
      </c>
      <c r="AC125" s="99"/>
      <c r="AD125" s="78"/>
      <c r="AE125" s="78"/>
      <c r="AF125" s="78"/>
      <c r="AG125" s="78"/>
      <c r="AH125" s="78"/>
      <c r="AI125" s="78"/>
      <c r="AJ125" s="78"/>
      <c r="AK125" s="78"/>
      <c r="AL125" s="78"/>
      <c r="AM125" s="78"/>
      <c r="AN125" s="78"/>
      <c r="AO125" s="78"/>
      <c r="AP125" s="78"/>
      <c r="AQ125" s="78"/>
      <c r="AR125" s="78"/>
      <c r="AS125" s="78"/>
      <c r="AT125" s="78"/>
    </row>
    <row r="126" s="59" customFormat="1" ht="80" hidden="1" customHeight="1" spans="1:46">
      <c r="A126" s="81" t="s">
        <v>16724</v>
      </c>
      <c r="B126" s="86"/>
      <c r="C126" s="87" t="s">
        <v>2</v>
      </c>
      <c r="D126" s="84" t="s">
        <v>16725</v>
      </c>
      <c r="E126" s="95" t="s">
        <v>16726</v>
      </c>
      <c r="F126" s="95" t="s">
        <v>16400</v>
      </c>
      <c r="G126" s="100" t="s">
        <v>16716</v>
      </c>
      <c r="H126" s="84">
        <v>25</v>
      </c>
      <c r="I126" s="78">
        <f t="shared" si="3"/>
        <v>25</v>
      </c>
      <c r="J126" s="106">
        <v>2</v>
      </c>
      <c r="K126" s="105">
        <f>SUMIFS(VENTAS[Cantidad],VENTAS[Código del producto Vendido],STOCK[[#This Row],[Code]])</f>
        <v>1</v>
      </c>
      <c r="L126" s="105">
        <f>STOCK[[#This Row],[Entradas]]-STOCK[[#This Row],[Salidas]]</f>
        <v>1</v>
      </c>
      <c r="M126" s="78">
        <f>STOCK[[#This Row],[Precio Final]]*10%</f>
        <v>2.5</v>
      </c>
      <c r="N126" s="98">
        <v>0</v>
      </c>
      <c r="O126" s="98">
        <v>0</v>
      </c>
      <c r="P126" s="84">
        <v>11.88</v>
      </c>
      <c r="Q126" s="111">
        <v>0</v>
      </c>
      <c r="R126" s="100">
        <v>0</v>
      </c>
      <c r="S126" s="100">
        <v>0.6</v>
      </c>
      <c r="T126" s="98" t="e">
        <f>[1]!STOCK[[#This Row],[Costo Unitario (USD)]]+[1]!STOCK[[#This Row],[Costo Envío (USD)]]+[1]!STOCK[[#This Row],[Comisión 10%]]</f>
        <v>#REF!</v>
      </c>
      <c r="U126" s="100" t="e">
        <f>[1]!STOCK[[#This Row],[Costo total]]*1.5</f>
        <v>#REF!</v>
      </c>
      <c r="V126" s="80">
        <f t="shared" si="4"/>
        <v>25</v>
      </c>
      <c r="W126" s="78" t="e">
        <f>STOCK[[#This Row],[Precio Final]]-STOCK[[#This Row],[Costo total]]</f>
        <v>#REF!</v>
      </c>
      <c r="X126" s="78" t="e">
        <f>STOCK[[#This Row],[Ganancia Unitaria]]*STOCK[[#This Row],[Salidas]]</f>
        <v>#REF!</v>
      </c>
      <c r="Y126" s="100" t="s">
        <v>16727</v>
      </c>
      <c r="Z126" s="100"/>
      <c r="AA126" s="100" t="e">
        <f>[1]!STOCK[[#This Row],[Costo total]]*[1]!STOCK[[#This Row],[Entradas]]</f>
        <v>#REF!</v>
      </c>
      <c r="AB126" s="100" t="e">
        <f>[1]!STOCK[[#This Row],[Stock Actual]]*[1]!STOCK[[#This Row],[Costo total]]</f>
        <v>#REF!</v>
      </c>
      <c r="AC126" s="100"/>
      <c r="AD126" s="76"/>
      <c r="AE126" s="76"/>
      <c r="AF126" s="76"/>
      <c r="AG126" s="76"/>
      <c r="AH126" s="76"/>
      <c r="AI126" s="76"/>
      <c r="AJ126" s="76"/>
      <c r="AK126" s="76"/>
      <c r="AL126" s="76"/>
      <c r="AM126" s="76"/>
      <c r="AN126" s="76"/>
      <c r="AO126" s="76"/>
      <c r="AP126" s="76"/>
      <c r="AQ126" s="76"/>
      <c r="AR126" s="76"/>
      <c r="AS126" s="76"/>
      <c r="AT126" s="76"/>
    </row>
    <row r="127" s="58" customFormat="1" ht="80" hidden="1" customHeight="1" spans="1:46">
      <c r="A127" s="81" t="s">
        <v>16728</v>
      </c>
      <c r="B127" s="82"/>
      <c r="C127" s="83" t="s">
        <v>2</v>
      </c>
      <c r="D127" s="84" t="s">
        <v>16671</v>
      </c>
      <c r="E127" s="95" t="s">
        <v>16729</v>
      </c>
      <c r="F127" s="95" t="s">
        <v>16413</v>
      </c>
      <c r="G127" s="96" t="s">
        <v>16716</v>
      </c>
      <c r="H127" s="84">
        <v>20</v>
      </c>
      <c r="I127" s="78">
        <f t="shared" si="3"/>
        <v>20</v>
      </c>
      <c r="J127" s="106">
        <v>1</v>
      </c>
      <c r="K127" s="105">
        <f>SUMIFS(VENTAS[Cantidad],VENTAS[Código del producto Vendido],STOCK[[#This Row],[Code]])</f>
        <v>0</v>
      </c>
      <c r="L127" s="105">
        <f>STOCK[[#This Row],[Entradas]]-STOCK[[#This Row],[Salidas]]</f>
        <v>1</v>
      </c>
      <c r="M127" s="78">
        <f>STOCK[[#This Row],[Precio Final]]*10%</f>
        <v>2</v>
      </c>
      <c r="N127" s="99">
        <v>0</v>
      </c>
      <c r="O127" s="99">
        <v>0</v>
      </c>
      <c r="P127" s="84">
        <v>7.78</v>
      </c>
      <c r="Q127" s="108">
        <v>0</v>
      </c>
      <c r="R127" s="96">
        <v>0</v>
      </c>
      <c r="S127" s="96">
        <v>0.6</v>
      </c>
      <c r="T127" s="99" t="e">
        <f>[1]!STOCK[[#This Row],[Costo Unitario (USD)]]+[1]!STOCK[[#This Row],[Costo Envío (USD)]]+[1]!STOCK[[#This Row],[Comisión 10%]]</f>
        <v>#REF!</v>
      </c>
      <c r="U127" s="96" t="e">
        <f>[1]!STOCK[[#This Row],[Costo total]]*1.5</f>
        <v>#REF!</v>
      </c>
      <c r="V127" s="80">
        <f t="shared" si="4"/>
        <v>20</v>
      </c>
      <c r="W127" s="78" t="e">
        <f>STOCK[[#This Row],[Precio Final]]-STOCK[[#This Row],[Costo total]]</f>
        <v>#REF!</v>
      </c>
      <c r="X127" s="78" t="e">
        <f>STOCK[[#This Row],[Ganancia Unitaria]]*STOCK[[#This Row],[Salidas]]</f>
        <v>#REF!</v>
      </c>
      <c r="Y127" s="96" t="s">
        <v>16730</v>
      </c>
      <c r="Z127" s="96"/>
      <c r="AA127" s="96" t="e">
        <f>[1]!STOCK[[#This Row],[Costo total]]*[1]!STOCK[[#This Row],[Entradas]]</f>
        <v>#REF!</v>
      </c>
      <c r="AB127" s="96" t="e">
        <f>[1]!STOCK[[#This Row],[Stock Actual]]*[1]!STOCK[[#This Row],[Costo total]]</f>
        <v>#REF!</v>
      </c>
      <c r="AC127" s="96"/>
      <c r="AD127" s="78"/>
      <c r="AE127" s="78"/>
      <c r="AF127" s="78"/>
      <c r="AG127" s="78"/>
      <c r="AH127" s="78"/>
      <c r="AI127" s="78"/>
      <c r="AJ127" s="78"/>
      <c r="AK127" s="78"/>
      <c r="AL127" s="78"/>
      <c r="AM127" s="78"/>
      <c r="AN127" s="78"/>
      <c r="AO127" s="78"/>
      <c r="AP127" s="78"/>
      <c r="AQ127" s="78"/>
      <c r="AR127" s="78"/>
      <c r="AS127" s="78"/>
      <c r="AT127" s="78"/>
    </row>
    <row r="128" s="59" customFormat="1" ht="80" hidden="1" customHeight="1" spans="1:46">
      <c r="A128" s="85" t="s">
        <v>16731</v>
      </c>
      <c r="B128" s="86"/>
      <c r="C128" s="87" t="s">
        <v>2</v>
      </c>
      <c r="D128" s="84" t="s">
        <v>16671</v>
      </c>
      <c r="E128" s="97" t="s">
        <v>16732</v>
      </c>
      <c r="F128" s="97" t="s">
        <v>16400</v>
      </c>
      <c r="G128" s="98" t="s">
        <v>16716</v>
      </c>
      <c r="H128" s="88">
        <v>20</v>
      </c>
      <c r="I128" s="78">
        <f t="shared" si="3"/>
        <v>20</v>
      </c>
      <c r="J128" s="107">
        <v>1</v>
      </c>
      <c r="K128" s="105">
        <f>SUMIFS(VENTAS[Cantidad],VENTAS[Código del producto Vendido],STOCK[[#This Row],[Code]])</f>
        <v>0</v>
      </c>
      <c r="L128" s="105">
        <f>STOCK[[#This Row],[Entradas]]-STOCK[[#This Row],[Salidas]]</f>
        <v>1</v>
      </c>
      <c r="M128" s="78">
        <f>STOCK[[#This Row],[Precio Final]]*10%</f>
        <v>2</v>
      </c>
      <c r="N128" s="98">
        <v>0</v>
      </c>
      <c r="O128" s="98">
        <v>0</v>
      </c>
      <c r="P128" s="88">
        <v>7.78</v>
      </c>
      <c r="Q128" s="109">
        <v>0</v>
      </c>
      <c r="R128" s="98">
        <v>0</v>
      </c>
      <c r="S128" s="98">
        <v>0.6</v>
      </c>
      <c r="T128" s="98" t="e">
        <f>[1]!STOCK[[#This Row],[Costo Unitario (USD)]]+[1]!STOCK[[#This Row],[Costo Envío (USD)]]+[1]!STOCK[[#This Row],[Comisión 10%]]</f>
        <v>#REF!</v>
      </c>
      <c r="U128" s="98" t="e">
        <f>[1]!STOCK[[#This Row],[Costo total]]*1.5</f>
        <v>#REF!</v>
      </c>
      <c r="V128" s="80">
        <f t="shared" si="4"/>
        <v>20</v>
      </c>
      <c r="W128" s="78" t="e">
        <f>STOCK[[#This Row],[Precio Final]]-STOCK[[#This Row],[Costo total]]</f>
        <v>#REF!</v>
      </c>
      <c r="X128" s="78" t="e">
        <f>STOCK[[#This Row],[Ganancia Unitaria]]*STOCK[[#This Row],[Salidas]]</f>
        <v>#REF!</v>
      </c>
      <c r="Y128" s="98" t="s">
        <v>16733</v>
      </c>
      <c r="Z128" s="98"/>
      <c r="AA128" s="100" t="e">
        <f>[1]!STOCK[[#This Row],[Costo total]]*[1]!STOCK[[#This Row],[Entradas]]</f>
        <v>#REF!</v>
      </c>
      <c r="AB128" s="100" t="e">
        <f>[1]!STOCK[[#This Row],[Stock Actual]]*[1]!STOCK[[#This Row],[Costo total]]</f>
        <v>#REF!</v>
      </c>
      <c r="AC128" s="98"/>
      <c r="AD128" s="76"/>
      <c r="AE128" s="76"/>
      <c r="AF128" s="76"/>
      <c r="AG128" s="76"/>
      <c r="AH128" s="76"/>
      <c r="AI128" s="76"/>
      <c r="AJ128" s="76"/>
      <c r="AK128" s="76"/>
      <c r="AL128" s="76"/>
      <c r="AM128" s="76"/>
      <c r="AN128" s="76"/>
      <c r="AO128" s="76"/>
      <c r="AP128" s="76"/>
      <c r="AQ128" s="76"/>
      <c r="AR128" s="76"/>
      <c r="AS128" s="76"/>
      <c r="AT128" s="76"/>
    </row>
    <row r="129" s="58" customFormat="1" ht="80" hidden="1" customHeight="1" spans="1:46">
      <c r="A129" s="85" t="s">
        <v>16734</v>
      </c>
      <c r="B129" s="82"/>
      <c r="C129" s="83" t="s">
        <v>2</v>
      </c>
      <c r="D129" s="88" t="s">
        <v>16735</v>
      </c>
      <c r="E129" s="97" t="s">
        <v>16736</v>
      </c>
      <c r="F129" s="97" t="s">
        <v>16706</v>
      </c>
      <c r="G129" s="99" t="s">
        <v>16716</v>
      </c>
      <c r="H129" s="88">
        <v>12</v>
      </c>
      <c r="I129" s="78">
        <f t="shared" si="3"/>
        <v>12</v>
      </c>
      <c r="J129" s="107">
        <v>4</v>
      </c>
      <c r="K129" s="105">
        <f>SUMIFS(VENTAS[Cantidad],VENTAS[Código del producto Vendido],STOCK[[#This Row],[Code]])</f>
        <v>2</v>
      </c>
      <c r="L129" s="105">
        <f>STOCK[[#This Row],[Entradas]]-STOCK[[#This Row],[Salidas]]</f>
        <v>2</v>
      </c>
      <c r="M129" s="78">
        <f>STOCK[[#This Row],[Precio Final]]*10%</f>
        <v>1.2</v>
      </c>
      <c r="N129" s="99">
        <v>0</v>
      </c>
      <c r="O129" s="99">
        <v>0</v>
      </c>
      <c r="P129" s="88">
        <v>5.24</v>
      </c>
      <c r="Q129" s="110">
        <v>0</v>
      </c>
      <c r="R129" s="99">
        <v>0</v>
      </c>
      <c r="S129" s="99">
        <v>0.6</v>
      </c>
      <c r="T129" s="99" t="e">
        <f>[1]!STOCK[[#This Row],[Costo Unitario (USD)]]+[1]!STOCK[[#This Row],[Costo Envío (USD)]]+[1]!STOCK[[#This Row],[Comisión 10%]]</f>
        <v>#REF!</v>
      </c>
      <c r="U129" s="99" t="e">
        <f>[1]!STOCK[[#This Row],[Costo total]]*1.5</f>
        <v>#REF!</v>
      </c>
      <c r="V129" s="80">
        <f t="shared" si="4"/>
        <v>12</v>
      </c>
      <c r="W129" s="78" t="e">
        <f>STOCK[[#This Row],[Precio Final]]-STOCK[[#This Row],[Costo total]]</f>
        <v>#REF!</v>
      </c>
      <c r="X129" s="78" t="e">
        <f>STOCK[[#This Row],[Ganancia Unitaria]]*STOCK[[#This Row],[Salidas]]</f>
        <v>#REF!</v>
      </c>
      <c r="Y129" s="99" t="s">
        <v>16737</v>
      </c>
      <c r="Z129" s="99"/>
      <c r="AA129" s="96" t="e">
        <f>[1]!STOCK[[#This Row],[Costo total]]*[1]!STOCK[[#This Row],[Entradas]]</f>
        <v>#REF!</v>
      </c>
      <c r="AB129" s="96" t="e">
        <f>[1]!STOCK[[#This Row],[Stock Actual]]*[1]!STOCK[[#This Row],[Costo total]]</f>
        <v>#REF!</v>
      </c>
      <c r="AC129" s="99"/>
      <c r="AD129" s="78"/>
      <c r="AE129" s="78"/>
      <c r="AF129" s="78"/>
      <c r="AG129" s="78"/>
      <c r="AH129" s="78"/>
      <c r="AI129" s="78"/>
      <c r="AJ129" s="78"/>
      <c r="AK129" s="78"/>
      <c r="AL129" s="78"/>
      <c r="AM129" s="78"/>
      <c r="AN129" s="78"/>
      <c r="AO129" s="78"/>
      <c r="AP129" s="78"/>
      <c r="AQ129" s="78"/>
      <c r="AR129" s="78"/>
      <c r="AS129" s="78"/>
      <c r="AT129" s="78"/>
    </row>
    <row r="130" s="59" customFormat="1" ht="80" hidden="1" customHeight="1" spans="1:46">
      <c r="A130" s="81" t="s">
        <v>16738</v>
      </c>
      <c r="B130" s="90"/>
      <c r="C130" s="87" t="s">
        <v>2</v>
      </c>
      <c r="D130" s="84" t="s">
        <v>16671</v>
      </c>
      <c r="E130" s="95" t="s">
        <v>16739</v>
      </c>
      <c r="F130" s="97" t="s">
        <v>16409</v>
      </c>
      <c r="G130" s="98"/>
      <c r="H130" s="88">
        <v>25</v>
      </c>
      <c r="I130" s="78">
        <f t="shared" ref="I130:I193" si="5">V130</f>
        <v>25</v>
      </c>
      <c r="J130" s="107">
        <v>1</v>
      </c>
      <c r="K130" s="105">
        <f>SUMIFS(VENTAS[Cantidad],VENTAS[Código del producto Vendido],STOCK[[#This Row],[Code]])</f>
        <v>0</v>
      </c>
      <c r="L130" s="105">
        <f>STOCK[[#This Row],[Entradas]]-STOCK[[#This Row],[Salidas]]</f>
        <v>1</v>
      </c>
      <c r="M130" s="78">
        <f>STOCK[[#This Row],[Precio Final]]*10%</f>
        <v>2.5</v>
      </c>
      <c r="N130" s="98">
        <v>0</v>
      </c>
      <c r="O130" s="98">
        <v>0</v>
      </c>
      <c r="P130" s="88">
        <v>11.05</v>
      </c>
      <c r="Q130" s="109">
        <v>0</v>
      </c>
      <c r="R130" s="98">
        <v>0</v>
      </c>
      <c r="S130" s="98">
        <v>0</v>
      </c>
      <c r="T130" s="98" t="e">
        <f>[1]!STOCK[[#This Row],[Costo Unitario (USD)]]+[1]!STOCK[[#This Row],[Costo Envío (USD)]]+[1]!STOCK[[#This Row],[Comisión 10%]]</f>
        <v>#REF!</v>
      </c>
      <c r="U130" s="100" t="e">
        <f>[1]!STOCK[[#This Row],[Costo total]]*1.5</f>
        <v>#REF!</v>
      </c>
      <c r="V130" s="80">
        <f t="shared" ref="V130:V193" si="6">H130</f>
        <v>25</v>
      </c>
      <c r="W130" s="78" t="e">
        <f>STOCK[[#This Row],[Precio Final]]-STOCK[[#This Row],[Costo total]]</f>
        <v>#REF!</v>
      </c>
      <c r="X130" s="78" t="e">
        <f>STOCK[[#This Row],[Ganancia Unitaria]]*STOCK[[#This Row],[Salidas]]</f>
        <v>#REF!</v>
      </c>
      <c r="Y130" s="100" t="s">
        <v>16740</v>
      </c>
      <c r="Z130" s="98"/>
      <c r="AA130" s="100" t="e">
        <f>[1]!STOCK[[#This Row],[Costo total]]*[1]!STOCK[[#This Row],[Entradas]]</f>
        <v>#REF!</v>
      </c>
      <c r="AB130" s="100" t="e">
        <f>[1]!STOCK[[#This Row],[Stock Actual]]*[1]!STOCK[[#This Row],[Costo total]]</f>
        <v>#REF!</v>
      </c>
      <c r="AC130" s="98"/>
      <c r="AD130" s="76"/>
      <c r="AE130" s="76"/>
      <c r="AF130" s="76"/>
      <c r="AG130" s="76"/>
      <c r="AH130" s="76"/>
      <c r="AI130" s="76"/>
      <c r="AJ130" s="76"/>
      <c r="AK130" s="76"/>
      <c r="AL130" s="76"/>
      <c r="AM130" s="76"/>
      <c r="AN130" s="76"/>
      <c r="AO130" s="76"/>
      <c r="AP130" s="76"/>
      <c r="AQ130" s="76"/>
      <c r="AR130" s="76"/>
      <c r="AS130" s="76"/>
      <c r="AT130" s="76"/>
    </row>
    <row r="131" s="58" customFormat="1" ht="80" hidden="1" customHeight="1" spans="1:46">
      <c r="A131" s="85" t="s">
        <v>16741</v>
      </c>
      <c r="B131" s="82"/>
      <c r="C131" s="83" t="s">
        <v>2</v>
      </c>
      <c r="D131" s="84" t="s">
        <v>16671</v>
      </c>
      <c r="E131" s="97" t="s">
        <v>16742</v>
      </c>
      <c r="F131" s="97" t="s">
        <v>16409</v>
      </c>
      <c r="G131" s="99" t="s">
        <v>16716</v>
      </c>
      <c r="H131" s="88">
        <v>15</v>
      </c>
      <c r="I131" s="78">
        <f t="shared" si="5"/>
        <v>15</v>
      </c>
      <c r="J131" s="107">
        <v>2</v>
      </c>
      <c r="K131" s="105">
        <v>1</v>
      </c>
      <c r="L131" s="105">
        <f>STOCK[[#This Row],[Entradas]]-STOCK[[#This Row],[Salidas]]</f>
        <v>1</v>
      </c>
      <c r="M131" s="78">
        <f>STOCK[[#This Row],[Precio Final]]*10%</f>
        <v>1.5</v>
      </c>
      <c r="N131" s="99">
        <v>0</v>
      </c>
      <c r="O131" s="99">
        <v>0</v>
      </c>
      <c r="P131" s="88">
        <v>4.09</v>
      </c>
      <c r="Q131" s="110">
        <v>0</v>
      </c>
      <c r="R131" s="99">
        <v>0</v>
      </c>
      <c r="S131" s="99">
        <v>0.6</v>
      </c>
      <c r="T131" s="99" t="e">
        <f>[1]!STOCK[[#This Row],[Costo Unitario (USD)]]+[1]!STOCK[[#This Row],[Costo Envío (USD)]]+[1]!STOCK[[#This Row],[Comisión 10%]]</f>
        <v>#REF!</v>
      </c>
      <c r="U131" s="99" t="e">
        <f>[1]!STOCK[[#This Row],[Costo total]]*1.5</f>
        <v>#REF!</v>
      </c>
      <c r="V131" s="80">
        <f t="shared" si="6"/>
        <v>15</v>
      </c>
      <c r="W131" s="78" t="e">
        <f>STOCK[[#This Row],[Precio Final]]-STOCK[[#This Row],[Costo total]]</f>
        <v>#REF!</v>
      </c>
      <c r="X131" s="78" t="e">
        <f>STOCK[[#This Row],[Ganancia Unitaria]]*STOCK[[#This Row],[Salidas]]</f>
        <v>#REF!</v>
      </c>
      <c r="Y131" s="99" t="s">
        <v>16743</v>
      </c>
      <c r="Z131" s="99"/>
      <c r="AA131" s="96" t="e">
        <f>[1]!STOCK[[#This Row],[Costo total]]*[1]!STOCK[[#This Row],[Entradas]]</f>
        <v>#REF!</v>
      </c>
      <c r="AB131" s="96" t="e">
        <f>[1]!STOCK[[#This Row],[Stock Actual]]*[1]!STOCK[[#This Row],[Costo total]]</f>
        <v>#REF!</v>
      </c>
      <c r="AC131" s="99"/>
      <c r="AD131" s="78"/>
      <c r="AE131" s="78"/>
      <c r="AF131" s="78"/>
      <c r="AG131" s="78"/>
      <c r="AH131" s="78"/>
      <c r="AI131" s="78"/>
      <c r="AJ131" s="78"/>
      <c r="AK131" s="78"/>
      <c r="AL131" s="78"/>
      <c r="AM131" s="78"/>
      <c r="AN131" s="78"/>
      <c r="AO131" s="78"/>
      <c r="AP131" s="78"/>
      <c r="AQ131" s="78"/>
      <c r="AR131" s="78"/>
      <c r="AS131" s="78"/>
      <c r="AT131" s="78"/>
    </row>
    <row r="132" s="59" customFormat="1" ht="80" hidden="1" customHeight="1" spans="1:46">
      <c r="A132" s="81" t="s">
        <v>16744</v>
      </c>
      <c r="B132" s="86"/>
      <c r="C132" s="87" t="s">
        <v>2</v>
      </c>
      <c r="D132" s="84" t="s">
        <v>16735</v>
      </c>
      <c r="E132" s="95" t="s">
        <v>16745</v>
      </c>
      <c r="F132" s="95" t="s">
        <v>16541</v>
      </c>
      <c r="G132" s="100" t="s">
        <v>16716</v>
      </c>
      <c r="H132" s="84">
        <v>15</v>
      </c>
      <c r="I132" s="78">
        <f t="shared" si="5"/>
        <v>15</v>
      </c>
      <c r="J132" s="106">
        <v>3</v>
      </c>
      <c r="K132" s="105">
        <f>SUMIFS(VENTAS[Cantidad],VENTAS[Código del producto Vendido],STOCK[[#This Row],[Code]])</f>
        <v>1</v>
      </c>
      <c r="L132" s="105">
        <f>STOCK[[#This Row],[Entradas]]-STOCK[[#This Row],[Salidas]]</f>
        <v>2</v>
      </c>
      <c r="M132" s="78">
        <f>STOCK[[#This Row],[Precio Final]]*10%</f>
        <v>1.5</v>
      </c>
      <c r="N132" s="98">
        <v>0</v>
      </c>
      <c r="O132" s="98">
        <v>0</v>
      </c>
      <c r="P132" s="84">
        <v>6.29</v>
      </c>
      <c r="Q132" s="111">
        <v>0</v>
      </c>
      <c r="R132" s="100">
        <v>0</v>
      </c>
      <c r="S132" s="100">
        <v>0.6</v>
      </c>
      <c r="T132" s="98" t="e">
        <f>[1]!STOCK[[#This Row],[Costo Unitario (USD)]]+[1]!STOCK[[#This Row],[Costo Envío (USD)]]+[1]!STOCK[[#This Row],[Comisión 10%]]</f>
        <v>#REF!</v>
      </c>
      <c r="U132" s="100" t="e">
        <f>[1]!STOCK[[#This Row],[Costo total]]*1.5</f>
        <v>#REF!</v>
      </c>
      <c r="V132" s="80">
        <f t="shared" si="6"/>
        <v>15</v>
      </c>
      <c r="W132" s="78" t="e">
        <f>STOCK[[#This Row],[Precio Final]]-STOCK[[#This Row],[Costo total]]</f>
        <v>#REF!</v>
      </c>
      <c r="X132" s="78" t="e">
        <f>STOCK[[#This Row],[Ganancia Unitaria]]*STOCK[[#This Row],[Salidas]]</f>
        <v>#REF!</v>
      </c>
      <c r="Y132" s="100" t="s">
        <v>16746</v>
      </c>
      <c r="Z132" s="100"/>
      <c r="AA132" s="100" t="e">
        <f>[1]!STOCK[[#This Row],[Costo total]]*[1]!STOCK[[#This Row],[Entradas]]</f>
        <v>#REF!</v>
      </c>
      <c r="AB132" s="100" t="e">
        <f>[1]!STOCK[[#This Row],[Stock Actual]]*[1]!STOCK[[#This Row],[Costo total]]</f>
        <v>#REF!</v>
      </c>
      <c r="AC132" s="100"/>
      <c r="AD132" s="76"/>
      <c r="AE132" s="76"/>
      <c r="AF132" s="76"/>
      <c r="AG132" s="76"/>
      <c r="AH132" s="76"/>
      <c r="AI132" s="76"/>
      <c r="AJ132" s="76"/>
      <c r="AK132" s="76"/>
      <c r="AL132" s="76"/>
      <c r="AM132" s="76"/>
      <c r="AN132" s="76"/>
      <c r="AO132" s="76"/>
      <c r="AP132" s="76"/>
      <c r="AQ132" s="76"/>
      <c r="AR132" s="76"/>
      <c r="AS132" s="76"/>
      <c r="AT132" s="76"/>
    </row>
    <row r="133" s="58" customFormat="1" ht="80" hidden="1" customHeight="1" spans="1:46">
      <c r="A133" s="85" t="s">
        <v>16747</v>
      </c>
      <c r="B133" s="82"/>
      <c r="C133" s="83" t="s">
        <v>2</v>
      </c>
      <c r="D133" s="88" t="s">
        <v>16735</v>
      </c>
      <c r="E133" s="97" t="s">
        <v>16748</v>
      </c>
      <c r="F133" s="97" t="s">
        <v>16541</v>
      </c>
      <c r="G133" s="99" t="s">
        <v>16716</v>
      </c>
      <c r="H133" s="88">
        <v>15</v>
      </c>
      <c r="I133" s="78">
        <f t="shared" si="5"/>
        <v>15</v>
      </c>
      <c r="J133" s="107">
        <v>3</v>
      </c>
      <c r="K133" s="105">
        <f>SUMIFS(VENTAS[Cantidad],VENTAS[Código del producto Vendido],STOCK[[#This Row],[Code]])</f>
        <v>0</v>
      </c>
      <c r="L133" s="105">
        <f>STOCK[[#This Row],[Entradas]]-STOCK[[#This Row],[Salidas]]</f>
        <v>3</v>
      </c>
      <c r="M133" s="78">
        <f>STOCK[[#This Row],[Precio Final]]*10%</f>
        <v>1.5</v>
      </c>
      <c r="N133" s="99">
        <v>0</v>
      </c>
      <c r="O133" s="99">
        <v>0</v>
      </c>
      <c r="P133" s="88">
        <v>6.29</v>
      </c>
      <c r="Q133" s="110">
        <v>0</v>
      </c>
      <c r="R133" s="99">
        <v>0</v>
      </c>
      <c r="S133" s="99">
        <v>0.6</v>
      </c>
      <c r="T133" s="99" t="e">
        <f>[1]!STOCK[[#This Row],[Costo Unitario (USD)]]+[1]!STOCK[[#This Row],[Costo Envío (USD)]]+[1]!STOCK[[#This Row],[Comisión 10%]]</f>
        <v>#REF!</v>
      </c>
      <c r="U133" s="99" t="e">
        <f>[1]!STOCK[[#This Row],[Costo total]]*1.5</f>
        <v>#REF!</v>
      </c>
      <c r="V133" s="80">
        <f t="shared" si="6"/>
        <v>15</v>
      </c>
      <c r="W133" s="78" t="e">
        <f>STOCK[[#This Row],[Precio Final]]-STOCK[[#This Row],[Costo total]]</f>
        <v>#REF!</v>
      </c>
      <c r="X133" s="78" t="e">
        <f>STOCK[[#This Row],[Ganancia Unitaria]]*STOCK[[#This Row],[Salidas]]</f>
        <v>#REF!</v>
      </c>
      <c r="Y133" s="99" t="s">
        <v>16749</v>
      </c>
      <c r="Z133" s="99"/>
      <c r="AA133" s="96" t="e">
        <f>[1]!STOCK[[#This Row],[Costo total]]*[1]!STOCK[[#This Row],[Entradas]]</f>
        <v>#REF!</v>
      </c>
      <c r="AB133" s="96" t="e">
        <f>[1]!STOCK[[#This Row],[Stock Actual]]*[1]!STOCK[[#This Row],[Costo total]]</f>
        <v>#REF!</v>
      </c>
      <c r="AC133" s="99"/>
      <c r="AD133" s="78"/>
      <c r="AE133" s="78"/>
      <c r="AF133" s="78"/>
      <c r="AG133" s="78"/>
      <c r="AH133" s="78"/>
      <c r="AI133" s="78"/>
      <c r="AJ133" s="78"/>
      <c r="AK133" s="78"/>
      <c r="AL133" s="78"/>
      <c r="AM133" s="78"/>
      <c r="AN133" s="78"/>
      <c r="AO133" s="78"/>
      <c r="AP133" s="78"/>
      <c r="AQ133" s="78"/>
      <c r="AR133" s="78"/>
      <c r="AS133" s="78"/>
      <c r="AT133" s="78"/>
    </row>
    <row r="134" s="59" customFormat="1" ht="80" hidden="1" customHeight="1" spans="1:46">
      <c r="A134" s="81" t="s">
        <v>16750</v>
      </c>
      <c r="B134" s="86"/>
      <c r="C134" s="87" t="s">
        <v>2</v>
      </c>
      <c r="D134" s="84" t="s">
        <v>16751</v>
      </c>
      <c r="E134" s="95" t="s">
        <v>16752</v>
      </c>
      <c r="F134" s="95" t="s">
        <v>16409</v>
      </c>
      <c r="G134" s="100" t="s">
        <v>16716</v>
      </c>
      <c r="H134" s="84">
        <v>20</v>
      </c>
      <c r="I134" s="78">
        <f t="shared" si="5"/>
        <v>20</v>
      </c>
      <c r="J134" s="106">
        <v>1</v>
      </c>
      <c r="K134" s="105">
        <f>SUMIFS(VENTAS[Cantidad],VENTAS[Código del producto Vendido],STOCK[[#This Row],[Code]])</f>
        <v>0</v>
      </c>
      <c r="L134" s="105">
        <f>STOCK[[#This Row],[Entradas]]-STOCK[[#This Row],[Salidas]]</f>
        <v>1</v>
      </c>
      <c r="M134" s="78">
        <f>STOCK[[#This Row],[Precio Final]]*10%</f>
        <v>2</v>
      </c>
      <c r="N134" s="98">
        <v>0</v>
      </c>
      <c r="O134" s="98">
        <v>0</v>
      </c>
      <c r="P134" s="84">
        <v>11.48</v>
      </c>
      <c r="Q134" s="111">
        <v>0</v>
      </c>
      <c r="R134" s="100">
        <v>0</v>
      </c>
      <c r="S134" s="100">
        <v>0.6</v>
      </c>
      <c r="T134" s="98" t="e">
        <f>[1]!STOCK[[#This Row],[Costo Unitario (USD)]]+[1]!STOCK[[#This Row],[Costo Envío (USD)]]+[1]!STOCK[[#This Row],[Comisión 10%]]</f>
        <v>#REF!</v>
      </c>
      <c r="U134" s="100" t="e">
        <f>[1]!STOCK[[#This Row],[Costo total]]*1.5</f>
        <v>#REF!</v>
      </c>
      <c r="V134" s="80">
        <f t="shared" si="6"/>
        <v>20</v>
      </c>
      <c r="W134" s="78" t="e">
        <f>STOCK[[#This Row],[Precio Final]]-STOCK[[#This Row],[Costo total]]</f>
        <v>#REF!</v>
      </c>
      <c r="X134" s="78" t="e">
        <f>STOCK[[#This Row],[Ganancia Unitaria]]*STOCK[[#This Row],[Salidas]]</f>
        <v>#REF!</v>
      </c>
      <c r="Y134" s="100" t="s">
        <v>16753</v>
      </c>
      <c r="Z134" s="100"/>
      <c r="AA134" s="100" t="e">
        <f>[1]!STOCK[[#This Row],[Costo total]]*[1]!STOCK[[#This Row],[Entradas]]</f>
        <v>#REF!</v>
      </c>
      <c r="AB134" s="100" t="e">
        <f>[1]!STOCK[[#This Row],[Stock Actual]]*[1]!STOCK[[#This Row],[Costo total]]</f>
        <v>#REF!</v>
      </c>
      <c r="AC134" s="100"/>
      <c r="AD134" s="76"/>
      <c r="AE134" s="76"/>
      <c r="AF134" s="76"/>
      <c r="AG134" s="76"/>
      <c r="AH134" s="76"/>
      <c r="AI134" s="76"/>
      <c r="AJ134" s="76"/>
      <c r="AK134" s="76"/>
      <c r="AL134" s="76"/>
      <c r="AM134" s="76"/>
      <c r="AN134" s="76"/>
      <c r="AO134" s="76"/>
      <c r="AP134" s="76"/>
      <c r="AQ134" s="76"/>
      <c r="AR134" s="76"/>
      <c r="AS134" s="76"/>
      <c r="AT134" s="76"/>
    </row>
    <row r="135" s="58" customFormat="1" ht="80" hidden="1" customHeight="1" spans="1:46">
      <c r="A135" s="81" t="s">
        <v>16754</v>
      </c>
      <c r="B135" s="82"/>
      <c r="C135" s="83" t="s">
        <v>2</v>
      </c>
      <c r="D135" s="84" t="s">
        <v>16671</v>
      </c>
      <c r="E135" s="95" t="s">
        <v>16755</v>
      </c>
      <c r="F135" s="95" t="s">
        <v>16413</v>
      </c>
      <c r="G135" s="96" t="s">
        <v>16716</v>
      </c>
      <c r="H135" s="84">
        <v>18</v>
      </c>
      <c r="I135" s="78">
        <f t="shared" si="5"/>
        <v>18</v>
      </c>
      <c r="J135" s="106">
        <v>1</v>
      </c>
      <c r="K135" s="105">
        <f>SUMIFS(VENTAS[Cantidad],VENTAS[Código del producto Vendido],STOCK[[#This Row],[Code]])</f>
        <v>0</v>
      </c>
      <c r="L135" s="105">
        <f>STOCK[[#This Row],[Entradas]]-STOCK[[#This Row],[Salidas]]</f>
        <v>1</v>
      </c>
      <c r="M135" s="78">
        <f>STOCK[[#This Row],[Precio Final]]*10%</f>
        <v>1.8</v>
      </c>
      <c r="N135" s="99">
        <v>0</v>
      </c>
      <c r="O135" s="99">
        <v>0</v>
      </c>
      <c r="P135" s="84">
        <v>9.599375</v>
      </c>
      <c r="Q135" s="108">
        <v>0</v>
      </c>
      <c r="R135" s="96">
        <v>0</v>
      </c>
      <c r="S135" s="96">
        <v>1.41</v>
      </c>
      <c r="T135" s="99" t="e">
        <f>[1]!STOCK[[#This Row],[Costo Unitario (USD)]]+[1]!STOCK[[#This Row],[Costo Envío (USD)]]+[1]!STOCK[[#This Row],[Comisión 10%]]</f>
        <v>#REF!</v>
      </c>
      <c r="U135" s="96" t="e">
        <f>[1]!STOCK[[#This Row],[Costo total]]*1.5</f>
        <v>#REF!</v>
      </c>
      <c r="V135" s="80">
        <f t="shared" si="6"/>
        <v>18</v>
      </c>
      <c r="W135" s="78" t="e">
        <f>STOCK[[#This Row],[Precio Final]]-STOCK[[#This Row],[Costo total]]</f>
        <v>#REF!</v>
      </c>
      <c r="X135" s="78" t="e">
        <f>STOCK[[#This Row],[Ganancia Unitaria]]*STOCK[[#This Row],[Salidas]]</f>
        <v>#REF!</v>
      </c>
      <c r="Y135" s="96" t="s">
        <v>16756</v>
      </c>
      <c r="Z135" s="96"/>
      <c r="AA135" s="96" t="e">
        <f>[1]!STOCK[[#This Row],[Costo total]]*[1]!STOCK[[#This Row],[Entradas]]</f>
        <v>#REF!</v>
      </c>
      <c r="AB135" s="96" t="e">
        <f>[1]!STOCK[[#This Row],[Stock Actual]]*[1]!STOCK[[#This Row],[Costo total]]</f>
        <v>#REF!</v>
      </c>
      <c r="AC135" s="96"/>
      <c r="AD135" s="78"/>
      <c r="AE135" s="78"/>
      <c r="AF135" s="78"/>
      <c r="AG135" s="78"/>
      <c r="AH135" s="78"/>
      <c r="AI135" s="78"/>
      <c r="AJ135" s="78"/>
      <c r="AK135" s="78"/>
      <c r="AL135" s="78"/>
      <c r="AM135" s="78"/>
      <c r="AN135" s="78"/>
      <c r="AO135" s="78"/>
      <c r="AP135" s="78"/>
      <c r="AQ135" s="78"/>
      <c r="AR135" s="78"/>
      <c r="AS135" s="78"/>
      <c r="AT135" s="78"/>
    </row>
    <row r="136" s="59" customFormat="1" ht="80" hidden="1" customHeight="1" spans="1:46">
      <c r="A136" s="81" t="s">
        <v>16757</v>
      </c>
      <c r="B136" s="86"/>
      <c r="C136" s="87" t="s">
        <v>2</v>
      </c>
      <c r="D136" s="84" t="s">
        <v>16671</v>
      </c>
      <c r="E136" s="95" t="s">
        <v>16758</v>
      </c>
      <c r="F136" s="95" t="s">
        <v>16400</v>
      </c>
      <c r="G136" s="100" t="s">
        <v>16716</v>
      </c>
      <c r="H136" s="84">
        <v>18</v>
      </c>
      <c r="I136" s="78">
        <f t="shared" si="5"/>
        <v>18</v>
      </c>
      <c r="J136" s="106">
        <v>1</v>
      </c>
      <c r="K136" s="105">
        <f>SUMIFS(VENTAS[Cantidad],VENTAS[Código del producto Vendido],STOCK[[#This Row],[Code]])</f>
        <v>0</v>
      </c>
      <c r="L136" s="105">
        <f>STOCK[[#This Row],[Entradas]]-STOCK[[#This Row],[Salidas]]</f>
        <v>1</v>
      </c>
      <c r="M136" s="78">
        <f>STOCK[[#This Row],[Precio Final]]*10%</f>
        <v>1.8</v>
      </c>
      <c r="N136" s="98">
        <v>0</v>
      </c>
      <c r="O136" s="98">
        <v>0</v>
      </c>
      <c r="P136" s="84">
        <v>9.599375</v>
      </c>
      <c r="Q136" s="111">
        <v>0</v>
      </c>
      <c r="R136" s="100">
        <v>0</v>
      </c>
      <c r="S136" s="100">
        <v>1.41</v>
      </c>
      <c r="T136" s="98" t="e">
        <f>[1]!STOCK[[#This Row],[Costo Unitario (USD)]]+[1]!STOCK[[#This Row],[Costo Envío (USD)]]+[1]!STOCK[[#This Row],[Comisión 10%]]</f>
        <v>#REF!</v>
      </c>
      <c r="U136" s="100" t="e">
        <f>[1]!STOCK[[#This Row],[Costo total]]*1.5</f>
        <v>#REF!</v>
      </c>
      <c r="V136" s="80">
        <f t="shared" si="6"/>
        <v>18</v>
      </c>
      <c r="W136" s="78" t="e">
        <f>STOCK[[#This Row],[Precio Final]]-STOCK[[#This Row],[Costo total]]</f>
        <v>#REF!</v>
      </c>
      <c r="X136" s="78" t="e">
        <f>STOCK[[#This Row],[Ganancia Unitaria]]*STOCK[[#This Row],[Salidas]]</f>
        <v>#REF!</v>
      </c>
      <c r="Y136" s="100" t="s">
        <v>16759</v>
      </c>
      <c r="Z136" s="100"/>
      <c r="AA136" s="100" t="e">
        <f>[1]!STOCK[[#This Row],[Costo total]]*[1]!STOCK[[#This Row],[Entradas]]</f>
        <v>#REF!</v>
      </c>
      <c r="AB136" s="100" t="e">
        <f>[1]!STOCK[[#This Row],[Stock Actual]]*[1]!STOCK[[#This Row],[Costo total]]</f>
        <v>#REF!</v>
      </c>
      <c r="AC136" s="100"/>
      <c r="AD136" s="76"/>
      <c r="AE136" s="76"/>
      <c r="AF136" s="76"/>
      <c r="AG136" s="76"/>
      <c r="AH136" s="76"/>
      <c r="AI136" s="76"/>
      <c r="AJ136" s="76"/>
      <c r="AK136" s="76"/>
      <c r="AL136" s="76"/>
      <c r="AM136" s="76"/>
      <c r="AN136" s="76"/>
      <c r="AO136" s="76"/>
      <c r="AP136" s="76"/>
      <c r="AQ136" s="76"/>
      <c r="AR136" s="76"/>
      <c r="AS136" s="76"/>
      <c r="AT136" s="76"/>
    </row>
    <row r="137" s="58" customFormat="1" ht="80" hidden="1" customHeight="1" spans="1:46">
      <c r="A137" s="81" t="s">
        <v>16760</v>
      </c>
      <c r="B137" s="82"/>
      <c r="C137" s="83" t="s">
        <v>2</v>
      </c>
      <c r="D137" s="84" t="s">
        <v>16761</v>
      </c>
      <c r="E137" s="95" t="s">
        <v>16762</v>
      </c>
      <c r="F137" s="95" t="s">
        <v>16568</v>
      </c>
      <c r="G137" s="96" t="s">
        <v>16716</v>
      </c>
      <c r="H137" s="84">
        <v>30</v>
      </c>
      <c r="I137" s="78">
        <f t="shared" si="5"/>
        <v>30</v>
      </c>
      <c r="J137" s="106">
        <v>2</v>
      </c>
      <c r="K137" s="105">
        <f>SUMIFS(VENTAS[Cantidad],VENTAS[Código del producto Vendido],STOCK[[#This Row],[Code]])</f>
        <v>1</v>
      </c>
      <c r="L137" s="105">
        <f>STOCK[[#This Row],[Entradas]]-STOCK[[#This Row],[Salidas]]</f>
        <v>1</v>
      </c>
      <c r="M137" s="78">
        <f>STOCK[[#This Row],[Precio Final]]*10%</f>
        <v>3</v>
      </c>
      <c r="N137" s="99">
        <v>0</v>
      </c>
      <c r="O137" s="99">
        <v>0</v>
      </c>
      <c r="P137" s="84">
        <v>13.274375</v>
      </c>
      <c r="Q137" s="108">
        <v>0</v>
      </c>
      <c r="R137" s="96">
        <v>0</v>
      </c>
      <c r="S137" s="96">
        <v>1.41</v>
      </c>
      <c r="T137" s="99" t="e">
        <f>[1]!STOCK[[#This Row],[Costo Unitario (USD)]]+[1]!STOCK[[#This Row],[Costo Envío (USD)]]+[1]!STOCK[[#This Row],[Comisión 10%]]</f>
        <v>#REF!</v>
      </c>
      <c r="U137" s="96" t="e">
        <f>[1]!STOCK[[#This Row],[Costo total]]*1.5</f>
        <v>#REF!</v>
      </c>
      <c r="V137" s="80">
        <f t="shared" si="6"/>
        <v>30</v>
      </c>
      <c r="W137" s="78" t="e">
        <f>STOCK[[#This Row],[Precio Final]]-STOCK[[#This Row],[Costo total]]</f>
        <v>#REF!</v>
      </c>
      <c r="X137" s="78" t="e">
        <f>STOCK[[#This Row],[Ganancia Unitaria]]*STOCK[[#This Row],[Salidas]]</f>
        <v>#REF!</v>
      </c>
      <c r="Y137" s="96" t="s">
        <v>16763</v>
      </c>
      <c r="Z137" s="96"/>
      <c r="AA137" s="96" t="e">
        <f>[1]!STOCK[[#This Row],[Costo total]]*[1]!STOCK[[#This Row],[Entradas]]</f>
        <v>#REF!</v>
      </c>
      <c r="AB137" s="96" t="e">
        <f>[1]!STOCK[[#This Row],[Stock Actual]]*[1]!STOCK[[#This Row],[Costo total]]</f>
        <v>#REF!</v>
      </c>
      <c r="AC137" s="96"/>
      <c r="AD137" s="78"/>
      <c r="AE137" s="78"/>
      <c r="AF137" s="78"/>
      <c r="AG137" s="78"/>
      <c r="AH137" s="78"/>
      <c r="AI137" s="78"/>
      <c r="AJ137" s="78"/>
      <c r="AK137" s="78"/>
      <c r="AL137" s="78"/>
      <c r="AM137" s="78"/>
      <c r="AN137" s="78"/>
      <c r="AO137" s="78"/>
      <c r="AP137" s="78"/>
      <c r="AQ137" s="78"/>
      <c r="AR137" s="78"/>
      <c r="AS137" s="78"/>
      <c r="AT137" s="78"/>
    </row>
    <row r="138" s="58" customFormat="1" ht="80" hidden="1" customHeight="1" spans="1:46">
      <c r="A138" s="85" t="s">
        <v>16764</v>
      </c>
      <c r="B138" s="86"/>
      <c r="C138" s="87" t="s">
        <v>2</v>
      </c>
      <c r="D138" s="84" t="s">
        <v>16671</v>
      </c>
      <c r="E138" s="97" t="s">
        <v>16765</v>
      </c>
      <c r="F138" s="97" t="s">
        <v>16413</v>
      </c>
      <c r="G138" s="98" t="s">
        <v>16716</v>
      </c>
      <c r="H138" s="88">
        <v>18</v>
      </c>
      <c r="I138" s="78">
        <f t="shared" si="5"/>
        <v>18</v>
      </c>
      <c r="J138" s="107">
        <v>2</v>
      </c>
      <c r="K138" s="105">
        <f>SUMIFS(VENTAS[Cantidad],VENTAS[Código del producto Vendido],STOCK[[#This Row],[Code]])</f>
        <v>0</v>
      </c>
      <c r="L138" s="105">
        <f>STOCK[[#This Row],[Entradas]]-STOCK[[#This Row],[Salidas]]</f>
        <v>2</v>
      </c>
      <c r="M138" s="78">
        <f>STOCK[[#This Row],[Precio Final]]*10%</f>
        <v>1.8</v>
      </c>
      <c r="N138" s="98">
        <v>0</v>
      </c>
      <c r="O138" s="98">
        <v>0</v>
      </c>
      <c r="P138" s="88">
        <v>7.024375</v>
      </c>
      <c r="Q138" s="109">
        <v>0</v>
      </c>
      <c r="R138" s="98">
        <v>0</v>
      </c>
      <c r="S138" s="98">
        <v>1.41</v>
      </c>
      <c r="T138" s="98" t="e">
        <f>[1]!STOCK[[#This Row],[Costo Unitario (USD)]]+[1]!STOCK[[#This Row],[Costo Envío (USD)]]+[1]!STOCK[[#This Row],[Comisión 10%]]</f>
        <v>#REF!</v>
      </c>
      <c r="U138" s="98" t="e">
        <f>[1]!STOCK[[#This Row],[Costo total]]*1.5</f>
        <v>#REF!</v>
      </c>
      <c r="V138" s="80">
        <f t="shared" si="6"/>
        <v>18</v>
      </c>
      <c r="W138" s="78" t="e">
        <f>STOCK[[#This Row],[Precio Final]]-STOCK[[#This Row],[Costo total]]</f>
        <v>#REF!</v>
      </c>
      <c r="X138" s="78" t="e">
        <f>STOCK[[#This Row],[Ganancia Unitaria]]*STOCK[[#This Row],[Salidas]]</f>
        <v>#REF!</v>
      </c>
      <c r="Y138" s="98" t="s">
        <v>16766</v>
      </c>
      <c r="Z138" s="98"/>
      <c r="AA138" s="100" t="e">
        <f>[1]!STOCK[[#This Row],[Costo total]]*[1]!STOCK[[#This Row],[Entradas]]</f>
        <v>#REF!</v>
      </c>
      <c r="AB138" s="100" t="e">
        <f>[1]!STOCK[[#This Row],[Stock Actual]]*[1]!STOCK[[#This Row],[Costo total]]</f>
        <v>#REF!</v>
      </c>
      <c r="AC138" s="98"/>
      <c r="AD138" s="78"/>
      <c r="AE138" s="78"/>
      <c r="AF138" s="78"/>
      <c r="AG138" s="78"/>
      <c r="AH138" s="78"/>
      <c r="AI138" s="78"/>
      <c r="AJ138" s="78"/>
      <c r="AK138" s="78"/>
      <c r="AL138" s="78"/>
      <c r="AM138" s="78"/>
      <c r="AN138" s="78"/>
      <c r="AO138" s="78"/>
      <c r="AP138" s="78"/>
      <c r="AQ138" s="78"/>
      <c r="AR138" s="78"/>
      <c r="AS138" s="78"/>
      <c r="AT138" s="78"/>
    </row>
    <row r="139" s="59" customFormat="1" ht="80" hidden="1" customHeight="1" spans="1:46">
      <c r="A139" s="81" t="s">
        <v>16767</v>
      </c>
      <c r="B139" s="82"/>
      <c r="C139" s="83" t="s">
        <v>2</v>
      </c>
      <c r="D139" s="84" t="s">
        <v>16671</v>
      </c>
      <c r="E139" s="95" t="s">
        <v>16768</v>
      </c>
      <c r="F139" s="95" t="s">
        <v>16409</v>
      </c>
      <c r="G139" s="96" t="s">
        <v>16716</v>
      </c>
      <c r="H139" s="84">
        <v>18</v>
      </c>
      <c r="I139" s="78">
        <f t="shared" si="5"/>
        <v>18</v>
      </c>
      <c r="J139" s="106">
        <v>2</v>
      </c>
      <c r="K139" s="105">
        <f>SUMIFS(VENTAS[Cantidad],VENTAS[Código del producto Vendido],STOCK[[#This Row],[Code]])</f>
        <v>0</v>
      </c>
      <c r="L139" s="105">
        <f>STOCK[[#This Row],[Entradas]]-STOCK[[#This Row],[Salidas]]</f>
        <v>2</v>
      </c>
      <c r="M139" s="78">
        <f>STOCK[[#This Row],[Precio Final]]*10%</f>
        <v>1.8</v>
      </c>
      <c r="N139" s="99">
        <v>0</v>
      </c>
      <c r="O139" s="99">
        <v>0</v>
      </c>
      <c r="P139" s="84">
        <v>7.024375</v>
      </c>
      <c r="Q139" s="108">
        <v>0</v>
      </c>
      <c r="R139" s="96">
        <v>0</v>
      </c>
      <c r="S139" s="96">
        <v>1.41</v>
      </c>
      <c r="T139" s="99" t="e">
        <f>[1]!STOCK[[#This Row],[Costo Unitario (USD)]]+[1]!STOCK[[#This Row],[Costo Envío (USD)]]+[1]!STOCK[[#This Row],[Comisión 10%]]</f>
        <v>#REF!</v>
      </c>
      <c r="U139" s="96" t="e">
        <f>[1]!STOCK[[#This Row],[Costo total]]*1.5</f>
        <v>#REF!</v>
      </c>
      <c r="V139" s="80">
        <f t="shared" si="6"/>
        <v>18</v>
      </c>
      <c r="W139" s="78" t="e">
        <f>STOCK[[#This Row],[Precio Final]]-STOCK[[#This Row],[Costo total]]</f>
        <v>#REF!</v>
      </c>
      <c r="X139" s="78" t="e">
        <f>STOCK[[#This Row],[Ganancia Unitaria]]*STOCK[[#This Row],[Salidas]]</f>
        <v>#REF!</v>
      </c>
      <c r="Y139" s="96" t="s">
        <v>16769</v>
      </c>
      <c r="Z139" s="96"/>
      <c r="AA139" s="96" t="e">
        <f>[1]!STOCK[[#This Row],[Costo total]]*[1]!STOCK[[#This Row],[Entradas]]</f>
        <v>#REF!</v>
      </c>
      <c r="AB139" s="96" t="e">
        <f>[1]!STOCK[[#This Row],[Stock Actual]]*[1]!STOCK[[#This Row],[Costo total]]</f>
        <v>#REF!</v>
      </c>
      <c r="AC139" s="96"/>
      <c r="AD139" s="76"/>
      <c r="AE139" s="76"/>
      <c r="AF139" s="76"/>
      <c r="AG139" s="76"/>
      <c r="AH139" s="76"/>
      <c r="AI139" s="76"/>
      <c r="AJ139" s="76"/>
      <c r="AK139" s="76"/>
      <c r="AL139" s="76"/>
      <c r="AM139" s="76"/>
      <c r="AN139" s="76"/>
      <c r="AO139" s="76"/>
      <c r="AP139" s="76"/>
      <c r="AQ139" s="76"/>
      <c r="AR139" s="76"/>
      <c r="AS139" s="76"/>
      <c r="AT139" s="76"/>
    </row>
    <row r="140" s="58" customFormat="1" ht="80" hidden="1" customHeight="1" spans="1:46">
      <c r="A140" s="85" t="s">
        <v>16770</v>
      </c>
      <c r="B140" s="86"/>
      <c r="C140" s="87" t="s">
        <v>2</v>
      </c>
      <c r="D140" s="84" t="s">
        <v>16671</v>
      </c>
      <c r="E140" s="97" t="s">
        <v>16771</v>
      </c>
      <c r="F140" s="97" t="s">
        <v>16400</v>
      </c>
      <c r="G140" s="98" t="s">
        <v>16716</v>
      </c>
      <c r="H140" s="88">
        <v>18</v>
      </c>
      <c r="I140" s="78">
        <f t="shared" si="5"/>
        <v>18</v>
      </c>
      <c r="J140" s="107">
        <v>1</v>
      </c>
      <c r="K140" s="105">
        <f>SUMIFS(VENTAS[Cantidad],VENTAS[Código del producto Vendido],STOCK[[#This Row],[Code]])</f>
        <v>0</v>
      </c>
      <c r="L140" s="105">
        <f>STOCK[[#This Row],[Entradas]]-STOCK[[#This Row],[Salidas]]</f>
        <v>1</v>
      </c>
      <c r="M140" s="78">
        <f>STOCK[[#This Row],[Precio Final]]*10%</f>
        <v>1.8</v>
      </c>
      <c r="N140" s="98">
        <v>0</v>
      </c>
      <c r="O140" s="98">
        <v>0</v>
      </c>
      <c r="P140" s="88">
        <v>7.024375</v>
      </c>
      <c r="Q140" s="109">
        <v>0</v>
      </c>
      <c r="R140" s="98">
        <v>0</v>
      </c>
      <c r="S140" s="98">
        <v>1.41</v>
      </c>
      <c r="T140" s="98" t="e">
        <f>[1]!STOCK[[#This Row],[Costo Unitario (USD)]]+[1]!STOCK[[#This Row],[Costo Envío (USD)]]+[1]!STOCK[[#This Row],[Comisión 10%]]</f>
        <v>#REF!</v>
      </c>
      <c r="U140" s="98" t="e">
        <f>[1]!STOCK[[#This Row],[Costo total]]*1.5</f>
        <v>#REF!</v>
      </c>
      <c r="V140" s="80">
        <f t="shared" si="6"/>
        <v>18</v>
      </c>
      <c r="W140" s="78" t="e">
        <f>STOCK[[#This Row],[Precio Final]]-STOCK[[#This Row],[Costo total]]</f>
        <v>#REF!</v>
      </c>
      <c r="X140" s="78" t="e">
        <f>STOCK[[#This Row],[Ganancia Unitaria]]*STOCK[[#This Row],[Salidas]]</f>
        <v>#REF!</v>
      </c>
      <c r="Y140" s="98" t="s">
        <v>16772</v>
      </c>
      <c r="Z140" s="98"/>
      <c r="AA140" s="100" t="e">
        <f>[1]!STOCK[[#This Row],[Costo total]]*[1]!STOCK[[#This Row],[Entradas]]</f>
        <v>#REF!</v>
      </c>
      <c r="AB140" s="100" t="e">
        <f>[1]!STOCK[[#This Row],[Stock Actual]]*[1]!STOCK[[#This Row],[Costo total]]</f>
        <v>#REF!</v>
      </c>
      <c r="AC140" s="98"/>
      <c r="AD140" s="78"/>
      <c r="AE140" s="78"/>
      <c r="AF140" s="78"/>
      <c r="AG140" s="78"/>
      <c r="AH140" s="78"/>
      <c r="AI140" s="78"/>
      <c r="AJ140" s="78"/>
      <c r="AK140" s="78"/>
      <c r="AL140" s="78"/>
      <c r="AM140" s="78"/>
      <c r="AN140" s="78"/>
      <c r="AO140" s="78"/>
      <c r="AP140" s="78"/>
      <c r="AQ140" s="78"/>
      <c r="AR140" s="78"/>
      <c r="AS140" s="78"/>
      <c r="AT140" s="78"/>
    </row>
    <row r="141" s="59" customFormat="1" ht="80" hidden="1" customHeight="1" spans="1:46">
      <c r="A141" s="81" t="s">
        <v>16773</v>
      </c>
      <c r="B141" s="82"/>
      <c r="C141" s="83" t="s">
        <v>2</v>
      </c>
      <c r="D141" s="84" t="s">
        <v>16671</v>
      </c>
      <c r="E141" s="95" t="s">
        <v>16774</v>
      </c>
      <c r="F141" s="95" t="s">
        <v>16413</v>
      </c>
      <c r="G141" s="96" t="s">
        <v>16716</v>
      </c>
      <c r="H141" s="84">
        <v>28</v>
      </c>
      <c r="I141" s="78">
        <f t="shared" si="5"/>
        <v>28</v>
      </c>
      <c r="J141" s="106">
        <v>1</v>
      </c>
      <c r="K141" s="105">
        <f>SUMIFS(VENTAS[Cantidad],VENTAS[Código del producto Vendido],STOCK[[#This Row],[Code]])</f>
        <v>0</v>
      </c>
      <c r="L141" s="105">
        <f>STOCK[[#This Row],[Entradas]]-STOCK[[#This Row],[Salidas]]</f>
        <v>1</v>
      </c>
      <c r="M141" s="78">
        <f>STOCK[[#This Row],[Precio Final]]*10%</f>
        <v>2.8</v>
      </c>
      <c r="N141" s="99">
        <v>0</v>
      </c>
      <c r="O141" s="99">
        <v>0</v>
      </c>
      <c r="P141" s="84">
        <v>16.255625</v>
      </c>
      <c r="Q141" s="108">
        <v>0</v>
      </c>
      <c r="R141" s="96">
        <v>0</v>
      </c>
      <c r="S141" s="96">
        <v>1.41</v>
      </c>
      <c r="T141" s="99" t="e">
        <f>[1]!STOCK[[#This Row],[Costo Unitario (USD)]]+[1]!STOCK[[#This Row],[Costo Envío (USD)]]+[1]!STOCK[[#This Row],[Comisión 10%]]</f>
        <v>#REF!</v>
      </c>
      <c r="U141" s="96" t="e">
        <f>[1]!STOCK[[#This Row],[Costo total]]*1.5</f>
        <v>#REF!</v>
      </c>
      <c r="V141" s="80">
        <f t="shared" si="6"/>
        <v>28</v>
      </c>
      <c r="W141" s="78" t="e">
        <f>STOCK[[#This Row],[Precio Final]]-STOCK[[#This Row],[Costo total]]</f>
        <v>#REF!</v>
      </c>
      <c r="X141" s="78" t="e">
        <f>STOCK[[#This Row],[Ganancia Unitaria]]*STOCK[[#This Row],[Salidas]]</f>
        <v>#REF!</v>
      </c>
      <c r="Y141" s="96" t="s">
        <v>16775</v>
      </c>
      <c r="Z141" s="96"/>
      <c r="AA141" s="96" t="e">
        <f>[1]!STOCK[[#This Row],[Costo total]]*[1]!STOCK[[#This Row],[Entradas]]</f>
        <v>#REF!</v>
      </c>
      <c r="AB141" s="96" t="e">
        <f>[1]!STOCK[[#This Row],[Stock Actual]]*[1]!STOCK[[#This Row],[Costo total]]</f>
        <v>#REF!</v>
      </c>
      <c r="AC141" s="96"/>
      <c r="AD141" s="76"/>
      <c r="AE141" s="76"/>
      <c r="AF141" s="76"/>
      <c r="AG141" s="76"/>
      <c r="AH141" s="76"/>
      <c r="AI141" s="76"/>
      <c r="AJ141" s="76"/>
      <c r="AK141" s="76"/>
      <c r="AL141" s="76"/>
      <c r="AM141" s="76"/>
      <c r="AN141" s="76"/>
      <c r="AO141" s="76"/>
      <c r="AP141" s="76"/>
      <c r="AQ141" s="76"/>
      <c r="AR141" s="76"/>
      <c r="AS141" s="76"/>
      <c r="AT141" s="76"/>
    </row>
    <row r="142" s="58" customFormat="1" ht="80" hidden="1" customHeight="1" spans="1:46">
      <c r="A142" s="81" t="s">
        <v>16776</v>
      </c>
      <c r="B142" s="86"/>
      <c r="C142" s="87" t="s">
        <v>2</v>
      </c>
      <c r="D142" s="84" t="s">
        <v>16671</v>
      </c>
      <c r="E142" s="95" t="s">
        <v>16777</v>
      </c>
      <c r="F142" s="95" t="s">
        <v>16409</v>
      </c>
      <c r="G142" s="100" t="s">
        <v>16716</v>
      </c>
      <c r="H142" s="84">
        <v>28</v>
      </c>
      <c r="I142" s="78">
        <f t="shared" si="5"/>
        <v>28</v>
      </c>
      <c r="J142" s="106">
        <v>1</v>
      </c>
      <c r="K142" s="105">
        <f>SUMIFS(VENTAS[Cantidad],VENTAS[Código del producto Vendido],STOCK[[#This Row],[Code]])</f>
        <v>0</v>
      </c>
      <c r="L142" s="105">
        <f>STOCK[[#This Row],[Entradas]]-STOCK[[#This Row],[Salidas]]</f>
        <v>1</v>
      </c>
      <c r="M142" s="78">
        <f>STOCK[[#This Row],[Precio Final]]*10%</f>
        <v>2.8</v>
      </c>
      <c r="N142" s="98">
        <v>0</v>
      </c>
      <c r="O142" s="98">
        <v>0</v>
      </c>
      <c r="P142" s="84">
        <v>16.255625</v>
      </c>
      <c r="Q142" s="111">
        <v>0</v>
      </c>
      <c r="R142" s="100">
        <v>0</v>
      </c>
      <c r="S142" s="100">
        <v>1.41</v>
      </c>
      <c r="T142" s="98" t="e">
        <f>[1]!STOCK[[#This Row],[Costo Unitario (USD)]]+[1]!STOCK[[#This Row],[Costo Envío (USD)]]+[1]!STOCK[[#This Row],[Comisión 10%]]</f>
        <v>#REF!</v>
      </c>
      <c r="U142" s="100" t="e">
        <f>[1]!STOCK[[#This Row],[Costo total]]*1.5</f>
        <v>#REF!</v>
      </c>
      <c r="V142" s="80">
        <f t="shared" si="6"/>
        <v>28</v>
      </c>
      <c r="W142" s="78" t="e">
        <f>STOCK[[#This Row],[Precio Final]]-STOCK[[#This Row],[Costo total]]</f>
        <v>#REF!</v>
      </c>
      <c r="X142" s="78" t="e">
        <f>STOCK[[#This Row],[Ganancia Unitaria]]*STOCK[[#This Row],[Salidas]]</f>
        <v>#REF!</v>
      </c>
      <c r="Y142" s="100" t="s">
        <v>16778</v>
      </c>
      <c r="Z142" s="100"/>
      <c r="AA142" s="100" t="e">
        <f>[1]!STOCK[[#This Row],[Costo total]]*[1]!STOCK[[#This Row],[Entradas]]</f>
        <v>#REF!</v>
      </c>
      <c r="AB142" s="100" t="e">
        <f>[1]!STOCK[[#This Row],[Stock Actual]]*[1]!STOCK[[#This Row],[Costo total]]</f>
        <v>#REF!</v>
      </c>
      <c r="AC142" s="100"/>
      <c r="AD142" s="78"/>
      <c r="AE142" s="78"/>
      <c r="AF142" s="78"/>
      <c r="AG142" s="78"/>
      <c r="AH142" s="78"/>
      <c r="AI142" s="78"/>
      <c r="AJ142" s="78"/>
      <c r="AK142" s="78"/>
      <c r="AL142" s="78"/>
      <c r="AM142" s="78"/>
      <c r="AN142" s="78"/>
      <c r="AO142" s="78"/>
      <c r="AP142" s="78"/>
      <c r="AQ142" s="78"/>
      <c r="AR142" s="78"/>
      <c r="AS142" s="78"/>
      <c r="AT142" s="78"/>
    </row>
    <row r="143" s="58" customFormat="1" ht="80" hidden="1" customHeight="1" spans="1:46">
      <c r="A143" s="81" t="s">
        <v>16779</v>
      </c>
      <c r="B143" s="82"/>
      <c r="C143" s="83" t="s">
        <v>2</v>
      </c>
      <c r="D143" s="84" t="s">
        <v>16780</v>
      </c>
      <c r="E143" s="95" t="s">
        <v>16781</v>
      </c>
      <c r="F143" s="95" t="s">
        <v>16438</v>
      </c>
      <c r="G143" s="96" t="s">
        <v>16716</v>
      </c>
      <c r="H143" s="84">
        <v>10</v>
      </c>
      <c r="I143" s="78">
        <f t="shared" si="5"/>
        <v>10</v>
      </c>
      <c r="J143" s="106">
        <v>1</v>
      </c>
      <c r="K143" s="105">
        <v>1</v>
      </c>
      <c r="L143" s="105">
        <f>STOCK[[#This Row],[Entradas]]-STOCK[[#This Row],[Salidas]]</f>
        <v>0</v>
      </c>
      <c r="M143" s="78">
        <f>STOCK[[#This Row],[Precio Final]]*10%</f>
        <v>1</v>
      </c>
      <c r="N143" s="99">
        <v>0</v>
      </c>
      <c r="O143" s="99">
        <v>0</v>
      </c>
      <c r="P143" s="84">
        <v>4.92125</v>
      </c>
      <c r="Q143" s="108">
        <v>0</v>
      </c>
      <c r="R143" s="96">
        <v>0</v>
      </c>
      <c r="S143" s="96">
        <v>1.41</v>
      </c>
      <c r="T143" s="99" t="e">
        <f>[1]!STOCK[[#This Row],[Costo Unitario (USD)]]+[1]!STOCK[[#This Row],[Costo Envío (USD)]]+[1]!STOCK[[#This Row],[Comisión 10%]]</f>
        <v>#REF!</v>
      </c>
      <c r="U143" s="96" t="e">
        <f>[1]!STOCK[[#This Row],[Costo total]]*1.5</f>
        <v>#REF!</v>
      </c>
      <c r="V143" s="80">
        <f t="shared" si="6"/>
        <v>10</v>
      </c>
      <c r="W143" s="78" t="e">
        <f>STOCK[[#This Row],[Precio Final]]-STOCK[[#This Row],[Costo total]]</f>
        <v>#REF!</v>
      </c>
      <c r="X143" s="78" t="e">
        <f>STOCK[[#This Row],[Ganancia Unitaria]]*STOCK[[#This Row],[Salidas]]</f>
        <v>#REF!</v>
      </c>
      <c r="Y143" s="96" t="s">
        <v>16782</v>
      </c>
      <c r="Z143" s="96"/>
      <c r="AA143" s="96" t="e">
        <f>[1]!STOCK[[#This Row],[Costo total]]*[1]!STOCK[[#This Row],[Entradas]]</f>
        <v>#REF!</v>
      </c>
      <c r="AB143" s="96" t="e">
        <f>[1]!STOCK[[#This Row],[Stock Actual]]*[1]!STOCK[[#This Row],[Costo total]]</f>
        <v>#REF!</v>
      </c>
      <c r="AC143" s="96"/>
      <c r="AD143" s="78"/>
      <c r="AE143" s="78"/>
      <c r="AF143" s="78"/>
      <c r="AG143" s="78"/>
      <c r="AH143" s="78"/>
      <c r="AI143" s="78"/>
      <c r="AJ143" s="78"/>
      <c r="AK143" s="78"/>
      <c r="AL143" s="78"/>
      <c r="AM143" s="78"/>
      <c r="AN143" s="78"/>
      <c r="AO143" s="78"/>
      <c r="AP143" s="78"/>
      <c r="AQ143" s="78"/>
      <c r="AR143" s="78"/>
      <c r="AS143" s="78"/>
      <c r="AT143" s="78"/>
    </row>
    <row r="144" s="59" customFormat="1" ht="80" hidden="1" customHeight="1" spans="1:46">
      <c r="A144" s="85" t="s">
        <v>16783</v>
      </c>
      <c r="B144" s="86"/>
      <c r="C144" s="87" t="s">
        <v>2</v>
      </c>
      <c r="D144" s="88" t="s">
        <v>16780</v>
      </c>
      <c r="E144" s="97" t="s">
        <v>16784</v>
      </c>
      <c r="F144" s="97" t="s">
        <v>16438</v>
      </c>
      <c r="G144" s="98" t="s">
        <v>16716</v>
      </c>
      <c r="H144" s="88">
        <v>10</v>
      </c>
      <c r="I144" s="78">
        <f t="shared" si="5"/>
        <v>10</v>
      </c>
      <c r="J144" s="107">
        <v>2</v>
      </c>
      <c r="K144" s="105">
        <f>SUMIFS(VENTAS[Cantidad],VENTAS[Código del producto Vendido],STOCK[[#This Row],[Code]])</f>
        <v>0</v>
      </c>
      <c r="L144" s="105">
        <f>STOCK[[#This Row],[Entradas]]-STOCK[[#This Row],[Salidas]]</f>
        <v>2</v>
      </c>
      <c r="M144" s="78">
        <f>STOCK[[#This Row],[Precio Final]]*10%</f>
        <v>1</v>
      </c>
      <c r="N144" s="98">
        <v>0</v>
      </c>
      <c r="O144" s="98">
        <v>0</v>
      </c>
      <c r="P144" s="88">
        <v>4.47125</v>
      </c>
      <c r="Q144" s="109">
        <v>0</v>
      </c>
      <c r="R144" s="98">
        <v>0</v>
      </c>
      <c r="S144" s="98">
        <v>1.41</v>
      </c>
      <c r="T144" s="98" t="e">
        <f>[1]!STOCK[[#This Row],[Costo Unitario (USD)]]+[1]!STOCK[[#This Row],[Costo Envío (USD)]]+[1]!STOCK[[#This Row],[Comisión 10%]]</f>
        <v>#REF!</v>
      </c>
      <c r="U144" s="98" t="e">
        <f>[1]!STOCK[[#This Row],[Costo total]]*1.5</f>
        <v>#REF!</v>
      </c>
      <c r="V144" s="80">
        <f t="shared" si="6"/>
        <v>10</v>
      </c>
      <c r="W144" s="78" t="e">
        <f>STOCK[[#This Row],[Precio Final]]-STOCK[[#This Row],[Costo total]]</f>
        <v>#REF!</v>
      </c>
      <c r="X144" s="78" t="e">
        <f>STOCK[[#This Row],[Ganancia Unitaria]]*STOCK[[#This Row],[Salidas]]</f>
        <v>#REF!</v>
      </c>
      <c r="Y144" s="98" t="s">
        <v>16785</v>
      </c>
      <c r="Z144" s="98"/>
      <c r="AA144" s="100" t="e">
        <f>[1]!STOCK[[#This Row],[Costo total]]*[1]!STOCK[[#This Row],[Entradas]]</f>
        <v>#REF!</v>
      </c>
      <c r="AB144" s="100" t="e">
        <f>[1]!STOCK[[#This Row],[Stock Actual]]*[1]!STOCK[[#This Row],[Costo total]]</f>
        <v>#REF!</v>
      </c>
      <c r="AC144" s="98"/>
      <c r="AD144" s="76"/>
      <c r="AE144" s="76"/>
      <c r="AF144" s="76"/>
      <c r="AG144" s="76"/>
      <c r="AH144" s="76"/>
      <c r="AI144" s="76"/>
      <c r="AJ144" s="76"/>
      <c r="AK144" s="76"/>
      <c r="AL144" s="76"/>
      <c r="AM144" s="76"/>
      <c r="AN144" s="76"/>
      <c r="AO144" s="76"/>
      <c r="AP144" s="76"/>
      <c r="AQ144" s="76"/>
      <c r="AR144" s="76"/>
      <c r="AS144" s="76"/>
      <c r="AT144" s="76"/>
    </row>
    <row r="145" s="58" customFormat="1" ht="80" hidden="1" customHeight="1" spans="1:46">
      <c r="A145" s="85" t="s">
        <v>16786</v>
      </c>
      <c r="B145" s="82"/>
      <c r="C145" s="83" t="s">
        <v>2</v>
      </c>
      <c r="D145" s="88" t="s">
        <v>16780</v>
      </c>
      <c r="E145" s="97" t="s">
        <v>16787</v>
      </c>
      <c r="F145" s="97" t="s">
        <v>16438</v>
      </c>
      <c r="G145" s="99" t="s">
        <v>16716</v>
      </c>
      <c r="H145" s="88">
        <v>10</v>
      </c>
      <c r="I145" s="78">
        <f t="shared" si="5"/>
        <v>10</v>
      </c>
      <c r="J145" s="107">
        <v>3</v>
      </c>
      <c r="K145" s="105">
        <v>2</v>
      </c>
      <c r="L145" s="105">
        <f>STOCK[[#This Row],[Entradas]]-STOCK[[#This Row],[Salidas]]</f>
        <v>1</v>
      </c>
      <c r="M145" s="78">
        <f>STOCK[[#This Row],[Precio Final]]*10%</f>
        <v>1</v>
      </c>
      <c r="N145" s="99">
        <v>0</v>
      </c>
      <c r="O145" s="99">
        <v>0</v>
      </c>
      <c r="P145" s="88">
        <v>3.3175</v>
      </c>
      <c r="Q145" s="110">
        <v>0</v>
      </c>
      <c r="R145" s="99">
        <v>0</v>
      </c>
      <c r="S145" s="99">
        <v>1.41</v>
      </c>
      <c r="T145" s="99" t="e">
        <f>[1]!STOCK[[#This Row],[Costo Unitario (USD)]]+[1]!STOCK[[#This Row],[Costo Envío (USD)]]+[1]!STOCK[[#This Row],[Comisión 10%]]</f>
        <v>#REF!</v>
      </c>
      <c r="U145" s="99" t="e">
        <f>[1]!STOCK[[#This Row],[Costo total]]*1.5</f>
        <v>#REF!</v>
      </c>
      <c r="V145" s="80">
        <f t="shared" si="6"/>
        <v>10</v>
      </c>
      <c r="W145" s="78" t="e">
        <f>STOCK[[#This Row],[Precio Final]]-STOCK[[#This Row],[Costo total]]</f>
        <v>#REF!</v>
      </c>
      <c r="X145" s="78" t="e">
        <f>STOCK[[#This Row],[Ganancia Unitaria]]*STOCK[[#This Row],[Salidas]]</f>
        <v>#REF!</v>
      </c>
      <c r="Y145" s="99" t="s">
        <v>16788</v>
      </c>
      <c r="Z145" s="99"/>
      <c r="AA145" s="96" t="e">
        <f>[1]!STOCK[[#This Row],[Costo total]]*[1]!STOCK[[#This Row],[Entradas]]</f>
        <v>#REF!</v>
      </c>
      <c r="AB145" s="96" t="e">
        <f>[1]!STOCK[[#This Row],[Stock Actual]]*[1]!STOCK[[#This Row],[Costo total]]</f>
        <v>#REF!</v>
      </c>
      <c r="AC145" s="99"/>
      <c r="AD145" s="78"/>
      <c r="AE145" s="78"/>
      <c r="AF145" s="78"/>
      <c r="AG145" s="78"/>
      <c r="AH145" s="78"/>
      <c r="AI145" s="78"/>
      <c r="AJ145" s="78"/>
      <c r="AK145" s="78"/>
      <c r="AL145" s="78"/>
      <c r="AM145" s="78"/>
      <c r="AN145" s="78"/>
      <c r="AO145" s="78"/>
      <c r="AP145" s="78"/>
      <c r="AQ145" s="78"/>
      <c r="AR145" s="78"/>
      <c r="AS145" s="78"/>
      <c r="AT145" s="78"/>
    </row>
    <row r="146" s="59" customFormat="1" ht="80" hidden="1" customHeight="1" spans="1:46">
      <c r="A146" s="85" t="s">
        <v>16789</v>
      </c>
      <c r="B146" s="86"/>
      <c r="C146" s="87" t="s">
        <v>2</v>
      </c>
      <c r="D146" s="88" t="s">
        <v>16582</v>
      </c>
      <c r="E146" s="97" t="s">
        <v>16790</v>
      </c>
      <c r="F146" s="97" t="s">
        <v>16413</v>
      </c>
      <c r="G146" s="98" t="s">
        <v>16791</v>
      </c>
      <c r="H146" s="88">
        <v>35</v>
      </c>
      <c r="I146" s="78">
        <f t="shared" si="5"/>
        <v>35</v>
      </c>
      <c r="J146" s="107">
        <v>1</v>
      </c>
      <c r="K146" s="105">
        <f>SUMIFS(VENTAS[Cantidad],VENTAS[Código del producto Vendido],STOCK[[#This Row],[Code]])</f>
        <v>0</v>
      </c>
      <c r="L146" s="105">
        <f>STOCK[[#This Row],[Entradas]]-STOCK[[#This Row],[Salidas]]</f>
        <v>1</v>
      </c>
      <c r="M146" s="78">
        <f>STOCK[[#This Row],[Precio Final]]*10%</f>
        <v>3.5</v>
      </c>
      <c r="N146" s="98">
        <v>0</v>
      </c>
      <c r="O146" s="98">
        <v>0</v>
      </c>
      <c r="P146" s="88">
        <v>15.2820211515864</v>
      </c>
      <c r="Q146" s="109">
        <v>0</v>
      </c>
      <c r="R146" s="98">
        <v>0</v>
      </c>
      <c r="S146" s="98">
        <v>1.97</v>
      </c>
      <c r="T146" s="98" t="e">
        <f>[1]!STOCK[[#This Row],[Costo Unitario (USD)]]+[1]!STOCK[[#This Row],[Costo Envío (USD)]]+[1]!STOCK[[#This Row],[Comisión 10%]]</f>
        <v>#REF!</v>
      </c>
      <c r="U146" s="98" t="e">
        <f>[1]!STOCK[[#This Row],[Costo total]]*1.5</f>
        <v>#REF!</v>
      </c>
      <c r="V146" s="80">
        <f t="shared" si="6"/>
        <v>35</v>
      </c>
      <c r="W146" s="78" t="e">
        <f>STOCK[[#This Row],[Precio Final]]-STOCK[[#This Row],[Costo total]]</f>
        <v>#REF!</v>
      </c>
      <c r="X146" s="78" t="e">
        <f>STOCK[[#This Row],[Ganancia Unitaria]]*STOCK[[#This Row],[Salidas]]</f>
        <v>#REF!</v>
      </c>
      <c r="Y146" s="98" t="s">
        <v>16792</v>
      </c>
      <c r="Z146" s="98"/>
      <c r="AA146" s="100" t="e">
        <f>[1]!STOCK[[#This Row],[Costo total]]*[1]!STOCK[[#This Row],[Entradas]]</f>
        <v>#REF!</v>
      </c>
      <c r="AB146" s="100" t="e">
        <f>[1]!STOCK[[#This Row],[Stock Actual]]*[1]!STOCK[[#This Row],[Costo total]]</f>
        <v>#REF!</v>
      </c>
      <c r="AC146" s="98"/>
      <c r="AD146" s="76"/>
      <c r="AE146" s="76"/>
      <c r="AF146" s="76"/>
      <c r="AG146" s="76"/>
      <c r="AH146" s="76"/>
      <c r="AI146" s="76"/>
      <c r="AJ146" s="76"/>
      <c r="AK146" s="76"/>
      <c r="AL146" s="76"/>
      <c r="AM146" s="76"/>
      <c r="AN146" s="76"/>
      <c r="AO146" s="76"/>
      <c r="AP146" s="76"/>
      <c r="AQ146" s="76"/>
      <c r="AR146" s="76"/>
      <c r="AS146" s="76"/>
      <c r="AT146" s="76"/>
    </row>
    <row r="147" s="59" customFormat="1" ht="80" hidden="1" customHeight="1" spans="1:46">
      <c r="A147" s="85" t="s">
        <v>16793</v>
      </c>
      <c r="B147" s="82"/>
      <c r="C147" s="83" t="s">
        <v>2</v>
      </c>
      <c r="D147" s="88" t="s">
        <v>16480</v>
      </c>
      <c r="E147" s="97" t="s">
        <v>16794</v>
      </c>
      <c r="F147" s="97" t="s">
        <v>16413</v>
      </c>
      <c r="G147" s="99" t="s">
        <v>16791</v>
      </c>
      <c r="H147" s="88">
        <v>25</v>
      </c>
      <c r="I147" s="78">
        <f t="shared" si="5"/>
        <v>25</v>
      </c>
      <c r="J147" s="107">
        <v>3</v>
      </c>
      <c r="K147" s="105">
        <f>SUMIFS(VENTAS[Cantidad],VENTAS[Código del producto Vendido],STOCK[[#This Row],[Code]])</f>
        <v>0</v>
      </c>
      <c r="L147" s="105">
        <f>STOCK[[#This Row],[Entradas]]-STOCK[[#This Row],[Salidas]]</f>
        <v>3</v>
      </c>
      <c r="M147" s="78">
        <f>STOCK[[#This Row],[Precio Final]]*10%</f>
        <v>2.5</v>
      </c>
      <c r="N147" s="99">
        <v>0</v>
      </c>
      <c r="O147" s="99">
        <v>0</v>
      </c>
      <c r="P147" s="88">
        <v>15.8108108108108</v>
      </c>
      <c r="Q147" s="110">
        <v>0</v>
      </c>
      <c r="R147" s="99">
        <v>0</v>
      </c>
      <c r="S147" s="99">
        <v>1.97</v>
      </c>
      <c r="T147" s="99" t="e">
        <f>[1]!STOCK[[#This Row],[Costo Unitario (USD)]]+[1]!STOCK[[#This Row],[Costo Envío (USD)]]+[1]!STOCK[[#This Row],[Comisión 10%]]</f>
        <v>#REF!</v>
      </c>
      <c r="U147" s="99" t="e">
        <f>[1]!STOCK[[#This Row],[Costo total]]*1.5</f>
        <v>#REF!</v>
      </c>
      <c r="V147" s="80">
        <f t="shared" si="6"/>
        <v>25</v>
      </c>
      <c r="W147" s="78" t="e">
        <f>STOCK[[#This Row],[Precio Final]]-STOCK[[#This Row],[Costo total]]</f>
        <v>#REF!</v>
      </c>
      <c r="X147" s="78" t="e">
        <f>STOCK[[#This Row],[Ganancia Unitaria]]*STOCK[[#This Row],[Salidas]]</f>
        <v>#REF!</v>
      </c>
      <c r="Y147" s="99" t="s">
        <v>16795</v>
      </c>
      <c r="Z147" s="99"/>
      <c r="AA147" s="96" t="e">
        <f>[1]!STOCK[[#This Row],[Costo total]]*[1]!STOCK[[#This Row],[Entradas]]</f>
        <v>#REF!</v>
      </c>
      <c r="AB147" s="96" t="e">
        <f>[1]!STOCK[[#This Row],[Stock Actual]]*[1]!STOCK[[#This Row],[Costo total]]</f>
        <v>#REF!</v>
      </c>
      <c r="AC147" s="99"/>
      <c r="AD147" s="76"/>
      <c r="AE147" s="76"/>
      <c r="AF147" s="76"/>
      <c r="AG147" s="76"/>
      <c r="AH147" s="76"/>
      <c r="AI147" s="76"/>
      <c r="AJ147" s="76"/>
      <c r="AK147" s="76"/>
      <c r="AL147" s="76"/>
      <c r="AM147" s="76"/>
      <c r="AN147" s="76"/>
      <c r="AO147" s="76"/>
      <c r="AP147" s="76"/>
      <c r="AQ147" s="76"/>
      <c r="AR147" s="76"/>
      <c r="AS147" s="76"/>
      <c r="AT147" s="76"/>
    </row>
    <row r="148" s="58" customFormat="1" ht="80" hidden="1" customHeight="1" spans="1:46">
      <c r="A148" s="85" t="s">
        <v>16796</v>
      </c>
      <c r="B148" s="86"/>
      <c r="C148" s="87" t="s">
        <v>2</v>
      </c>
      <c r="D148" s="88" t="s">
        <v>16582</v>
      </c>
      <c r="E148" s="97" t="s">
        <v>16797</v>
      </c>
      <c r="F148" s="97" t="s">
        <v>16400</v>
      </c>
      <c r="G148" s="98" t="s">
        <v>16791</v>
      </c>
      <c r="H148" s="88">
        <v>35</v>
      </c>
      <c r="I148" s="78">
        <f t="shared" si="5"/>
        <v>35</v>
      </c>
      <c r="J148" s="107">
        <v>4</v>
      </c>
      <c r="K148" s="105">
        <f>SUMIFS(VENTAS[Cantidad],VENTAS[Código del producto Vendido],STOCK[[#This Row],[Code]])</f>
        <v>2</v>
      </c>
      <c r="L148" s="105">
        <f>STOCK[[#This Row],[Entradas]]-STOCK[[#This Row],[Salidas]]</f>
        <v>2</v>
      </c>
      <c r="M148" s="78">
        <f>STOCK[[#This Row],[Precio Final]]*10%</f>
        <v>3.5</v>
      </c>
      <c r="N148" s="98">
        <v>0</v>
      </c>
      <c r="O148" s="98">
        <v>0</v>
      </c>
      <c r="P148" s="88">
        <v>14.2244418331375</v>
      </c>
      <c r="Q148" s="109">
        <v>0</v>
      </c>
      <c r="R148" s="98">
        <v>0</v>
      </c>
      <c r="S148" s="98">
        <v>1.97</v>
      </c>
      <c r="T148" s="98" t="e">
        <f>[1]!STOCK[[#This Row],[Costo Unitario (USD)]]+[1]!STOCK[[#This Row],[Costo Envío (USD)]]+[1]!STOCK[[#This Row],[Comisión 10%]]</f>
        <v>#REF!</v>
      </c>
      <c r="U148" s="98" t="e">
        <f>[1]!STOCK[[#This Row],[Costo total]]*1.5</f>
        <v>#REF!</v>
      </c>
      <c r="V148" s="80">
        <f t="shared" si="6"/>
        <v>35</v>
      </c>
      <c r="W148" s="78" t="e">
        <f>STOCK[[#This Row],[Precio Final]]-STOCK[[#This Row],[Costo total]]</f>
        <v>#REF!</v>
      </c>
      <c r="X148" s="78" t="e">
        <f>STOCK[[#This Row],[Ganancia Unitaria]]*STOCK[[#This Row],[Salidas]]</f>
        <v>#REF!</v>
      </c>
      <c r="Y148" s="98" t="s">
        <v>16798</v>
      </c>
      <c r="Z148" s="98"/>
      <c r="AA148" s="100" t="e">
        <f>[1]!STOCK[[#This Row],[Costo total]]*[1]!STOCK[[#This Row],[Entradas]]</f>
        <v>#REF!</v>
      </c>
      <c r="AB148" s="100" t="e">
        <f>[1]!STOCK[[#This Row],[Stock Actual]]*[1]!STOCK[[#This Row],[Costo total]]</f>
        <v>#REF!</v>
      </c>
      <c r="AC148" s="98"/>
      <c r="AD148" s="78"/>
      <c r="AE148" s="78"/>
      <c r="AF148" s="78"/>
      <c r="AG148" s="78"/>
      <c r="AH148" s="78"/>
      <c r="AI148" s="78"/>
      <c r="AJ148" s="78"/>
      <c r="AK148" s="78"/>
      <c r="AL148" s="78"/>
      <c r="AM148" s="78"/>
      <c r="AN148" s="78"/>
      <c r="AO148" s="78"/>
      <c r="AP148" s="78"/>
      <c r="AQ148" s="78"/>
      <c r="AR148" s="78"/>
      <c r="AS148" s="78"/>
      <c r="AT148" s="78"/>
    </row>
    <row r="149" s="59" customFormat="1" ht="80" hidden="1" customHeight="1" spans="1:46">
      <c r="A149" s="81" t="s">
        <v>16799</v>
      </c>
      <c r="B149" s="82"/>
      <c r="C149" s="83" t="s">
        <v>2</v>
      </c>
      <c r="D149" s="88" t="s">
        <v>16582</v>
      </c>
      <c r="E149" s="95" t="s">
        <v>16800</v>
      </c>
      <c r="F149" s="95" t="s">
        <v>16409</v>
      </c>
      <c r="G149" s="96" t="s">
        <v>16791</v>
      </c>
      <c r="H149" s="84">
        <v>35</v>
      </c>
      <c r="I149" s="78">
        <f t="shared" si="5"/>
        <v>35</v>
      </c>
      <c r="J149" s="106">
        <v>3</v>
      </c>
      <c r="K149" s="105">
        <f>SUMIFS(VENTAS[Cantidad],VENTAS[Código del producto Vendido],STOCK[[#This Row],[Code]])</f>
        <v>1</v>
      </c>
      <c r="L149" s="105">
        <f>STOCK[[#This Row],[Entradas]]-STOCK[[#This Row],[Salidas]]</f>
        <v>2</v>
      </c>
      <c r="M149" s="78">
        <f>STOCK[[#This Row],[Precio Final]]*10%</f>
        <v>3.5</v>
      </c>
      <c r="N149" s="99">
        <v>0</v>
      </c>
      <c r="O149" s="99">
        <v>0</v>
      </c>
      <c r="P149" s="84">
        <v>14.2244418331375</v>
      </c>
      <c r="Q149" s="108">
        <v>0</v>
      </c>
      <c r="R149" s="96">
        <v>0</v>
      </c>
      <c r="S149" s="96">
        <v>1.97</v>
      </c>
      <c r="T149" s="99" t="e">
        <f>[1]!STOCK[[#This Row],[Costo Unitario (USD)]]+[1]!STOCK[[#This Row],[Costo Envío (USD)]]+[1]!STOCK[[#This Row],[Comisión 10%]]</f>
        <v>#REF!</v>
      </c>
      <c r="U149" s="96" t="e">
        <f>[1]!STOCK[[#This Row],[Costo total]]*1.5</f>
        <v>#REF!</v>
      </c>
      <c r="V149" s="80">
        <f t="shared" si="6"/>
        <v>35</v>
      </c>
      <c r="W149" s="78" t="e">
        <f>STOCK[[#This Row],[Precio Final]]-STOCK[[#This Row],[Costo total]]</f>
        <v>#REF!</v>
      </c>
      <c r="X149" s="78" t="e">
        <f>STOCK[[#This Row],[Ganancia Unitaria]]*STOCK[[#This Row],[Salidas]]</f>
        <v>#REF!</v>
      </c>
      <c r="Y149" s="96" t="s">
        <v>16801</v>
      </c>
      <c r="Z149" s="96"/>
      <c r="AA149" s="96" t="e">
        <f>[1]!STOCK[[#This Row],[Costo total]]*[1]!STOCK[[#This Row],[Entradas]]</f>
        <v>#REF!</v>
      </c>
      <c r="AB149" s="96" t="e">
        <f>[1]!STOCK[[#This Row],[Stock Actual]]*[1]!STOCK[[#This Row],[Costo total]]</f>
        <v>#REF!</v>
      </c>
      <c r="AC149" s="96"/>
      <c r="AD149" s="76"/>
      <c r="AE149" s="76"/>
      <c r="AF149" s="76"/>
      <c r="AG149" s="76"/>
      <c r="AH149" s="76"/>
      <c r="AI149" s="76"/>
      <c r="AJ149" s="76"/>
      <c r="AK149" s="76"/>
      <c r="AL149" s="76"/>
      <c r="AM149" s="76"/>
      <c r="AN149" s="76"/>
      <c r="AO149" s="76"/>
      <c r="AP149" s="76"/>
      <c r="AQ149" s="76"/>
      <c r="AR149" s="76"/>
      <c r="AS149" s="76"/>
      <c r="AT149" s="76"/>
    </row>
    <row r="150" s="58" customFormat="1" ht="80" hidden="1" customHeight="1" spans="1:46">
      <c r="A150" s="81" t="s">
        <v>16802</v>
      </c>
      <c r="B150" s="86"/>
      <c r="C150" s="87" t="s">
        <v>2</v>
      </c>
      <c r="D150" s="88" t="s">
        <v>16582</v>
      </c>
      <c r="E150" s="97" t="s">
        <v>16803</v>
      </c>
      <c r="F150" s="95" t="s">
        <v>16568</v>
      </c>
      <c r="G150" s="100" t="s">
        <v>16791</v>
      </c>
      <c r="H150" s="84">
        <v>35</v>
      </c>
      <c r="I150" s="78">
        <f t="shared" si="5"/>
        <v>35</v>
      </c>
      <c r="J150" s="106">
        <v>2</v>
      </c>
      <c r="K150" s="105">
        <f>SUMIFS(VENTAS[Cantidad],VENTAS[Código del producto Vendido],STOCK[[#This Row],[Code]])</f>
        <v>1</v>
      </c>
      <c r="L150" s="105">
        <f>STOCK[[#This Row],[Entradas]]-STOCK[[#This Row],[Salidas]]</f>
        <v>1</v>
      </c>
      <c r="M150" s="78">
        <f>STOCK[[#This Row],[Precio Final]]*10%</f>
        <v>3.5</v>
      </c>
      <c r="N150" s="98">
        <v>0</v>
      </c>
      <c r="O150" s="98">
        <v>0</v>
      </c>
      <c r="P150" s="84">
        <v>15.2820211515864</v>
      </c>
      <c r="Q150" s="111">
        <v>0</v>
      </c>
      <c r="R150" s="100">
        <v>0</v>
      </c>
      <c r="S150" s="100">
        <v>0</v>
      </c>
      <c r="T150" s="98" t="e">
        <f>[1]!STOCK[[#This Row],[Costo Unitario (USD)]]+[1]!STOCK[[#This Row],[Costo Envío (USD)]]+[1]!STOCK[[#This Row],[Comisión 10%]]</f>
        <v>#REF!</v>
      </c>
      <c r="U150" s="100" t="e">
        <f>[1]!STOCK[[#This Row],[Costo total]]*1.5</f>
        <v>#REF!</v>
      </c>
      <c r="V150" s="80">
        <f t="shared" si="6"/>
        <v>35</v>
      </c>
      <c r="W150" s="78" t="e">
        <f>STOCK[[#This Row],[Precio Final]]-STOCK[[#This Row],[Costo total]]</f>
        <v>#REF!</v>
      </c>
      <c r="X150" s="78" t="e">
        <f>STOCK[[#This Row],[Ganancia Unitaria]]*STOCK[[#This Row],[Salidas]]</f>
        <v>#REF!</v>
      </c>
      <c r="Y150" s="100" t="s">
        <v>16804</v>
      </c>
      <c r="Z150" s="100"/>
      <c r="AA150" s="100" t="e">
        <f>[1]!STOCK[[#This Row],[Costo total]]*[1]!STOCK[[#This Row],[Entradas]]</f>
        <v>#REF!</v>
      </c>
      <c r="AB150" s="100" t="e">
        <f>[1]!STOCK[[#This Row],[Stock Actual]]*[1]!STOCK[[#This Row],[Costo total]]</f>
        <v>#REF!</v>
      </c>
      <c r="AC150" s="100"/>
      <c r="AD150" s="78"/>
      <c r="AE150" s="78"/>
      <c r="AF150" s="78"/>
      <c r="AG150" s="78"/>
      <c r="AH150" s="78"/>
      <c r="AI150" s="78"/>
      <c r="AJ150" s="78"/>
      <c r="AK150" s="78"/>
      <c r="AL150" s="78"/>
      <c r="AM150" s="78"/>
      <c r="AN150" s="78"/>
      <c r="AO150" s="78"/>
      <c r="AP150" s="78"/>
      <c r="AQ150" s="78"/>
      <c r="AR150" s="78"/>
      <c r="AS150" s="78"/>
      <c r="AT150" s="78"/>
    </row>
    <row r="151" s="59" customFormat="1" ht="80" customHeight="1" spans="1:46">
      <c r="A151" s="81" t="s">
        <v>16805</v>
      </c>
      <c r="B151" s="82"/>
      <c r="C151" s="83" t="s">
        <v>2</v>
      </c>
      <c r="D151" s="88" t="s">
        <v>16659</v>
      </c>
      <c r="E151" s="95" t="s">
        <v>16806</v>
      </c>
      <c r="F151" s="95" t="s">
        <v>16807</v>
      </c>
      <c r="G151" s="96" t="s">
        <v>16808</v>
      </c>
      <c r="H151" s="84">
        <v>45</v>
      </c>
      <c r="I151" s="78">
        <f t="shared" si="5"/>
        <v>45</v>
      </c>
      <c r="J151" s="106">
        <v>2</v>
      </c>
      <c r="K151" s="105">
        <v>1</v>
      </c>
      <c r="L151" s="105">
        <f>STOCK[[#This Row],[Entradas]]-STOCK[[#This Row],[Salidas]]</f>
        <v>1</v>
      </c>
      <c r="M151" s="78">
        <f>STOCK[[#This Row],[Precio Final]]*10%</f>
        <v>4.5</v>
      </c>
      <c r="N151" s="99">
        <v>0</v>
      </c>
      <c r="O151" s="99">
        <v>0</v>
      </c>
      <c r="P151" s="84">
        <v>22.5</v>
      </c>
      <c r="Q151" s="108">
        <v>0</v>
      </c>
      <c r="R151" s="96">
        <v>7.81</v>
      </c>
      <c r="S151" s="99">
        <v>1.97</v>
      </c>
      <c r="T151" s="99" t="e">
        <f>[1]!STOCK[[#This Row],[Costo Unitario (USD)]]+[1]!STOCK[[#This Row],[Costo Envío (USD)]]+[1]!STOCK[[#This Row],[Comisión 10%]]</f>
        <v>#REF!</v>
      </c>
      <c r="U151" s="96" t="e">
        <f>[1]!STOCK[[#This Row],[Costo total]]*1.5</f>
        <v>#REF!</v>
      </c>
      <c r="V151" s="80">
        <f t="shared" si="6"/>
        <v>45</v>
      </c>
      <c r="W151" s="78" t="e">
        <f>STOCK[[#This Row],[Precio Final]]-STOCK[[#This Row],[Costo total]]</f>
        <v>#REF!</v>
      </c>
      <c r="X151" s="78" t="e">
        <f>STOCK[[#This Row],[Ganancia Unitaria]]*STOCK[[#This Row],[Salidas]]</f>
        <v>#REF!</v>
      </c>
      <c r="Y151" s="96" t="s">
        <v>16809</v>
      </c>
      <c r="Z151" s="96"/>
      <c r="AA151" s="96" t="e">
        <f>[1]!STOCK[[#This Row],[Costo total]]*[1]!STOCK[[#This Row],[Entradas]]</f>
        <v>#REF!</v>
      </c>
      <c r="AB151" s="96" t="e">
        <f>[1]!STOCK[[#This Row],[Stock Actual]]*[1]!STOCK[[#This Row],[Costo total]]</f>
        <v>#REF!</v>
      </c>
      <c r="AC151" s="96"/>
      <c r="AD151" s="76"/>
      <c r="AE151" s="76"/>
      <c r="AF151" s="76"/>
      <c r="AG151" s="76"/>
      <c r="AH151" s="76"/>
      <c r="AI151" s="76"/>
      <c r="AJ151" s="76"/>
      <c r="AK151" s="76"/>
      <c r="AL151" s="76"/>
      <c r="AM151" s="76"/>
      <c r="AN151" s="76"/>
      <c r="AO151" s="76"/>
      <c r="AP151" s="76"/>
      <c r="AQ151" s="76"/>
      <c r="AR151" s="76"/>
      <c r="AS151" s="76"/>
      <c r="AT151" s="76"/>
    </row>
    <row r="152" s="58" customFormat="1" ht="80" customHeight="1" spans="1:46">
      <c r="A152" s="91" t="s">
        <v>16810</v>
      </c>
      <c r="B152" s="86"/>
      <c r="C152" s="87" t="s">
        <v>2</v>
      </c>
      <c r="D152" s="88" t="s">
        <v>16659</v>
      </c>
      <c r="E152" s="97" t="s">
        <v>16811</v>
      </c>
      <c r="F152" s="97" t="s">
        <v>16475</v>
      </c>
      <c r="G152" s="98" t="s">
        <v>16808</v>
      </c>
      <c r="H152" s="88">
        <v>40</v>
      </c>
      <c r="I152" s="78">
        <f t="shared" si="5"/>
        <v>40</v>
      </c>
      <c r="J152" s="107">
        <v>1</v>
      </c>
      <c r="K152" s="105">
        <f>SUMIFS(VENTAS[Cantidad],VENTAS[Código del producto Vendido],STOCK[[#This Row],[Code]])</f>
        <v>0</v>
      </c>
      <c r="L152" s="105">
        <f>STOCK[[#This Row],[Entradas]]-STOCK[[#This Row],[Salidas]]</f>
        <v>1</v>
      </c>
      <c r="M152" s="78">
        <f>STOCK[[#This Row],[Precio Final]]*10%</f>
        <v>4</v>
      </c>
      <c r="N152" s="98">
        <v>0</v>
      </c>
      <c r="O152" s="98">
        <v>0</v>
      </c>
      <c r="P152" s="88">
        <v>15.75</v>
      </c>
      <c r="Q152" s="109">
        <v>470</v>
      </c>
      <c r="R152" s="98">
        <v>7.81</v>
      </c>
      <c r="S152" s="98">
        <v>3.6707</v>
      </c>
      <c r="T152" s="98" t="e">
        <f>[1]!STOCK[[#This Row],[Costo Unitario (USD)]]+[1]!STOCK[[#This Row],[Costo Envío (USD)]]+[1]!STOCK[[#This Row],[Comisión 10%]]</f>
        <v>#REF!</v>
      </c>
      <c r="U152" s="98" t="e">
        <f>[1]!STOCK[[#This Row],[Costo total]]*1.5</f>
        <v>#REF!</v>
      </c>
      <c r="V152" s="80">
        <f t="shared" si="6"/>
        <v>40</v>
      </c>
      <c r="W152" s="78" t="e">
        <f>STOCK[[#This Row],[Precio Final]]-STOCK[[#This Row],[Costo total]]</f>
        <v>#REF!</v>
      </c>
      <c r="X152" s="78" t="e">
        <f>STOCK[[#This Row],[Ganancia Unitaria]]*STOCK[[#This Row],[Salidas]]</f>
        <v>#REF!</v>
      </c>
      <c r="Y152" s="98" t="s">
        <v>16809</v>
      </c>
      <c r="Z152" s="98"/>
      <c r="AA152" s="100" t="e">
        <f>[1]!STOCK[[#This Row],[Costo total]]*[1]!STOCK[[#This Row],[Entradas]]</f>
        <v>#REF!</v>
      </c>
      <c r="AB152" s="100" t="e">
        <f>[1]!STOCK[[#This Row],[Stock Actual]]*[1]!STOCK[[#This Row],[Costo total]]</f>
        <v>#REF!</v>
      </c>
      <c r="AC152" s="98"/>
      <c r="AD152" s="78"/>
      <c r="AE152" s="78"/>
      <c r="AF152" s="78"/>
      <c r="AG152" s="78"/>
      <c r="AH152" s="78"/>
      <c r="AI152" s="78"/>
      <c r="AJ152" s="78"/>
      <c r="AK152" s="78"/>
      <c r="AL152" s="78"/>
      <c r="AM152" s="78"/>
      <c r="AN152" s="78"/>
      <c r="AO152" s="78"/>
      <c r="AP152" s="78"/>
      <c r="AQ152" s="78"/>
      <c r="AR152" s="78"/>
      <c r="AS152" s="78"/>
      <c r="AT152" s="78"/>
    </row>
    <row r="153" s="59" customFormat="1" ht="80" customHeight="1" spans="1:46">
      <c r="A153" s="114" t="s">
        <v>16812</v>
      </c>
      <c r="B153" s="82"/>
      <c r="C153" s="83" t="s">
        <v>2</v>
      </c>
      <c r="D153" s="88" t="s">
        <v>16659</v>
      </c>
      <c r="E153" s="95" t="s">
        <v>16813</v>
      </c>
      <c r="F153" s="95" t="s">
        <v>16475</v>
      </c>
      <c r="G153" s="96" t="s">
        <v>16808</v>
      </c>
      <c r="H153" s="84">
        <v>35</v>
      </c>
      <c r="I153" s="78">
        <f t="shared" si="5"/>
        <v>35</v>
      </c>
      <c r="J153" s="106">
        <v>1</v>
      </c>
      <c r="K153" s="105">
        <v>1</v>
      </c>
      <c r="L153" s="105">
        <f>STOCK[[#This Row],[Entradas]]-STOCK[[#This Row],[Salidas]]</f>
        <v>0</v>
      </c>
      <c r="M153" s="78">
        <f>STOCK[[#This Row],[Precio Final]]*10%</f>
        <v>3.5</v>
      </c>
      <c r="N153" s="99">
        <v>0</v>
      </c>
      <c r="O153" s="99">
        <v>0</v>
      </c>
      <c r="P153" s="84">
        <v>17.5</v>
      </c>
      <c r="Q153" s="108">
        <v>465</v>
      </c>
      <c r="R153" s="96">
        <v>7.81</v>
      </c>
      <c r="S153" s="96">
        <v>3.63165</v>
      </c>
      <c r="T153" s="99" t="e">
        <f>[1]!STOCK[[#This Row],[Costo Unitario (USD)]]+[1]!STOCK[[#This Row],[Costo Envío (USD)]]+[1]!STOCK[[#This Row],[Comisión 10%]]</f>
        <v>#REF!</v>
      </c>
      <c r="U153" s="96" t="e">
        <f>[1]!STOCK[[#This Row],[Costo total]]*1.5</f>
        <v>#REF!</v>
      </c>
      <c r="V153" s="80">
        <f t="shared" si="6"/>
        <v>35</v>
      </c>
      <c r="W153" s="78" t="e">
        <f>STOCK[[#This Row],[Precio Final]]-STOCK[[#This Row],[Costo total]]</f>
        <v>#REF!</v>
      </c>
      <c r="X153" s="78" t="e">
        <f>STOCK[[#This Row],[Ganancia Unitaria]]*STOCK[[#This Row],[Salidas]]</f>
        <v>#REF!</v>
      </c>
      <c r="Y153" s="96" t="s">
        <v>16809</v>
      </c>
      <c r="Z153" s="96"/>
      <c r="AA153" s="96" t="e">
        <f>[1]!STOCK[[#This Row],[Costo total]]*[1]!STOCK[[#This Row],[Entradas]]</f>
        <v>#REF!</v>
      </c>
      <c r="AB153" s="96" t="e">
        <f>[1]!STOCK[[#This Row],[Stock Actual]]*[1]!STOCK[[#This Row],[Costo total]]</f>
        <v>#REF!</v>
      </c>
      <c r="AC153" s="96"/>
      <c r="AD153" s="76"/>
      <c r="AE153" s="76"/>
      <c r="AF153" s="76"/>
      <c r="AG153" s="76"/>
      <c r="AH153" s="76"/>
      <c r="AI153" s="76"/>
      <c r="AJ153" s="76"/>
      <c r="AK153" s="76"/>
      <c r="AL153" s="76"/>
      <c r="AM153" s="76"/>
      <c r="AN153" s="76"/>
      <c r="AO153" s="76"/>
      <c r="AP153" s="76"/>
      <c r="AQ153" s="76"/>
      <c r="AR153" s="76"/>
      <c r="AS153" s="76"/>
      <c r="AT153" s="76"/>
    </row>
    <row r="154" s="58" customFormat="1" ht="80" customHeight="1" spans="1:46">
      <c r="A154" s="91" t="s">
        <v>16814</v>
      </c>
      <c r="B154" s="86"/>
      <c r="C154" s="87" t="s">
        <v>2</v>
      </c>
      <c r="D154" s="88" t="s">
        <v>16659</v>
      </c>
      <c r="E154" s="97" t="s">
        <v>16815</v>
      </c>
      <c r="F154" s="97" t="s">
        <v>16816</v>
      </c>
      <c r="G154" s="98" t="s">
        <v>16808</v>
      </c>
      <c r="H154" s="88">
        <v>35</v>
      </c>
      <c r="I154" s="78">
        <f t="shared" si="5"/>
        <v>35</v>
      </c>
      <c r="J154" s="107">
        <v>1</v>
      </c>
      <c r="K154" s="105">
        <f>SUMIFS(VENTAS[Cantidad],VENTAS[Código del producto Vendido],STOCK[[#This Row],[Code]])</f>
        <v>0</v>
      </c>
      <c r="L154" s="105">
        <f>STOCK[[#This Row],[Entradas]]-STOCK[[#This Row],[Salidas]]</f>
        <v>1</v>
      </c>
      <c r="M154" s="78">
        <f>STOCK[[#This Row],[Precio Final]]*10%</f>
        <v>3.5</v>
      </c>
      <c r="N154" s="98">
        <v>0</v>
      </c>
      <c r="O154" s="98">
        <v>0</v>
      </c>
      <c r="P154" s="88">
        <v>17.5</v>
      </c>
      <c r="Q154" s="109">
        <v>465</v>
      </c>
      <c r="R154" s="98">
        <v>7.81</v>
      </c>
      <c r="S154" s="98">
        <v>3.63165</v>
      </c>
      <c r="T154" s="98" t="e">
        <f>[1]!STOCK[[#This Row],[Costo Unitario (USD)]]+[1]!STOCK[[#This Row],[Costo Envío (USD)]]+[1]!STOCK[[#This Row],[Comisión 10%]]</f>
        <v>#REF!</v>
      </c>
      <c r="U154" s="98" t="e">
        <f>[1]!STOCK[[#This Row],[Costo total]]*1.5</f>
        <v>#REF!</v>
      </c>
      <c r="V154" s="80">
        <f t="shared" si="6"/>
        <v>35</v>
      </c>
      <c r="W154" s="78" t="e">
        <f>STOCK[[#This Row],[Precio Final]]-STOCK[[#This Row],[Costo total]]</f>
        <v>#REF!</v>
      </c>
      <c r="X154" s="78" t="e">
        <f>STOCK[[#This Row],[Ganancia Unitaria]]*STOCK[[#This Row],[Salidas]]</f>
        <v>#REF!</v>
      </c>
      <c r="Y154" s="98" t="s">
        <v>16809</v>
      </c>
      <c r="Z154" s="98"/>
      <c r="AA154" s="100" t="e">
        <f>[1]!STOCK[[#This Row],[Costo total]]*[1]!STOCK[[#This Row],[Entradas]]</f>
        <v>#REF!</v>
      </c>
      <c r="AB154" s="100" t="e">
        <f>[1]!STOCK[[#This Row],[Stock Actual]]*[1]!STOCK[[#This Row],[Costo total]]</f>
        <v>#REF!</v>
      </c>
      <c r="AC154" s="98"/>
      <c r="AD154" s="78"/>
      <c r="AE154" s="78"/>
      <c r="AF154" s="78"/>
      <c r="AG154" s="78"/>
      <c r="AH154" s="78"/>
      <c r="AI154" s="78"/>
      <c r="AJ154" s="78"/>
      <c r="AK154" s="78"/>
      <c r="AL154" s="78"/>
      <c r="AM154" s="78"/>
      <c r="AN154" s="78"/>
      <c r="AO154" s="78"/>
      <c r="AP154" s="78"/>
      <c r="AQ154" s="78"/>
      <c r="AR154" s="78"/>
      <c r="AS154" s="78"/>
      <c r="AT154" s="78"/>
    </row>
    <row r="155" s="59" customFormat="1" ht="80" customHeight="1" spans="1:46">
      <c r="A155" s="91" t="s">
        <v>16817</v>
      </c>
      <c r="B155" s="82"/>
      <c r="C155" s="83" t="s">
        <v>2</v>
      </c>
      <c r="D155" s="88" t="s">
        <v>16659</v>
      </c>
      <c r="E155" s="97" t="s">
        <v>16818</v>
      </c>
      <c r="F155" s="97" t="s">
        <v>16508</v>
      </c>
      <c r="G155" s="99" t="s">
        <v>16808</v>
      </c>
      <c r="H155" s="88">
        <v>35</v>
      </c>
      <c r="I155" s="78">
        <f t="shared" si="5"/>
        <v>35</v>
      </c>
      <c r="J155" s="107">
        <v>1</v>
      </c>
      <c r="K155" s="105">
        <f>SUMIFS(VENTAS[Cantidad],VENTAS[Código del producto Vendido],STOCK[[#This Row],[Code]])</f>
        <v>0</v>
      </c>
      <c r="L155" s="105">
        <f>STOCK[[#This Row],[Entradas]]-STOCK[[#This Row],[Salidas]]</f>
        <v>1</v>
      </c>
      <c r="M155" s="78">
        <f>STOCK[[#This Row],[Precio Final]]*10%</f>
        <v>3.5</v>
      </c>
      <c r="N155" s="99">
        <v>0</v>
      </c>
      <c r="O155" s="99">
        <v>0</v>
      </c>
      <c r="P155" s="88">
        <v>10</v>
      </c>
      <c r="Q155" s="110">
        <v>600</v>
      </c>
      <c r="R155" s="99">
        <v>7.81</v>
      </c>
      <c r="S155" s="99">
        <v>4.686</v>
      </c>
      <c r="T155" s="99" t="e">
        <f>[1]!STOCK[[#This Row],[Costo Unitario (USD)]]+[1]!STOCK[[#This Row],[Costo Envío (USD)]]+[1]!STOCK[[#This Row],[Comisión 10%]]</f>
        <v>#REF!</v>
      </c>
      <c r="U155" s="99" t="e">
        <f>[1]!STOCK[[#This Row],[Costo total]]*1.5</f>
        <v>#REF!</v>
      </c>
      <c r="V155" s="80">
        <f t="shared" si="6"/>
        <v>35</v>
      </c>
      <c r="W155" s="78" t="e">
        <f>STOCK[[#This Row],[Precio Final]]-STOCK[[#This Row],[Costo total]]</f>
        <v>#REF!</v>
      </c>
      <c r="X155" s="78" t="e">
        <f>STOCK[[#This Row],[Ganancia Unitaria]]*STOCK[[#This Row],[Salidas]]</f>
        <v>#REF!</v>
      </c>
      <c r="Y155" s="99" t="s">
        <v>16809</v>
      </c>
      <c r="Z155" s="99"/>
      <c r="AA155" s="96" t="e">
        <f>[1]!STOCK[[#This Row],[Costo total]]*[1]!STOCK[[#This Row],[Entradas]]</f>
        <v>#REF!</v>
      </c>
      <c r="AB155" s="96" t="e">
        <f>[1]!STOCK[[#This Row],[Stock Actual]]*[1]!STOCK[[#This Row],[Costo total]]</f>
        <v>#REF!</v>
      </c>
      <c r="AC155" s="99"/>
      <c r="AD155" s="76"/>
      <c r="AE155" s="76"/>
      <c r="AF155" s="76"/>
      <c r="AG155" s="76"/>
      <c r="AH155" s="76"/>
      <c r="AI155" s="76"/>
      <c r="AJ155" s="76"/>
      <c r="AK155" s="76"/>
      <c r="AL155" s="76"/>
      <c r="AM155" s="76"/>
      <c r="AN155" s="76"/>
      <c r="AO155" s="76"/>
      <c r="AP155" s="76"/>
      <c r="AQ155" s="76"/>
      <c r="AR155" s="76"/>
      <c r="AS155" s="76"/>
      <c r="AT155" s="76"/>
    </row>
    <row r="156" s="58" customFormat="1" ht="80" customHeight="1" spans="1:46">
      <c r="A156" s="114" t="s">
        <v>16819</v>
      </c>
      <c r="B156" s="86"/>
      <c r="C156" s="87" t="s">
        <v>2</v>
      </c>
      <c r="D156" s="88" t="s">
        <v>16659</v>
      </c>
      <c r="E156" s="95" t="s">
        <v>16820</v>
      </c>
      <c r="F156" s="95" t="s">
        <v>16508</v>
      </c>
      <c r="G156" s="100" t="s">
        <v>16808</v>
      </c>
      <c r="H156" s="84">
        <v>50</v>
      </c>
      <c r="I156" s="78">
        <f t="shared" si="5"/>
        <v>50</v>
      </c>
      <c r="J156" s="106">
        <v>1</v>
      </c>
      <c r="K156" s="105">
        <f>SUMIFS(VENTAS[Cantidad],VENTAS[Código del producto Vendido],STOCK[[#This Row],[Code]])</f>
        <v>0</v>
      </c>
      <c r="L156" s="105">
        <f>STOCK[[#This Row],[Entradas]]-STOCK[[#This Row],[Salidas]]</f>
        <v>1</v>
      </c>
      <c r="M156" s="78">
        <f>STOCK[[#This Row],[Precio Final]]*10%</f>
        <v>5</v>
      </c>
      <c r="N156" s="98">
        <v>0</v>
      </c>
      <c r="O156" s="98">
        <v>0</v>
      </c>
      <c r="P156" s="84">
        <v>26</v>
      </c>
      <c r="Q156" s="111">
        <v>505</v>
      </c>
      <c r="R156" s="100">
        <v>7.81</v>
      </c>
      <c r="S156" s="100">
        <v>3.94405</v>
      </c>
      <c r="T156" s="98" t="e">
        <f>[1]!STOCK[[#This Row],[Costo Unitario (USD)]]+[1]!STOCK[[#This Row],[Costo Envío (USD)]]+[1]!STOCK[[#This Row],[Comisión 10%]]</f>
        <v>#REF!</v>
      </c>
      <c r="U156" s="100" t="e">
        <f>[1]!STOCK[[#This Row],[Costo total]]*1.5</f>
        <v>#REF!</v>
      </c>
      <c r="V156" s="80">
        <f t="shared" si="6"/>
        <v>50</v>
      </c>
      <c r="W156" s="78" t="e">
        <f>STOCK[[#This Row],[Precio Final]]-STOCK[[#This Row],[Costo total]]</f>
        <v>#REF!</v>
      </c>
      <c r="X156" s="78" t="e">
        <f>STOCK[[#This Row],[Ganancia Unitaria]]*STOCK[[#This Row],[Salidas]]</f>
        <v>#REF!</v>
      </c>
      <c r="Y156" s="100" t="s">
        <v>16809</v>
      </c>
      <c r="Z156" s="100"/>
      <c r="AA156" s="100" t="e">
        <f>[1]!STOCK[[#This Row],[Costo total]]*[1]!STOCK[[#This Row],[Entradas]]</f>
        <v>#REF!</v>
      </c>
      <c r="AB156" s="100" t="e">
        <f>[1]!STOCK[[#This Row],[Stock Actual]]*[1]!STOCK[[#This Row],[Costo total]]</f>
        <v>#REF!</v>
      </c>
      <c r="AC156" s="100"/>
      <c r="AD156" s="78"/>
      <c r="AE156" s="78"/>
      <c r="AF156" s="78"/>
      <c r="AG156" s="78"/>
      <c r="AH156" s="78"/>
      <c r="AI156" s="78"/>
      <c r="AJ156" s="78"/>
      <c r="AK156" s="78"/>
      <c r="AL156" s="78"/>
      <c r="AM156" s="78"/>
      <c r="AN156" s="78"/>
      <c r="AO156" s="78"/>
      <c r="AP156" s="78"/>
      <c r="AQ156" s="78"/>
      <c r="AR156" s="78"/>
      <c r="AS156" s="78"/>
      <c r="AT156" s="78"/>
    </row>
    <row r="157" s="58" customFormat="1" ht="80" hidden="1" customHeight="1" spans="1:46">
      <c r="A157" s="81" t="s">
        <v>16821</v>
      </c>
      <c r="B157" s="82"/>
      <c r="C157" s="83" t="s">
        <v>2</v>
      </c>
      <c r="D157" s="84" t="s">
        <v>16559</v>
      </c>
      <c r="E157" s="95" t="s">
        <v>16822</v>
      </c>
      <c r="F157" s="95" t="s">
        <v>16409</v>
      </c>
      <c r="G157" s="96" t="s">
        <v>16388</v>
      </c>
      <c r="H157" s="84">
        <v>18</v>
      </c>
      <c r="I157" s="78">
        <f t="shared" si="5"/>
        <v>18</v>
      </c>
      <c r="J157" s="106">
        <v>3</v>
      </c>
      <c r="K157" s="105">
        <f>SUMIFS(VENTAS[Cantidad],VENTAS[Código del producto Vendido],STOCK[[#This Row],[Code]])</f>
        <v>1</v>
      </c>
      <c r="L157" s="105">
        <f>STOCK[[#This Row],[Entradas]]-STOCK[[#This Row],[Salidas]]</f>
        <v>2</v>
      </c>
      <c r="M157" s="78">
        <f>STOCK[[#This Row],[Precio Final]]*10%</f>
        <v>1.8</v>
      </c>
      <c r="N157" s="99">
        <v>0</v>
      </c>
      <c r="O157" s="99">
        <v>0</v>
      </c>
      <c r="P157" s="84">
        <v>8.97</v>
      </c>
      <c r="Q157" s="108">
        <v>0</v>
      </c>
      <c r="R157" s="96">
        <v>0</v>
      </c>
      <c r="S157" s="96">
        <v>1.97</v>
      </c>
      <c r="T157" s="99" t="e">
        <f>[1]!STOCK[[#This Row],[Costo Unitario (USD)]]+[1]!STOCK[[#This Row],[Costo Envío (USD)]]+[1]!STOCK[[#This Row],[Comisión 10%]]</f>
        <v>#REF!</v>
      </c>
      <c r="U157" s="96" t="e">
        <f>[1]!STOCK[[#This Row],[Costo total]]*1.5</f>
        <v>#REF!</v>
      </c>
      <c r="V157" s="80">
        <f t="shared" si="6"/>
        <v>18</v>
      </c>
      <c r="W157" s="78" t="e">
        <f>STOCK[[#This Row],[Precio Final]]-STOCK[[#This Row],[Costo total]]</f>
        <v>#REF!</v>
      </c>
      <c r="X157" s="78" t="e">
        <f>STOCK[[#This Row],[Ganancia Unitaria]]*STOCK[[#This Row],[Salidas]]</f>
        <v>#REF!</v>
      </c>
      <c r="Y157" s="96"/>
      <c r="Z157" s="96"/>
      <c r="AA157" s="96" t="e">
        <f>[1]!STOCK[[#This Row],[Costo total]]*[1]!STOCK[[#This Row],[Entradas]]</f>
        <v>#REF!</v>
      </c>
      <c r="AB157" s="96" t="e">
        <f>[1]!STOCK[[#This Row],[Stock Actual]]*[1]!STOCK[[#This Row],[Costo total]]</f>
        <v>#REF!</v>
      </c>
      <c r="AC157" s="96"/>
      <c r="AD157" s="78"/>
      <c r="AE157" s="78"/>
      <c r="AF157" s="78"/>
      <c r="AG157" s="78"/>
      <c r="AH157" s="78"/>
      <c r="AI157" s="78"/>
      <c r="AJ157" s="78"/>
      <c r="AK157" s="78"/>
      <c r="AL157" s="78"/>
      <c r="AM157" s="78"/>
      <c r="AN157" s="78"/>
      <c r="AO157" s="78"/>
      <c r="AP157" s="78"/>
      <c r="AQ157" s="78"/>
      <c r="AR157" s="78"/>
      <c r="AS157" s="78"/>
      <c r="AT157" s="78"/>
    </row>
    <row r="158" s="59" customFormat="1" ht="80" hidden="1" customHeight="1" spans="1:46">
      <c r="A158" s="85" t="s">
        <v>16823</v>
      </c>
      <c r="B158" s="86"/>
      <c r="C158" s="87" t="s">
        <v>2</v>
      </c>
      <c r="D158" s="88" t="s">
        <v>16704</v>
      </c>
      <c r="E158" s="97" t="s">
        <v>16824</v>
      </c>
      <c r="F158" s="97" t="s">
        <v>16825</v>
      </c>
      <c r="G158" s="98" t="s">
        <v>16388</v>
      </c>
      <c r="H158" s="88">
        <v>25</v>
      </c>
      <c r="I158" s="78">
        <f t="shared" si="5"/>
        <v>25</v>
      </c>
      <c r="J158" s="107">
        <v>3</v>
      </c>
      <c r="K158" s="105">
        <v>3</v>
      </c>
      <c r="L158" s="105">
        <f>STOCK[[#This Row],[Entradas]]-STOCK[[#This Row],[Salidas]]</f>
        <v>0</v>
      </c>
      <c r="M158" s="78">
        <f>STOCK[[#This Row],[Precio Final]]*10%</f>
        <v>2.5</v>
      </c>
      <c r="N158" s="98">
        <v>0</v>
      </c>
      <c r="O158" s="98">
        <v>0</v>
      </c>
      <c r="P158" s="88">
        <v>9.42</v>
      </c>
      <c r="Q158" s="109">
        <v>0</v>
      </c>
      <c r="R158" s="98">
        <v>0</v>
      </c>
      <c r="S158" s="98">
        <v>1.97</v>
      </c>
      <c r="T158" s="98" t="e">
        <f>[1]!STOCK[[#This Row],[Costo Unitario (USD)]]+[1]!STOCK[[#This Row],[Costo Envío (USD)]]+[1]!STOCK[[#This Row],[Comisión 10%]]</f>
        <v>#REF!</v>
      </c>
      <c r="U158" s="98" t="e">
        <f>[1]!STOCK[[#This Row],[Costo total]]*1.5</f>
        <v>#REF!</v>
      </c>
      <c r="V158" s="80">
        <f t="shared" si="6"/>
        <v>25</v>
      </c>
      <c r="W158" s="78" t="e">
        <f>STOCK[[#This Row],[Precio Final]]-STOCK[[#This Row],[Costo total]]</f>
        <v>#REF!</v>
      </c>
      <c r="X158" s="78" t="e">
        <f>STOCK[[#This Row],[Ganancia Unitaria]]*STOCK[[#This Row],[Salidas]]</f>
        <v>#REF!</v>
      </c>
      <c r="Y158" s="98"/>
      <c r="Z158" s="98"/>
      <c r="AA158" s="100" t="e">
        <f>[1]!STOCK[[#This Row],[Costo total]]*[1]!STOCK[[#This Row],[Entradas]]</f>
        <v>#REF!</v>
      </c>
      <c r="AB158" s="100" t="e">
        <f>[1]!STOCK[[#This Row],[Stock Actual]]*[1]!STOCK[[#This Row],[Costo total]]</f>
        <v>#REF!</v>
      </c>
      <c r="AC158" s="98"/>
      <c r="AD158" s="76"/>
      <c r="AE158" s="76"/>
      <c r="AF158" s="76"/>
      <c r="AG158" s="76"/>
      <c r="AH158" s="76"/>
      <c r="AI158" s="76"/>
      <c r="AJ158" s="76"/>
      <c r="AK158" s="76"/>
      <c r="AL158" s="76"/>
      <c r="AM158" s="76"/>
      <c r="AN158" s="76"/>
      <c r="AO158" s="76"/>
      <c r="AP158" s="76"/>
      <c r="AQ158" s="76"/>
      <c r="AR158" s="76"/>
      <c r="AS158" s="76"/>
      <c r="AT158" s="76"/>
    </row>
    <row r="159" s="58" customFormat="1" ht="80" hidden="1" customHeight="1" spans="1:46">
      <c r="A159" s="85" t="s">
        <v>16826</v>
      </c>
      <c r="B159" s="82"/>
      <c r="C159" s="83" t="s">
        <v>2</v>
      </c>
      <c r="D159" s="88" t="s">
        <v>16500</v>
      </c>
      <c r="E159" s="97" t="s">
        <v>16827</v>
      </c>
      <c r="F159" s="97" t="s">
        <v>16387</v>
      </c>
      <c r="G159" s="99" t="s">
        <v>16388</v>
      </c>
      <c r="H159" s="88">
        <v>30</v>
      </c>
      <c r="I159" s="78">
        <f t="shared" si="5"/>
        <v>30</v>
      </c>
      <c r="J159" s="107">
        <v>1</v>
      </c>
      <c r="K159" s="105">
        <f>SUMIFS(VENTAS[Cantidad],VENTAS[Código del producto Vendido],STOCK[[#This Row],[Code]])</f>
        <v>0</v>
      </c>
      <c r="L159" s="105">
        <f>STOCK[[#This Row],[Entradas]]-STOCK[[#This Row],[Salidas]]</f>
        <v>1</v>
      </c>
      <c r="M159" s="78">
        <f>STOCK[[#This Row],[Precio Final]]*10%</f>
        <v>3</v>
      </c>
      <c r="N159" s="99">
        <v>0</v>
      </c>
      <c r="O159" s="99">
        <v>0</v>
      </c>
      <c r="P159" s="88">
        <v>17.22</v>
      </c>
      <c r="Q159" s="110">
        <v>0</v>
      </c>
      <c r="R159" s="99">
        <v>0</v>
      </c>
      <c r="S159" s="99">
        <v>1.97</v>
      </c>
      <c r="T159" s="99" t="e">
        <f>[1]!STOCK[[#This Row],[Costo Unitario (USD)]]+[1]!STOCK[[#This Row],[Costo Envío (USD)]]+[1]!STOCK[[#This Row],[Comisión 10%]]</f>
        <v>#REF!</v>
      </c>
      <c r="U159" s="99" t="e">
        <f>[1]!STOCK[[#This Row],[Costo total]]*1.5</f>
        <v>#REF!</v>
      </c>
      <c r="V159" s="80">
        <f t="shared" si="6"/>
        <v>30</v>
      </c>
      <c r="W159" s="78" t="e">
        <f>STOCK[[#This Row],[Precio Final]]-STOCK[[#This Row],[Costo total]]</f>
        <v>#REF!</v>
      </c>
      <c r="X159" s="78" t="e">
        <f>STOCK[[#This Row],[Ganancia Unitaria]]*STOCK[[#This Row],[Salidas]]</f>
        <v>#REF!</v>
      </c>
      <c r="Y159" s="99"/>
      <c r="Z159" s="99"/>
      <c r="AA159" s="96" t="e">
        <f>[1]!STOCK[[#This Row],[Costo total]]*[1]!STOCK[[#This Row],[Entradas]]</f>
        <v>#REF!</v>
      </c>
      <c r="AB159" s="96" t="e">
        <f>[1]!STOCK[[#This Row],[Stock Actual]]*[1]!STOCK[[#This Row],[Costo total]]</f>
        <v>#REF!</v>
      </c>
      <c r="AC159" s="99"/>
      <c r="AD159" s="78"/>
      <c r="AE159" s="78"/>
      <c r="AF159" s="78"/>
      <c r="AG159" s="78"/>
      <c r="AH159" s="78"/>
      <c r="AI159" s="78"/>
      <c r="AJ159" s="78"/>
      <c r="AK159" s="78"/>
      <c r="AL159" s="78"/>
      <c r="AM159" s="78"/>
      <c r="AN159" s="78"/>
      <c r="AO159" s="78"/>
      <c r="AP159" s="78"/>
      <c r="AQ159" s="78"/>
      <c r="AR159" s="78"/>
      <c r="AS159" s="78"/>
      <c r="AT159" s="78"/>
    </row>
    <row r="160" s="59" customFormat="1" ht="80" hidden="1" customHeight="1" spans="1:46">
      <c r="A160" s="85" t="s">
        <v>16828</v>
      </c>
      <c r="B160" s="86"/>
      <c r="C160" s="87" t="s">
        <v>2</v>
      </c>
      <c r="D160" s="88" t="s">
        <v>16500</v>
      </c>
      <c r="E160" s="97" t="s">
        <v>16829</v>
      </c>
      <c r="F160" s="97" t="s">
        <v>16409</v>
      </c>
      <c r="G160" s="98" t="s">
        <v>16388</v>
      </c>
      <c r="H160" s="88">
        <v>25</v>
      </c>
      <c r="I160" s="78">
        <f t="shared" si="5"/>
        <v>25</v>
      </c>
      <c r="J160" s="107">
        <v>2</v>
      </c>
      <c r="K160" s="105">
        <v>0</v>
      </c>
      <c r="L160" s="105">
        <f>STOCK[[#This Row],[Entradas]]-STOCK[[#This Row],[Salidas]]</f>
        <v>2</v>
      </c>
      <c r="M160" s="78">
        <f>STOCK[[#This Row],[Precio Final]]*10%</f>
        <v>2.5</v>
      </c>
      <c r="N160" s="98">
        <v>0</v>
      </c>
      <c r="O160" s="98">
        <v>0</v>
      </c>
      <c r="P160" s="88">
        <v>13.82</v>
      </c>
      <c r="Q160" s="109">
        <v>0</v>
      </c>
      <c r="R160" s="98">
        <v>0</v>
      </c>
      <c r="S160" s="98">
        <v>1.97</v>
      </c>
      <c r="T160" s="98" t="e">
        <f>[1]!STOCK[[#This Row],[Costo Unitario (USD)]]+[1]!STOCK[[#This Row],[Costo Envío (USD)]]+[1]!STOCK[[#This Row],[Comisión 10%]]</f>
        <v>#REF!</v>
      </c>
      <c r="U160" s="98" t="e">
        <f>[1]!STOCK[[#This Row],[Costo total]]*1.5</f>
        <v>#REF!</v>
      </c>
      <c r="V160" s="80">
        <f t="shared" si="6"/>
        <v>25</v>
      </c>
      <c r="W160" s="78" t="e">
        <f>STOCK[[#This Row],[Precio Final]]-STOCK[[#This Row],[Costo total]]</f>
        <v>#REF!</v>
      </c>
      <c r="X160" s="78" t="e">
        <f>STOCK[[#This Row],[Ganancia Unitaria]]*STOCK[[#This Row],[Salidas]]</f>
        <v>#REF!</v>
      </c>
      <c r="Y160" s="98"/>
      <c r="Z160" s="98"/>
      <c r="AA160" s="100" t="e">
        <f>[1]!STOCK[[#This Row],[Costo total]]*[1]!STOCK[[#This Row],[Entradas]]</f>
        <v>#REF!</v>
      </c>
      <c r="AB160" s="100" t="e">
        <f>[1]!STOCK[[#This Row],[Stock Actual]]*[1]!STOCK[[#This Row],[Costo total]]</f>
        <v>#REF!</v>
      </c>
      <c r="AC160" s="98"/>
      <c r="AD160" s="76"/>
      <c r="AE160" s="76"/>
      <c r="AF160" s="76"/>
      <c r="AG160" s="76"/>
      <c r="AH160" s="76"/>
      <c r="AI160" s="76"/>
      <c r="AJ160" s="76"/>
      <c r="AK160" s="76"/>
      <c r="AL160" s="76"/>
      <c r="AM160" s="76"/>
      <c r="AN160" s="76"/>
      <c r="AO160" s="76"/>
      <c r="AP160" s="76"/>
      <c r="AQ160" s="76"/>
      <c r="AR160" s="76"/>
      <c r="AS160" s="76"/>
      <c r="AT160" s="76"/>
    </row>
    <row r="161" s="59" customFormat="1" ht="80" hidden="1" customHeight="1" spans="1:46">
      <c r="A161" s="85" t="s">
        <v>16830</v>
      </c>
      <c r="B161" s="82"/>
      <c r="C161" s="83" t="s">
        <v>2</v>
      </c>
      <c r="D161" s="88" t="s">
        <v>16500</v>
      </c>
      <c r="E161" s="97" t="s">
        <v>16831</v>
      </c>
      <c r="F161" s="97" t="s">
        <v>16400</v>
      </c>
      <c r="G161" s="99"/>
      <c r="H161" s="88">
        <v>25</v>
      </c>
      <c r="I161" s="78">
        <f t="shared" si="5"/>
        <v>25</v>
      </c>
      <c r="J161" s="107">
        <v>3</v>
      </c>
      <c r="K161" s="105">
        <f>SUMIFS(VENTAS[Cantidad],VENTAS[Código del producto Vendido],STOCK[[#This Row],[Code]])</f>
        <v>2</v>
      </c>
      <c r="L161" s="105">
        <f>STOCK[[#This Row],[Entradas]]-STOCK[[#This Row],[Salidas]]</f>
        <v>1</v>
      </c>
      <c r="M161" s="78">
        <f>STOCK[[#This Row],[Precio Final]]*10%</f>
        <v>2.5</v>
      </c>
      <c r="N161" s="99">
        <v>0</v>
      </c>
      <c r="O161" s="99">
        <v>0</v>
      </c>
      <c r="P161" s="88">
        <v>18.31</v>
      </c>
      <c r="Q161" s="110">
        <v>0</v>
      </c>
      <c r="R161" s="99">
        <v>0</v>
      </c>
      <c r="S161" s="99">
        <v>1.97</v>
      </c>
      <c r="T161" s="99" t="e">
        <f>[1]!STOCK[[#This Row],[Costo Unitario (USD)]]+[1]!STOCK[[#This Row],[Costo Envío (USD)]]+[1]!STOCK[[#This Row],[Comisión 10%]]</f>
        <v>#REF!</v>
      </c>
      <c r="U161" s="99" t="e">
        <f>[1]!STOCK[[#This Row],[Costo total]]*1.5</f>
        <v>#REF!</v>
      </c>
      <c r="V161" s="80">
        <f t="shared" si="6"/>
        <v>25</v>
      </c>
      <c r="W161" s="78" t="e">
        <f>STOCK[[#This Row],[Precio Final]]-STOCK[[#This Row],[Costo total]]</f>
        <v>#REF!</v>
      </c>
      <c r="X161" s="78" t="e">
        <f>STOCK[[#This Row],[Ganancia Unitaria]]*STOCK[[#This Row],[Salidas]]</f>
        <v>#REF!</v>
      </c>
      <c r="Y161" s="99"/>
      <c r="Z161" s="99"/>
      <c r="AA161" s="96"/>
      <c r="AB161" s="96"/>
      <c r="AC161" s="99"/>
      <c r="AD161" s="76"/>
      <c r="AE161" s="76"/>
      <c r="AF161" s="76"/>
      <c r="AG161" s="76"/>
      <c r="AH161" s="76"/>
      <c r="AI161" s="76"/>
      <c r="AJ161" s="76"/>
      <c r="AK161" s="76"/>
      <c r="AL161" s="76"/>
      <c r="AM161" s="76"/>
      <c r="AN161" s="76"/>
      <c r="AO161" s="76"/>
      <c r="AP161" s="76"/>
      <c r="AQ161" s="76"/>
      <c r="AR161" s="76"/>
      <c r="AS161" s="76"/>
      <c r="AT161" s="76"/>
    </row>
    <row r="162" s="59" customFormat="1" ht="80" hidden="1" customHeight="1" spans="1:46">
      <c r="A162" s="85" t="s">
        <v>16832</v>
      </c>
      <c r="B162" s="86"/>
      <c r="C162" s="87" t="s">
        <v>2</v>
      </c>
      <c r="D162" s="88" t="s">
        <v>16780</v>
      </c>
      <c r="E162" s="97" t="s">
        <v>16833</v>
      </c>
      <c r="F162" s="97" t="s">
        <v>16438</v>
      </c>
      <c r="G162" s="98" t="s">
        <v>16388</v>
      </c>
      <c r="H162" s="88">
        <v>12</v>
      </c>
      <c r="I162" s="78">
        <f t="shared" si="5"/>
        <v>12</v>
      </c>
      <c r="J162" s="107">
        <v>2</v>
      </c>
      <c r="K162" s="105">
        <v>2</v>
      </c>
      <c r="L162" s="105">
        <f>STOCK[[#This Row],[Entradas]]-STOCK[[#This Row],[Salidas]]</f>
        <v>0</v>
      </c>
      <c r="M162" s="78">
        <f>STOCK[[#This Row],[Precio Final]]*10%</f>
        <v>1.2</v>
      </c>
      <c r="N162" s="98">
        <v>0</v>
      </c>
      <c r="O162" s="98">
        <v>0</v>
      </c>
      <c r="P162" s="88">
        <v>3.16</v>
      </c>
      <c r="Q162" s="109">
        <v>0</v>
      </c>
      <c r="R162" s="98">
        <v>0</v>
      </c>
      <c r="S162" s="98">
        <v>1.97</v>
      </c>
      <c r="T162" s="98" t="e">
        <f>[1]!STOCK[[#This Row],[Costo Unitario (USD)]]+[1]!STOCK[[#This Row],[Costo Envío (USD)]]+[1]!STOCK[[#This Row],[Comisión 10%]]</f>
        <v>#REF!</v>
      </c>
      <c r="U162" s="98" t="e">
        <f>[1]!STOCK[[#This Row],[Costo total]]*1.5</f>
        <v>#REF!</v>
      </c>
      <c r="V162" s="80">
        <f t="shared" si="6"/>
        <v>12</v>
      </c>
      <c r="W162" s="78" t="e">
        <f>STOCK[[#This Row],[Precio Final]]-STOCK[[#This Row],[Costo total]]</f>
        <v>#REF!</v>
      </c>
      <c r="X162" s="78" t="e">
        <f>STOCK[[#This Row],[Ganancia Unitaria]]*STOCK[[#This Row],[Salidas]]</f>
        <v>#REF!</v>
      </c>
      <c r="Y162" s="98"/>
      <c r="Z162" s="98"/>
      <c r="AA162" s="100" t="e">
        <f>[1]!STOCK[[#This Row],[Costo total]]*[1]!STOCK[[#This Row],[Entradas]]</f>
        <v>#REF!</v>
      </c>
      <c r="AB162" s="100" t="e">
        <f>[1]!STOCK[[#This Row],[Stock Actual]]*[1]!STOCK[[#This Row],[Costo total]]</f>
        <v>#REF!</v>
      </c>
      <c r="AC162" s="98"/>
      <c r="AD162" s="76"/>
      <c r="AE162" s="76"/>
      <c r="AF162" s="76"/>
      <c r="AG162" s="76"/>
      <c r="AH162" s="76"/>
      <c r="AI162" s="76"/>
      <c r="AJ162" s="76"/>
      <c r="AK162" s="76"/>
      <c r="AL162" s="76"/>
      <c r="AM162" s="76"/>
      <c r="AN162" s="76"/>
      <c r="AO162" s="76"/>
      <c r="AP162" s="76"/>
      <c r="AQ162" s="76"/>
      <c r="AR162" s="76"/>
      <c r="AS162" s="76"/>
      <c r="AT162" s="76"/>
    </row>
    <row r="163" s="59" customFormat="1" ht="80" hidden="1" customHeight="1" spans="1:46">
      <c r="A163" s="85" t="s">
        <v>16834</v>
      </c>
      <c r="B163" s="82"/>
      <c r="C163" s="83" t="s">
        <v>2</v>
      </c>
      <c r="D163" s="88" t="s">
        <v>16559</v>
      </c>
      <c r="E163" s="97" t="s">
        <v>16835</v>
      </c>
      <c r="F163" s="97" t="s">
        <v>16409</v>
      </c>
      <c r="G163" s="99" t="s">
        <v>16388</v>
      </c>
      <c r="H163" s="88">
        <v>10</v>
      </c>
      <c r="I163" s="78">
        <f t="shared" si="5"/>
        <v>10</v>
      </c>
      <c r="J163" s="107">
        <v>2</v>
      </c>
      <c r="K163" s="105">
        <f>SUMIFS(VENTAS[Cantidad],VENTAS[Código del producto Vendido],STOCK[[#This Row],[Code]])</f>
        <v>0</v>
      </c>
      <c r="L163" s="105">
        <f>STOCK[[#This Row],[Entradas]]-STOCK[[#This Row],[Salidas]]</f>
        <v>2</v>
      </c>
      <c r="M163" s="78">
        <f>STOCK[[#This Row],[Precio Final]]*10%</f>
        <v>1</v>
      </c>
      <c r="N163" s="99">
        <v>0</v>
      </c>
      <c r="O163" s="99">
        <v>0</v>
      </c>
      <c r="P163" s="88">
        <v>2.35</v>
      </c>
      <c r="Q163" s="110">
        <v>0</v>
      </c>
      <c r="R163" s="99">
        <v>0</v>
      </c>
      <c r="S163" s="99">
        <v>1.97</v>
      </c>
      <c r="T163" s="99" t="e">
        <f>[1]!STOCK[[#This Row],[Costo Unitario (USD)]]+[1]!STOCK[[#This Row],[Costo Envío (USD)]]+[1]!STOCK[[#This Row],[Comisión 10%]]</f>
        <v>#REF!</v>
      </c>
      <c r="U163" s="99" t="e">
        <f>[1]!STOCK[[#This Row],[Costo total]]*1.5</f>
        <v>#REF!</v>
      </c>
      <c r="V163" s="80">
        <f t="shared" si="6"/>
        <v>10</v>
      </c>
      <c r="W163" s="78" t="e">
        <f>STOCK[[#This Row],[Precio Final]]-STOCK[[#This Row],[Costo total]]</f>
        <v>#REF!</v>
      </c>
      <c r="X163" s="78" t="e">
        <f>STOCK[[#This Row],[Ganancia Unitaria]]*STOCK[[#This Row],[Salidas]]</f>
        <v>#REF!</v>
      </c>
      <c r="Y163" s="99"/>
      <c r="Z163" s="99"/>
      <c r="AA163" s="96" t="e">
        <f>[1]!STOCK[[#This Row],[Costo total]]*[1]!STOCK[[#This Row],[Entradas]]</f>
        <v>#REF!</v>
      </c>
      <c r="AB163" s="96" t="e">
        <f>[1]!STOCK[[#This Row],[Stock Actual]]*[1]!STOCK[[#This Row],[Costo total]]</f>
        <v>#REF!</v>
      </c>
      <c r="AC163" s="99"/>
      <c r="AD163" s="76"/>
      <c r="AE163" s="76"/>
      <c r="AF163" s="76"/>
      <c r="AG163" s="76"/>
      <c r="AH163" s="76"/>
      <c r="AI163" s="76"/>
      <c r="AJ163" s="76"/>
      <c r="AK163" s="76"/>
      <c r="AL163" s="76"/>
      <c r="AM163" s="76"/>
      <c r="AN163" s="76"/>
      <c r="AO163" s="76"/>
      <c r="AP163" s="76"/>
      <c r="AQ163" s="76"/>
      <c r="AR163" s="76"/>
      <c r="AS163" s="76"/>
      <c r="AT163" s="76"/>
    </row>
    <row r="164" s="59" customFormat="1" ht="80" hidden="1" customHeight="1" spans="1:46">
      <c r="A164" s="85" t="s">
        <v>16836</v>
      </c>
      <c r="B164" s="86"/>
      <c r="C164" s="87" t="s">
        <v>2</v>
      </c>
      <c r="D164" s="88" t="s">
        <v>16559</v>
      </c>
      <c r="E164" s="97" t="s">
        <v>16837</v>
      </c>
      <c r="F164" s="97" t="s">
        <v>16413</v>
      </c>
      <c r="G164" s="98" t="s">
        <v>16388</v>
      </c>
      <c r="H164" s="88">
        <v>10</v>
      </c>
      <c r="I164" s="78">
        <f t="shared" si="5"/>
        <v>10</v>
      </c>
      <c r="J164" s="107">
        <v>2</v>
      </c>
      <c r="K164" s="105">
        <f>SUMIFS(VENTAS[Cantidad],VENTAS[Código del producto Vendido],STOCK[[#This Row],[Code]])</f>
        <v>1</v>
      </c>
      <c r="L164" s="105">
        <f>STOCK[[#This Row],[Entradas]]-STOCK[[#This Row],[Salidas]]</f>
        <v>1</v>
      </c>
      <c r="M164" s="78">
        <f>STOCK[[#This Row],[Precio Final]]*10%</f>
        <v>1</v>
      </c>
      <c r="N164" s="98">
        <v>0</v>
      </c>
      <c r="O164" s="98">
        <v>0</v>
      </c>
      <c r="P164" s="88">
        <v>2.35</v>
      </c>
      <c r="Q164" s="109">
        <v>0</v>
      </c>
      <c r="R164" s="98">
        <v>0</v>
      </c>
      <c r="S164" s="98">
        <v>1.97</v>
      </c>
      <c r="T164" s="98" t="e">
        <f>[1]!STOCK[[#This Row],[Costo Unitario (USD)]]+[1]!STOCK[[#This Row],[Costo Envío (USD)]]+[1]!STOCK[[#This Row],[Comisión 10%]]</f>
        <v>#REF!</v>
      </c>
      <c r="U164" s="98" t="e">
        <f>[1]!STOCK[[#This Row],[Costo total]]*1.5</f>
        <v>#REF!</v>
      </c>
      <c r="V164" s="80">
        <f t="shared" si="6"/>
        <v>10</v>
      </c>
      <c r="W164" s="78" t="e">
        <f>STOCK[[#This Row],[Precio Final]]-STOCK[[#This Row],[Costo total]]</f>
        <v>#REF!</v>
      </c>
      <c r="X164" s="78" t="e">
        <f>STOCK[[#This Row],[Ganancia Unitaria]]*STOCK[[#This Row],[Salidas]]</f>
        <v>#REF!</v>
      </c>
      <c r="Y164" s="98"/>
      <c r="Z164" s="98"/>
      <c r="AA164" s="100" t="e">
        <f>[1]!STOCK[[#This Row],[Costo total]]*[1]!STOCK[[#This Row],[Entradas]]</f>
        <v>#REF!</v>
      </c>
      <c r="AB164" s="100" t="e">
        <f>[1]!STOCK[[#This Row],[Stock Actual]]*[1]!STOCK[[#This Row],[Costo total]]</f>
        <v>#REF!</v>
      </c>
      <c r="AC164" s="98"/>
      <c r="AD164" s="76"/>
      <c r="AE164" s="76"/>
      <c r="AF164" s="76"/>
      <c r="AG164" s="76"/>
      <c r="AH164" s="76"/>
      <c r="AI164" s="76"/>
      <c r="AJ164" s="76"/>
      <c r="AK164" s="76"/>
      <c r="AL164" s="76"/>
      <c r="AM164" s="76"/>
      <c r="AN164" s="76"/>
      <c r="AO164" s="76"/>
      <c r="AP164" s="76"/>
      <c r="AQ164" s="76"/>
      <c r="AR164" s="76"/>
      <c r="AS164" s="76"/>
      <c r="AT164" s="76"/>
    </row>
    <row r="165" s="59" customFormat="1" ht="80" hidden="1" customHeight="1" spans="1:46">
      <c r="A165" s="81" t="s">
        <v>16838</v>
      </c>
      <c r="B165" s="82"/>
      <c r="C165" s="83" t="s">
        <v>2</v>
      </c>
      <c r="D165" s="84" t="s">
        <v>16559</v>
      </c>
      <c r="E165" s="95" t="s">
        <v>16839</v>
      </c>
      <c r="F165" s="95" t="s">
        <v>16409</v>
      </c>
      <c r="G165" s="96" t="s">
        <v>16388</v>
      </c>
      <c r="H165" s="84">
        <v>10</v>
      </c>
      <c r="I165" s="78">
        <f t="shared" si="5"/>
        <v>10</v>
      </c>
      <c r="J165" s="106">
        <v>2</v>
      </c>
      <c r="K165" s="105">
        <f>SUMIFS(VENTAS[Cantidad],VENTAS[Código del producto Vendido],STOCK[[#This Row],[Code]])</f>
        <v>1</v>
      </c>
      <c r="L165" s="105">
        <f>STOCK[[#This Row],[Entradas]]-STOCK[[#This Row],[Salidas]]</f>
        <v>1</v>
      </c>
      <c r="M165" s="78">
        <f>STOCK[[#This Row],[Precio Final]]*10%</f>
        <v>1</v>
      </c>
      <c r="N165" s="99">
        <v>0</v>
      </c>
      <c r="O165" s="99">
        <v>0</v>
      </c>
      <c r="P165" s="84">
        <v>2.35</v>
      </c>
      <c r="Q165" s="108">
        <v>0</v>
      </c>
      <c r="R165" s="96">
        <v>0</v>
      </c>
      <c r="S165" s="96">
        <v>1.97</v>
      </c>
      <c r="T165" s="99" t="e">
        <f>[1]!STOCK[[#This Row],[Costo Unitario (USD)]]+[1]!STOCK[[#This Row],[Costo Envío (USD)]]+[1]!STOCK[[#This Row],[Comisión 10%]]</f>
        <v>#REF!</v>
      </c>
      <c r="U165" s="96" t="e">
        <f>[1]!STOCK[[#This Row],[Costo total]]*1.5</f>
        <v>#REF!</v>
      </c>
      <c r="V165" s="80">
        <f t="shared" si="6"/>
        <v>10</v>
      </c>
      <c r="W165" s="78" t="e">
        <f>STOCK[[#This Row],[Precio Final]]-STOCK[[#This Row],[Costo total]]</f>
        <v>#REF!</v>
      </c>
      <c r="X165" s="78" t="e">
        <f>STOCK[[#This Row],[Ganancia Unitaria]]*STOCK[[#This Row],[Salidas]]</f>
        <v>#REF!</v>
      </c>
      <c r="Y165" s="96"/>
      <c r="Z165" s="96"/>
      <c r="AA165" s="96" t="e">
        <f>[1]!STOCK[[#This Row],[Costo total]]*[1]!STOCK[[#This Row],[Entradas]]</f>
        <v>#REF!</v>
      </c>
      <c r="AB165" s="96" t="e">
        <f>[1]!STOCK[[#This Row],[Stock Actual]]*[1]!STOCK[[#This Row],[Costo total]]</f>
        <v>#REF!</v>
      </c>
      <c r="AC165" s="96"/>
      <c r="AD165" s="76"/>
      <c r="AE165" s="76"/>
      <c r="AF165" s="76"/>
      <c r="AG165" s="76"/>
      <c r="AH165" s="76"/>
      <c r="AI165" s="76"/>
      <c r="AJ165" s="76"/>
      <c r="AK165" s="76"/>
      <c r="AL165" s="76"/>
      <c r="AM165" s="76"/>
      <c r="AN165" s="76"/>
      <c r="AO165" s="76"/>
      <c r="AP165" s="76"/>
      <c r="AQ165" s="76"/>
      <c r="AR165" s="76"/>
      <c r="AS165" s="76"/>
      <c r="AT165" s="76"/>
    </row>
    <row r="166" s="58" customFormat="1" ht="80" hidden="1" customHeight="1" spans="1:46">
      <c r="A166" s="85" t="s">
        <v>16840</v>
      </c>
      <c r="B166" s="86"/>
      <c r="C166" s="87" t="s">
        <v>2</v>
      </c>
      <c r="D166" s="88" t="s">
        <v>16559</v>
      </c>
      <c r="E166" s="97" t="s">
        <v>16841</v>
      </c>
      <c r="F166" s="97" t="s">
        <v>16409</v>
      </c>
      <c r="G166" s="98" t="s">
        <v>16388</v>
      </c>
      <c r="H166" s="88">
        <v>10</v>
      </c>
      <c r="I166" s="78">
        <f t="shared" si="5"/>
        <v>10</v>
      </c>
      <c r="J166" s="107">
        <v>1</v>
      </c>
      <c r="K166" s="105">
        <f>SUMIFS(VENTAS[Cantidad],VENTAS[Código del producto Vendido],STOCK[[#This Row],[Code]])</f>
        <v>0</v>
      </c>
      <c r="L166" s="105">
        <f>STOCK[[#This Row],[Entradas]]-STOCK[[#This Row],[Salidas]]</f>
        <v>1</v>
      </c>
      <c r="M166" s="78">
        <f>STOCK[[#This Row],[Precio Final]]*10%</f>
        <v>1</v>
      </c>
      <c r="N166" s="98">
        <v>0</v>
      </c>
      <c r="O166" s="98">
        <v>0</v>
      </c>
      <c r="P166" s="84">
        <v>2.33</v>
      </c>
      <c r="Q166" s="109">
        <v>0</v>
      </c>
      <c r="R166" s="98">
        <v>0</v>
      </c>
      <c r="S166" s="98" t="e">
        <f>[1]!STOCK[[#This Row],[Peso (g)]]*[1]!STOCK[[#This Row],[Precio Envío Kilogramo (USD)]]/1000</f>
        <v>#REF!</v>
      </c>
      <c r="T166" s="98" t="e">
        <f>[1]!STOCK[[#This Row],[Costo Unitario (USD)]]+[1]!STOCK[[#This Row],[Costo Envío (USD)]]+[1]!STOCK[[#This Row],[Comisión 10%]]</f>
        <v>#REF!</v>
      </c>
      <c r="U166" s="98" t="e">
        <f>ROUNDUP(T166,0)</f>
        <v>#REF!</v>
      </c>
      <c r="V166" s="80">
        <f t="shared" si="6"/>
        <v>10</v>
      </c>
      <c r="W166" s="78" t="e">
        <f>STOCK[[#This Row],[Precio Final]]-STOCK[[#This Row],[Costo total]]</f>
        <v>#REF!</v>
      </c>
      <c r="X166" s="78" t="e">
        <f>STOCK[[#This Row],[Ganancia Unitaria]]*STOCK[[#This Row],[Salidas]]</f>
        <v>#REF!</v>
      </c>
      <c r="Y166" s="98"/>
      <c r="Z166" s="98"/>
      <c r="AA166" s="100" t="e">
        <f>[1]!STOCK[[#This Row],[Costo total]]*[1]!STOCK[[#This Row],[Entradas]]</f>
        <v>#REF!</v>
      </c>
      <c r="AB166" s="100" t="e">
        <f>[1]!STOCK[[#This Row],[Stock Actual]]*[1]!STOCK[[#This Row],[Costo total]]</f>
        <v>#REF!</v>
      </c>
      <c r="AC166" s="98"/>
      <c r="AD166" s="78"/>
      <c r="AE166" s="78"/>
      <c r="AF166" s="78"/>
      <c r="AG166" s="78"/>
      <c r="AH166" s="78"/>
      <c r="AI166" s="78"/>
      <c r="AJ166" s="78"/>
      <c r="AK166" s="78"/>
      <c r="AL166" s="78"/>
      <c r="AM166" s="78"/>
      <c r="AN166" s="78"/>
      <c r="AO166" s="78"/>
      <c r="AP166" s="78"/>
      <c r="AQ166" s="78"/>
      <c r="AR166" s="78"/>
      <c r="AS166" s="78"/>
      <c r="AT166" s="78"/>
    </row>
    <row r="167" s="59" customFormat="1" ht="80" hidden="1" customHeight="1" spans="1:46">
      <c r="A167" s="85" t="s">
        <v>16842</v>
      </c>
      <c r="B167" s="82"/>
      <c r="C167" s="83" t="s">
        <v>2</v>
      </c>
      <c r="D167" s="88" t="s">
        <v>16559</v>
      </c>
      <c r="E167" s="97" t="s">
        <v>16843</v>
      </c>
      <c r="F167" s="97" t="s">
        <v>16409</v>
      </c>
      <c r="G167" s="99" t="s">
        <v>16388</v>
      </c>
      <c r="H167" s="88">
        <v>10</v>
      </c>
      <c r="I167" s="78">
        <f t="shared" si="5"/>
        <v>10</v>
      </c>
      <c r="J167" s="107">
        <v>1</v>
      </c>
      <c r="K167" s="105">
        <f>SUMIFS(VENTAS[Cantidad],VENTAS[Código del producto Vendido],STOCK[[#This Row],[Code]])</f>
        <v>0</v>
      </c>
      <c r="L167" s="105">
        <f>STOCK[[#This Row],[Entradas]]-STOCK[[#This Row],[Salidas]]</f>
        <v>1</v>
      </c>
      <c r="M167" s="78">
        <f>STOCK[[#This Row],[Precio Final]]*10%</f>
        <v>1</v>
      </c>
      <c r="N167" s="99">
        <v>0</v>
      </c>
      <c r="O167" s="99">
        <v>0</v>
      </c>
      <c r="P167" s="88">
        <v>2.35</v>
      </c>
      <c r="Q167" s="110">
        <v>0</v>
      </c>
      <c r="R167" s="99">
        <v>0</v>
      </c>
      <c r="S167" s="99">
        <v>1.97</v>
      </c>
      <c r="T167" s="99" t="e">
        <f>[1]!STOCK[[#This Row],[Costo Unitario (USD)]]+[1]!STOCK[[#This Row],[Costo Envío (USD)]]+[1]!STOCK[[#This Row],[Comisión 10%]]</f>
        <v>#REF!</v>
      </c>
      <c r="U167" s="99" t="e">
        <f>[1]!STOCK[[#This Row],[Costo total]]*1.5</f>
        <v>#REF!</v>
      </c>
      <c r="V167" s="80">
        <f t="shared" si="6"/>
        <v>10</v>
      </c>
      <c r="W167" s="78" t="e">
        <f>STOCK[[#This Row],[Precio Final]]-STOCK[[#This Row],[Costo total]]</f>
        <v>#REF!</v>
      </c>
      <c r="X167" s="78" t="e">
        <f>STOCK[[#This Row],[Ganancia Unitaria]]*STOCK[[#This Row],[Salidas]]</f>
        <v>#REF!</v>
      </c>
      <c r="Y167" s="99"/>
      <c r="Z167" s="99"/>
      <c r="AA167" s="96" t="e">
        <f>[1]!STOCK[[#This Row],[Costo total]]*[1]!STOCK[[#This Row],[Entradas]]</f>
        <v>#REF!</v>
      </c>
      <c r="AB167" s="96" t="e">
        <f>[1]!STOCK[[#This Row],[Stock Actual]]*[1]!STOCK[[#This Row],[Costo total]]</f>
        <v>#REF!</v>
      </c>
      <c r="AC167" s="99"/>
      <c r="AD167" s="76"/>
      <c r="AE167" s="76"/>
      <c r="AF167" s="76"/>
      <c r="AG167" s="76"/>
      <c r="AH167" s="76"/>
      <c r="AI167" s="76"/>
      <c r="AJ167" s="76"/>
      <c r="AK167" s="76"/>
      <c r="AL167" s="76"/>
      <c r="AM167" s="76"/>
      <c r="AN167" s="76"/>
      <c r="AO167" s="76"/>
      <c r="AP167" s="76"/>
      <c r="AQ167" s="76"/>
      <c r="AR167" s="76"/>
      <c r="AS167" s="76"/>
      <c r="AT167" s="76"/>
    </row>
    <row r="168" s="58" customFormat="1" ht="80" hidden="1" customHeight="1" spans="1:46">
      <c r="A168" s="85" t="s">
        <v>16844</v>
      </c>
      <c r="B168" s="86"/>
      <c r="C168" s="87" t="s">
        <v>2</v>
      </c>
      <c r="D168" s="88" t="s">
        <v>16559</v>
      </c>
      <c r="E168" s="97" t="s">
        <v>16845</v>
      </c>
      <c r="F168" s="97" t="s">
        <v>16409</v>
      </c>
      <c r="G168" s="98" t="s">
        <v>16388</v>
      </c>
      <c r="H168" s="88">
        <v>10</v>
      </c>
      <c r="I168" s="78">
        <f t="shared" si="5"/>
        <v>10</v>
      </c>
      <c r="J168" s="107">
        <v>2</v>
      </c>
      <c r="K168" s="105">
        <f>SUMIFS(VENTAS[Cantidad],VENTAS[Código del producto Vendido],STOCK[[#This Row],[Code]])</f>
        <v>1</v>
      </c>
      <c r="L168" s="105">
        <f>STOCK[[#This Row],[Entradas]]-STOCK[[#This Row],[Salidas]]</f>
        <v>1</v>
      </c>
      <c r="M168" s="78">
        <f>STOCK[[#This Row],[Precio Final]]*10%</f>
        <v>1</v>
      </c>
      <c r="N168" s="98">
        <v>0</v>
      </c>
      <c r="O168" s="98">
        <v>0</v>
      </c>
      <c r="P168" s="88">
        <v>2.35</v>
      </c>
      <c r="Q168" s="109">
        <v>0</v>
      </c>
      <c r="R168" s="98">
        <v>0</v>
      </c>
      <c r="S168" s="98">
        <v>1.97</v>
      </c>
      <c r="T168" s="98" t="e">
        <f>[1]!STOCK[[#This Row],[Costo Unitario (USD)]]+[1]!STOCK[[#This Row],[Costo Envío (USD)]]+[1]!STOCK[[#This Row],[Comisión 10%]]</f>
        <v>#REF!</v>
      </c>
      <c r="U168" s="98" t="e">
        <f>ROUNDUP(T168,0)</f>
        <v>#REF!</v>
      </c>
      <c r="V168" s="80">
        <f t="shared" si="6"/>
        <v>10</v>
      </c>
      <c r="W168" s="78" t="e">
        <f>STOCK[[#This Row],[Precio Final]]-STOCK[[#This Row],[Costo total]]</f>
        <v>#REF!</v>
      </c>
      <c r="X168" s="78" t="e">
        <f>STOCK[[#This Row],[Ganancia Unitaria]]*STOCK[[#This Row],[Salidas]]</f>
        <v>#REF!</v>
      </c>
      <c r="Y168" s="98"/>
      <c r="Z168" s="98"/>
      <c r="AA168" s="100" t="e">
        <f>[1]!STOCK[[#This Row],[Costo total]]*[1]!STOCK[[#This Row],[Entradas]]</f>
        <v>#REF!</v>
      </c>
      <c r="AB168" s="100" t="e">
        <f>[1]!STOCK[[#This Row],[Stock Actual]]*[1]!STOCK[[#This Row],[Costo total]]</f>
        <v>#REF!</v>
      </c>
      <c r="AC168" s="98"/>
      <c r="AD168" s="78"/>
      <c r="AE168" s="78"/>
      <c r="AF168" s="78"/>
      <c r="AG168" s="78"/>
      <c r="AH168" s="78"/>
      <c r="AI168" s="78"/>
      <c r="AJ168" s="78"/>
      <c r="AK168" s="78"/>
      <c r="AL168" s="78"/>
      <c r="AM168" s="78"/>
      <c r="AN168" s="78"/>
      <c r="AO168" s="78"/>
      <c r="AP168" s="78"/>
      <c r="AQ168" s="78"/>
      <c r="AR168" s="78"/>
      <c r="AS168" s="78"/>
      <c r="AT168" s="78"/>
    </row>
    <row r="169" s="58" customFormat="1" ht="80" hidden="1" customHeight="1" spans="1:46">
      <c r="A169" s="85" t="s">
        <v>16846</v>
      </c>
      <c r="B169" s="82"/>
      <c r="C169" s="83" t="s">
        <v>2</v>
      </c>
      <c r="D169" s="88" t="s">
        <v>16559</v>
      </c>
      <c r="E169" s="97" t="s">
        <v>16847</v>
      </c>
      <c r="F169" s="97" t="s">
        <v>16413</v>
      </c>
      <c r="G169" s="99" t="s">
        <v>16388</v>
      </c>
      <c r="H169" s="88">
        <v>10</v>
      </c>
      <c r="I169" s="78">
        <f t="shared" si="5"/>
        <v>10</v>
      </c>
      <c r="J169" s="107">
        <v>1</v>
      </c>
      <c r="K169" s="105">
        <f>SUMIFS(VENTAS[Cantidad],VENTAS[Código del producto Vendido],STOCK[[#This Row],[Code]])</f>
        <v>0</v>
      </c>
      <c r="L169" s="105">
        <f>STOCK[[#This Row],[Entradas]]-STOCK[[#This Row],[Salidas]]</f>
        <v>1</v>
      </c>
      <c r="M169" s="78">
        <f>STOCK[[#This Row],[Precio Final]]*10%</f>
        <v>1</v>
      </c>
      <c r="N169" s="99">
        <v>0</v>
      </c>
      <c r="O169" s="99">
        <v>0</v>
      </c>
      <c r="P169" s="88">
        <v>2.35</v>
      </c>
      <c r="Q169" s="110">
        <v>0</v>
      </c>
      <c r="R169" s="99">
        <v>0</v>
      </c>
      <c r="S169" s="99">
        <v>1.97</v>
      </c>
      <c r="T169" s="99" t="e">
        <f>[1]!STOCK[[#This Row],[Costo Unitario (USD)]]+[1]!STOCK[[#This Row],[Costo Envío (USD)]]+[1]!STOCK[[#This Row],[Comisión 10%]]</f>
        <v>#REF!</v>
      </c>
      <c r="U169" s="99" t="e">
        <f>ROUNDUP(T169,0)</f>
        <v>#REF!</v>
      </c>
      <c r="V169" s="80">
        <f t="shared" si="6"/>
        <v>10</v>
      </c>
      <c r="W169" s="78" t="e">
        <f>STOCK[[#This Row],[Precio Final]]-STOCK[[#This Row],[Costo total]]</f>
        <v>#REF!</v>
      </c>
      <c r="X169" s="78" t="e">
        <f>STOCK[[#This Row],[Ganancia Unitaria]]*STOCK[[#This Row],[Salidas]]</f>
        <v>#REF!</v>
      </c>
      <c r="Y169" s="99"/>
      <c r="Z169" s="99"/>
      <c r="AA169" s="96" t="e">
        <f>[1]!STOCK[[#This Row],[Costo total]]*[1]!STOCK[[#This Row],[Entradas]]</f>
        <v>#REF!</v>
      </c>
      <c r="AB169" s="96" t="e">
        <f>[1]!STOCK[[#This Row],[Stock Actual]]*[1]!STOCK[[#This Row],[Costo total]]</f>
        <v>#REF!</v>
      </c>
      <c r="AC169" s="99"/>
      <c r="AD169" s="78"/>
      <c r="AE169" s="78"/>
      <c r="AF169" s="78"/>
      <c r="AG169" s="78"/>
      <c r="AH169" s="78"/>
      <c r="AI169" s="78"/>
      <c r="AJ169" s="78"/>
      <c r="AK169" s="78"/>
      <c r="AL169" s="78"/>
      <c r="AM169" s="78"/>
      <c r="AN169" s="78"/>
      <c r="AO169" s="78"/>
      <c r="AP169" s="78"/>
      <c r="AQ169" s="78"/>
      <c r="AR169" s="78"/>
      <c r="AS169" s="78"/>
      <c r="AT169" s="78"/>
    </row>
    <row r="170" s="59" customFormat="1" ht="80" hidden="1" customHeight="1" spans="1:46">
      <c r="A170" s="85" t="s">
        <v>16848</v>
      </c>
      <c r="B170" s="86"/>
      <c r="C170" s="87" t="s">
        <v>2</v>
      </c>
      <c r="D170" s="88" t="s">
        <v>16559</v>
      </c>
      <c r="E170" s="97" t="s">
        <v>16849</v>
      </c>
      <c r="F170" s="97" t="s">
        <v>16413</v>
      </c>
      <c r="G170" s="98"/>
      <c r="H170" s="88">
        <v>10</v>
      </c>
      <c r="I170" s="78">
        <f t="shared" si="5"/>
        <v>10</v>
      </c>
      <c r="J170" s="107">
        <v>1</v>
      </c>
      <c r="K170" s="105">
        <v>1</v>
      </c>
      <c r="L170" s="105">
        <f>STOCK[[#This Row],[Entradas]]-STOCK[[#This Row],[Salidas]]</f>
        <v>0</v>
      </c>
      <c r="M170" s="78">
        <f>STOCK[[#This Row],[Precio Final]]*10%</f>
        <v>1</v>
      </c>
      <c r="N170" s="98">
        <v>0</v>
      </c>
      <c r="O170" s="98">
        <v>0</v>
      </c>
      <c r="P170" s="88">
        <v>2.35</v>
      </c>
      <c r="Q170" s="109">
        <v>0</v>
      </c>
      <c r="R170" s="98">
        <v>0</v>
      </c>
      <c r="S170" s="98">
        <v>1.97</v>
      </c>
      <c r="T170" s="98"/>
      <c r="U170" s="98"/>
      <c r="V170" s="80">
        <f t="shared" si="6"/>
        <v>10</v>
      </c>
      <c r="W170" s="78">
        <f>STOCK[[#This Row],[Precio Final]]-STOCK[[#This Row],[Costo total]]</f>
        <v>10</v>
      </c>
      <c r="X170" s="78">
        <f>STOCK[[#This Row],[Ganancia Unitaria]]*STOCK[[#This Row],[Salidas]]</f>
        <v>10</v>
      </c>
      <c r="Y170" s="98"/>
      <c r="Z170" s="98"/>
      <c r="AA170" s="100"/>
      <c r="AB170" s="100"/>
      <c r="AC170" s="98"/>
      <c r="AD170" s="76"/>
      <c r="AE170" s="76"/>
      <c r="AF170" s="76"/>
      <c r="AG170" s="76"/>
      <c r="AH170" s="76"/>
      <c r="AI170" s="76"/>
      <c r="AJ170" s="76"/>
      <c r="AK170" s="76"/>
      <c r="AL170" s="76"/>
      <c r="AM170" s="76"/>
      <c r="AN170" s="76"/>
      <c r="AO170" s="76"/>
      <c r="AP170" s="76"/>
      <c r="AQ170" s="76"/>
      <c r="AR170" s="76"/>
      <c r="AS170" s="76"/>
      <c r="AT170" s="76"/>
    </row>
    <row r="171" s="58" customFormat="1" ht="80" hidden="1" customHeight="1" spans="1:46">
      <c r="A171" s="85" t="s">
        <v>16850</v>
      </c>
      <c r="B171" s="82"/>
      <c r="C171" s="83" t="s">
        <v>2</v>
      </c>
      <c r="D171" s="88" t="s">
        <v>16559</v>
      </c>
      <c r="E171" s="97" t="s">
        <v>16851</v>
      </c>
      <c r="F171" s="97" t="s">
        <v>16400</v>
      </c>
      <c r="G171" s="99"/>
      <c r="H171" s="88">
        <v>10</v>
      </c>
      <c r="I171" s="78">
        <f t="shared" si="5"/>
        <v>10</v>
      </c>
      <c r="J171" s="107">
        <v>2</v>
      </c>
      <c r="K171" s="105">
        <f>SUMIFS(VENTAS[Cantidad],VENTAS[Código del producto Vendido],STOCK[[#This Row],[Code]])</f>
        <v>1</v>
      </c>
      <c r="L171" s="105">
        <f>STOCK[[#This Row],[Entradas]]-STOCK[[#This Row],[Salidas]]</f>
        <v>1</v>
      </c>
      <c r="M171" s="78">
        <f>STOCK[[#This Row],[Precio Final]]*10%</f>
        <v>1</v>
      </c>
      <c r="N171" s="99">
        <v>0</v>
      </c>
      <c r="O171" s="99">
        <v>0</v>
      </c>
      <c r="P171" s="88">
        <v>2.35</v>
      </c>
      <c r="Q171" s="110">
        <v>0</v>
      </c>
      <c r="R171" s="99">
        <v>0</v>
      </c>
      <c r="S171" s="99">
        <v>1.97</v>
      </c>
      <c r="T171" s="99"/>
      <c r="U171" s="99"/>
      <c r="V171" s="80">
        <f t="shared" si="6"/>
        <v>10</v>
      </c>
      <c r="W171" s="78">
        <f>STOCK[[#This Row],[Precio Final]]-STOCK[[#This Row],[Costo total]]</f>
        <v>10</v>
      </c>
      <c r="X171" s="78">
        <f>STOCK[[#This Row],[Ganancia Unitaria]]*STOCK[[#This Row],[Salidas]]</f>
        <v>10</v>
      </c>
      <c r="Y171" s="99"/>
      <c r="Z171" s="99"/>
      <c r="AA171" s="96"/>
      <c r="AB171" s="96"/>
      <c r="AC171" s="99"/>
      <c r="AD171" s="78"/>
      <c r="AE171" s="78"/>
      <c r="AF171" s="78"/>
      <c r="AG171" s="78"/>
      <c r="AH171" s="78"/>
      <c r="AI171" s="78"/>
      <c r="AJ171" s="78"/>
      <c r="AK171" s="78"/>
      <c r="AL171" s="78"/>
      <c r="AM171" s="78"/>
      <c r="AN171" s="78"/>
      <c r="AO171" s="78"/>
      <c r="AP171" s="78"/>
      <c r="AQ171" s="78"/>
      <c r="AR171" s="78"/>
      <c r="AS171" s="78"/>
      <c r="AT171" s="78"/>
    </row>
    <row r="172" s="58" customFormat="1" ht="80" hidden="1" customHeight="1" spans="1:46">
      <c r="A172" s="85" t="s">
        <v>16852</v>
      </c>
      <c r="B172" s="86"/>
      <c r="C172" s="87" t="s">
        <v>2</v>
      </c>
      <c r="D172" s="88" t="s">
        <v>16559</v>
      </c>
      <c r="E172" s="97" t="s">
        <v>16853</v>
      </c>
      <c r="F172" s="97" t="s">
        <v>16409</v>
      </c>
      <c r="G172" s="98" t="s">
        <v>16388</v>
      </c>
      <c r="H172" s="88">
        <v>10</v>
      </c>
      <c r="I172" s="78">
        <f t="shared" si="5"/>
        <v>10</v>
      </c>
      <c r="J172" s="107">
        <v>2</v>
      </c>
      <c r="K172" s="105">
        <f>SUMIFS(VENTAS[Cantidad],VENTAS[Código del producto Vendido],STOCK[[#This Row],[Code]])</f>
        <v>1</v>
      </c>
      <c r="L172" s="105">
        <f>STOCK[[#This Row],[Entradas]]-STOCK[[#This Row],[Salidas]]</f>
        <v>1</v>
      </c>
      <c r="M172" s="78">
        <f>STOCK[[#This Row],[Precio Final]]*10%</f>
        <v>1</v>
      </c>
      <c r="N172" s="98">
        <v>0</v>
      </c>
      <c r="O172" s="98">
        <v>0</v>
      </c>
      <c r="P172" s="88">
        <v>2.35</v>
      </c>
      <c r="Q172" s="109">
        <v>0</v>
      </c>
      <c r="R172" s="98">
        <v>0</v>
      </c>
      <c r="S172" s="98">
        <v>1.97</v>
      </c>
      <c r="T172" s="98" t="e">
        <f>[1]!STOCK[[#This Row],[Costo Unitario (USD)]]+[1]!STOCK[[#This Row],[Costo Envío (USD)]]+[1]!STOCK[[#This Row],[Comisión 10%]]</f>
        <v>#REF!</v>
      </c>
      <c r="U172" s="98" t="e">
        <f>ROUNDUP(T172,0)</f>
        <v>#REF!</v>
      </c>
      <c r="V172" s="80">
        <f t="shared" si="6"/>
        <v>10</v>
      </c>
      <c r="W172" s="78" t="e">
        <f>STOCK[[#This Row],[Precio Final]]-STOCK[[#This Row],[Costo total]]</f>
        <v>#REF!</v>
      </c>
      <c r="X172" s="78" t="e">
        <f>STOCK[[#This Row],[Ganancia Unitaria]]*STOCK[[#This Row],[Salidas]]</f>
        <v>#REF!</v>
      </c>
      <c r="Y172" s="98"/>
      <c r="Z172" s="98"/>
      <c r="AA172" s="100" t="e">
        <f>[1]!STOCK[[#This Row],[Costo total]]*[1]!STOCK[[#This Row],[Entradas]]</f>
        <v>#REF!</v>
      </c>
      <c r="AB172" s="100" t="e">
        <f>[1]!STOCK[[#This Row],[Stock Actual]]*[1]!STOCK[[#This Row],[Costo total]]</f>
        <v>#REF!</v>
      </c>
      <c r="AC172" s="98"/>
      <c r="AD172" s="78"/>
      <c r="AE172" s="78"/>
      <c r="AF172" s="78"/>
      <c r="AG172" s="78"/>
      <c r="AH172" s="78"/>
      <c r="AI172" s="78"/>
      <c r="AJ172" s="78"/>
      <c r="AK172" s="78"/>
      <c r="AL172" s="78"/>
      <c r="AM172" s="78"/>
      <c r="AN172" s="78"/>
      <c r="AO172" s="78"/>
      <c r="AP172" s="78"/>
      <c r="AQ172" s="78"/>
      <c r="AR172" s="78"/>
      <c r="AS172" s="78"/>
      <c r="AT172" s="78"/>
    </row>
    <row r="173" s="59" customFormat="1" ht="80" hidden="1" customHeight="1" spans="1:46">
      <c r="A173" s="85" t="s">
        <v>16854</v>
      </c>
      <c r="B173" s="82"/>
      <c r="C173" s="83" t="s">
        <v>2</v>
      </c>
      <c r="D173" s="88" t="s">
        <v>16559</v>
      </c>
      <c r="E173" s="97" t="s">
        <v>16855</v>
      </c>
      <c r="F173" s="97" t="s">
        <v>16400</v>
      </c>
      <c r="G173" s="99"/>
      <c r="H173" s="88">
        <v>10</v>
      </c>
      <c r="I173" s="78">
        <f t="shared" si="5"/>
        <v>10</v>
      </c>
      <c r="J173" s="107">
        <v>3</v>
      </c>
      <c r="K173" s="105">
        <f>SUMIFS(VENTAS[Cantidad],VENTAS[Código del producto Vendido],STOCK[[#This Row],[Code]])</f>
        <v>2</v>
      </c>
      <c r="L173" s="105">
        <f>STOCK[[#This Row],[Entradas]]-STOCK[[#This Row],[Salidas]]</f>
        <v>1</v>
      </c>
      <c r="M173" s="78">
        <f>STOCK[[#This Row],[Precio Final]]*10%</f>
        <v>1</v>
      </c>
      <c r="N173" s="99">
        <v>0</v>
      </c>
      <c r="O173" s="99">
        <v>0</v>
      </c>
      <c r="P173" s="88">
        <v>2.35</v>
      </c>
      <c r="Q173" s="110">
        <v>0</v>
      </c>
      <c r="R173" s="99">
        <v>0</v>
      </c>
      <c r="S173" s="99">
        <v>1.97</v>
      </c>
      <c r="T173" s="99"/>
      <c r="U173" s="99"/>
      <c r="V173" s="80">
        <f t="shared" si="6"/>
        <v>10</v>
      </c>
      <c r="W173" s="78">
        <f>STOCK[[#This Row],[Precio Final]]-STOCK[[#This Row],[Costo total]]</f>
        <v>10</v>
      </c>
      <c r="X173" s="78">
        <f>STOCK[[#This Row],[Ganancia Unitaria]]*STOCK[[#This Row],[Salidas]]</f>
        <v>20</v>
      </c>
      <c r="Y173" s="99"/>
      <c r="Z173" s="99"/>
      <c r="AA173" s="96"/>
      <c r="AB173" s="96"/>
      <c r="AC173" s="99"/>
      <c r="AD173" s="76"/>
      <c r="AE173" s="76"/>
      <c r="AF173" s="76"/>
      <c r="AG173" s="76"/>
      <c r="AH173" s="76"/>
      <c r="AI173" s="76"/>
      <c r="AJ173" s="76"/>
      <c r="AK173" s="76"/>
      <c r="AL173" s="76"/>
      <c r="AM173" s="76"/>
      <c r="AN173" s="76"/>
      <c r="AO173" s="76"/>
      <c r="AP173" s="76"/>
      <c r="AQ173" s="76"/>
      <c r="AR173" s="76"/>
      <c r="AS173" s="76"/>
      <c r="AT173" s="76"/>
    </row>
    <row r="174" s="59" customFormat="1" ht="80" hidden="1" customHeight="1" spans="1:46">
      <c r="A174" s="85" t="s">
        <v>16856</v>
      </c>
      <c r="B174" s="86"/>
      <c r="C174" s="87" t="s">
        <v>2</v>
      </c>
      <c r="D174" s="88" t="s">
        <v>16559</v>
      </c>
      <c r="E174" s="97" t="s">
        <v>16847</v>
      </c>
      <c r="F174" s="97" t="s">
        <v>16413</v>
      </c>
      <c r="G174" s="98"/>
      <c r="H174" s="88">
        <v>10</v>
      </c>
      <c r="I174" s="78">
        <f t="shared" si="5"/>
        <v>10</v>
      </c>
      <c r="J174" s="107">
        <v>1</v>
      </c>
      <c r="K174" s="105">
        <f>SUMIFS(VENTAS[Cantidad],VENTAS[Código del producto Vendido],STOCK[[#This Row],[Code]])</f>
        <v>0</v>
      </c>
      <c r="L174" s="105">
        <f>STOCK[[#This Row],[Entradas]]-STOCK[[#This Row],[Salidas]]</f>
        <v>1</v>
      </c>
      <c r="M174" s="78">
        <f>STOCK[[#This Row],[Precio Final]]*10%</f>
        <v>1</v>
      </c>
      <c r="N174" s="98">
        <v>0</v>
      </c>
      <c r="O174" s="98">
        <v>0</v>
      </c>
      <c r="P174" s="88">
        <v>2.35</v>
      </c>
      <c r="Q174" s="109">
        <v>0</v>
      </c>
      <c r="R174" s="98">
        <v>0</v>
      </c>
      <c r="S174" s="98">
        <v>1.97</v>
      </c>
      <c r="T174" s="98"/>
      <c r="U174" s="98"/>
      <c r="V174" s="80">
        <f t="shared" si="6"/>
        <v>10</v>
      </c>
      <c r="W174" s="78">
        <f>STOCK[[#This Row],[Precio Final]]-STOCK[[#This Row],[Costo total]]</f>
        <v>10</v>
      </c>
      <c r="X174" s="78">
        <f>STOCK[[#This Row],[Ganancia Unitaria]]*STOCK[[#This Row],[Salidas]]</f>
        <v>0</v>
      </c>
      <c r="Y174" s="98"/>
      <c r="Z174" s="98"/>
      <c r="AA174" s="100"/>
      <c r="AB174" s="100"/>
      <c r="AC174" s="98"/>
      <c r="AD174" s="76"/>
      <c r="AE174" s="76"/>
      <c r="AF174" s="76"/>
      <c r="AG174" s="76"/>
      <c r="AH174" s="76"/>
      <c r="AI174" s="76"/>
      <c r="AJ174" s="76"/>
      <c r="AK174" s="76"/>
      <c r="AL174" s="76"/>
      <c r="AM174" s="76"/>
      <c r="AN174" s="76"/>
      <c r="AO174" s="76"/>
      <c r="AP174" s="76"/>
      <c r="AQ174" s="76"/>
      <c r="AR174" s="76"/>
      <c r="AS174" s="76"/>
      <c r="AT174" s="76"/>
    </row>
    <row r="175" s="58" customFormat="1" ht="80" hidden="1" customHeight="1" spans="1:46">
      <c r="A175" s="81" t="s">
        <v>16857</v>
      </c>
      <c r="B175" s="82"/>
      <c r="C175" s="83" t="s">
        <v>2</v>
      </c>
      <c r="D175" s="84" t="s">
        <v>16780</v>
      </c>
      <c r="E175" s="95" t="s">
        <v>16858</v>
      </c>
      <c r="F175" s="95" t="s">
        <v>16859</v>
      </c>
      <c r="G175" s="96" t="s">
        <v>16716</v>
      </c>
      <c r="H175" s="84">
        <v>15</v>
      </c>
      <c r="I175" s="78">
        <f t="shared" si="5"/>
        <v>15</v>
      </c>
      <c r="J175" s="106">
        <v>5</v>
      </c>
      <c r="K175" s="105">
        <v>5</v>
      </c>
      <c r="L175" s="105">
        <f>STOCK[[#This Row],[Entradas]]-STOCK[[#This Row],[Salidas]]</f>
        <v>0</v>
      </c>
      <c r="M175" s="78">
        <f>STOCK[[#This Row],[Precio Final]]*10%</f>
        <v>1.5</v>
      </c>
      <c r="N175" s="99">
        <v>0</v>
      </c>
      <c r="O175" s="99">
        <v>0</v>
      </c>
      <c r="P175" s="84">
        <v>4.39</v>
      </c>
      <c r="Q175" s="108">
        <v>0</v>
      </c>
      <c r="R175" s="96">
        <v>0</v>
      </c>
      <c r="S175" s="96">
        <v>1.97</v>
      </c>
      <c r="T175" s="99" t="e">
        <f>[1]!STOCK[[#This Row],[Costo Unitario (USD)]]+[1]!STOCK[[#This Row],[Costo Envío (USD)]]+[1]!STOCK[[#This Row],[Comisión 10%]]</f>
        <v>#REF!</v>
      </c>
      <c r="U175" s="96" t="e">
        <f>[1]!STOCK[[#This Row],[Costo total]]*1.5</f>
        <v>#REF!</v>
      </c>
      <c r="V175" s="80">
        <f t="shared" si="6"/>
        <v>15</v>
      </c>
      <c r="W175" s="78" t="e">
        <f>STOCK[[#This Row],[Precio Final]]-STOCK[[#This Row],[Costo total]]</f>
        <v>#REF!</v>
      </c>
      <c r="X175" s="78" t="e">
        <f>STOCK[[#This Row],[Ganancia Unitaria]]*STOCK[[#This Row],[Salidas]]</f>
        <v>#REF!</v>
      </c>
      <c r="Y175" s="96"/>
      <c r="Z175" s="96"/>
      <c r="AA175" s="96" t="e">
        <f>[1]!STOCK[[#This Row],[Costo total]]*[1]!STOCK[[#This Row],[Entradas]]</f>
        <v>#REF!</v>
      </c>
      <c r="AB175" s="96" t="e">
        <f>[1]!STOCK[[#This Row],[Stock Actual]]*[1]!STOCK[[#This Row],[Costo total]]</f>
        <v>#REF!</v>
      </c>
      <c r="AC175" s="96"/>
      <c r="AD175" s="78"/>
      <c r="AE175" s="78"/>
      <c r="AF175" s="78"/>
      <c r="AG175" s="78"/>
      <c r="AH175" s="78"/>
      <c r="AI175" s="78"/>
      <c r="AJ175" s="78"/>
      <c r="AK175" s="78"/>
      <c r="AL175" s="78"/>
      <c r="AM175" s="78"/>
      <c r="AN175" s="78"/>
      <c r="AO175" s="78"/>
      <c r="AP175" s="78"/>
      <c r="AQ175" s="78"/>
      <c r="AR175" s="78"/>
      <c r="AS175" s="78"/>
      <c r="AT175" s="78"/>
    </row>
    <row r="176" s="59" customFormat="1" ht="80" hidden="1" customHeight="1" spans="1:46">
      <c r="A176" s="81" t="s">
        <v>16860</v>
      </c>
      <c r="B176" s="86"/>
      <c r="C176" s="87" t="s">
        <v>2</v>
      </c>
      <c r="D176" s="84" t="s">
        <v>16861</v>
      </c>
      <c r="E176" s="95" t="s">
        <v>16862</v>
      </c>
      <c r="F176" s="95" t="s">
        <v>16400</v>
      </c>
      <c r="G176" s="100" t="s">
        <v>16716</v>
      </c>
      <c r="H176" s="84">
        <v>25</v>
      </c>
      <c r="I176" s="78">
        <f t="shared" si="5"/>
        <v>25</v>
      </c>
      <c r="J176" s="106">
        <v>1</v>
      </c>
      <c r="K176" s="105">
        <f>SUMIFS(VENTAS[Cantidad],VENTAS[Código del producto Vendido],STOCK[[#This Row],[Code]])</f>
        <v>0</v>
      </c>
      <c r="L176" s="105">
        <f>STOCK[[#This Row],[Entradas]]-STOCK[[#This Row],[Salidas]]</f>
        <v>1</v>
      </c>
      <c r="M176" s="78">
        <f>STOCK[[#This Row],[Precio Final]]*10%</f>
        <v>2.5</v>
      </c>
      <c r="N176" s="98">
        <v>0</v>
      </c>
      <c r="O176" s="98">
        <v>0</v>
      </c>
      <c r="P176" s="84">
        <v>11.19</v>
      </c>
      <c r="Q176" s="111">
        <v>0</v>
      </c>
      <c r="R176" s="100">
        <v>0</v>
      </c>
      <c r="S176" s="100">
        <v>1.97</v>
      </c>
      <c r="T176" s="98" t="e">
        <f>[1]!STOCK[[#This Row],[Costo Unitario (USD)]]+[1]!STOCK[[#This Row],[Costo Envío (USD)]]+[1]!STOCK[[#This Row],[Comisión 10%]]</f>
        <v>#REF!</v>
      </c>
      <c r="U176" s="100" t="e">
        <f>[1]!STOCK[[#This Row],[Costo total]]*1.5</f>
        <v>#REF!</v>
      </c>
      <c r="V176" s="80">
        <f t="shared" si="6"/>
        <v>25</v>
      </c>
      <c r="W176" s="78" t="e">
        <f>STOCK[[#This Row],[Precio Final]]-STOCK[[#This Row],[Costo total]]</f>
        <v>#REF!</v>
      </c>
      <c r="X176" s="78" t="e">
        <f>STOCK[[#This Row],[Ganancia Unitaria]]*STOCK[[#This Row],[Salidas]]</f>
        <v>#REF!</v>
      </c>
      <c r="Y176" s="100"/>
      <c r="Z176" s="100"/>
      <c r="AA176" s="100" t="e">
        <f>[1]!STOCK[[#This Row],[Costo total]]*[1]!STOCK[[#This Row],[Entradas]]</f>
        <v>#REF!</v>
      </c>
      <c r="AB176" s="100" t="e">
        <f>[1]!STOCK[[#This Row],[Stock Actual]]*[1]!STOCK[[#This Row],[Costo total]]</f>
        <v>#REF!</v>
      </c>
      <c r="AC176" s="100"/>
      <c r="AD176" s="76"/>
      <c r="AE176" s="76"/>
      <c r="AF176" s="76"/>
      <c r="AG176" s="76"/>
      <c r="AH176" s="76"/>
      <c r="AI176" s="76"/>
      <c r="AJ176" s="76"/>
      <c r="AK176" s="76"/>
      <c r="AL176" s="76"/>
      <c r="AM176" s="76"/>
      <c r="AN176" s="76"/>
      <c r="AO176" s="76"/>
      <c r="AP176" s="76"/>
      <c r="AQ176" s="76"/>
      <c r="AR176" s="76"/>
      <c r="AS176" s="76"/>
      <c r="AT176" s="76"/>
    </row>
    <row r="177" s="58" customFormat="1" ht="80" hidden="1" customHeight="1" spans="1:46">
      <c r="A177" s="85" t="s">
        <v>16863</v>
      </c>
      <c r="B177" s="82"/>
      <c r="C177" s="83" t="s">
        <v>2</v>
      </c>
      <c r="D177" s="88" t="s">
        <v>16861</v>
      </c>
      <c r="E177" s="97" t="s">
        <v>16864</v>
      </c>
      <c r="F177" s="97" t="s">
        <v>16409</v>
      </c>
      <c r="G177" s="99" t="s">
        <v>16716</v>
      </c>
      <c r="H177" s="88">
        <v>25</v>
      </c>
      <c r="I177" s="78">
        <f t="shared" si="5"/>
        <v>25</v>
      </c>
      <c r="J177" s="107">
        <v>1</v>
      </c>
      <c r="K177" s="105">
        <f>SUMIFS(VENTAS[Cantidad],VENTAS[Código del producto Vendido],STOCK[[#This Row],[Code]])</f>
        <v>0</v>
      </c>
      <c r="L177" s="105">
        <f>STOCK[[#This Row],[Entradas]]-STOCK[[#This Row],[Salidas]]</f>
        <v>1</v>
      </c>
      <c r="M177" s="78">
        <f>STOCK[[#This Row],[Precio Final]]*10%</f>
        <v>2.5</v>
      </c>
      <c r="N177" s="99">
        <v>0</v>
      </c>
      <c r="O177" s="99">
        <v>0</v>
      </c>
      <c r="P177" s="88">
        <v>11.19</v>
      </c>
      <c r="Q177" s="110">
        <v>0</v>
      </c>
      <c r="R177" s="99">
        <v>0</v>
      </c>
      <c r="S177" s="99">
        <v>1.97</v>
      </c>
      <c r="T177" s="99" t="e">
        <f>[1]!STOCK[[#This Row],[Costo Unitario (USD)]]+[1]!STOCK[[#This Row],[Costo Envío (USD)]]+[1]!STOCK[[#This Row],[Comisión 10%]]</f>
        <v>#REF!</v>
      </c>
      <c r="U177" s="99" t="e">
        <f>[1]!STOCK[[#This Row],[Costo total]]*1.5</f>
        <v>#REF!</v>
      </c>
      <c r="V177" s="80">
        <f t="shared" si="6"/>
        <v>25</v>
      </c>
      <c r="W177" s="78" t="e">
        <f>STOCK[[#This Row],[Precio Final]]-STOCK[[#This Row],[Costo total]]</f>
        <v>#REF!</v>
      </c>
      <c r="X177" s="78" t="e">
        <f>STOCK[[#This Row],[Ganancia Unitaria]]*STOCK[[#This Row],[Salidas]]</f>
        <v>#REF!</v>
      </c>
      <c r="Y177" s="99"/>
      <c r="Z177" s="99"/>
      <c r="AA177" s="96" t="e">
        <f>[1]!STOCK[[#This Row],[Costo total]]*[1]!STOCK[[#This Row],[Entradas]]</f>
        <v>#REF!</v>
      </c>
      <c r="AB177" s="96" t="e">
        <f>[1]!STOCK[[#This Row],[Stock Actual]]*[1]!STOCK[[#This Row],[Costo total]]</f>
        <v>#REF!</v>
      </c>
      <c r="AC177" s="99"/>
      <c r="AD177" s="78"/>
      <c r="AE177" s="78"/>
      <c r="AF177" s="78"/>
      <c r="AG177" s="78"/>
      <c r="AH177" s="78"/>
      <c r="AI177" s="78"/>
      <c r="AJ177" s="78"/>
      <c r="AK177" s="78"/>
      <c r="AL177" s="78"/>
      <c r="AM177" s="78"/>
      <c r="AN177" s="78"/>
      <c r="AO177" s="78"/>
      <c r="AP177" s="78"/>
      <c r="AQ177" s="78"/>
      <c r="AR177" s="78"/>
      <c r="AS177" s="78"/>
      <c r="AT177" s="78"/>
    </row>
    <row r="178" s="59" customFormat="1" ht="80" hidden="1" customHeight="1" spans="1:46">
      <c r="A178" s="81" t="s">
        <v>16865</v>
      </c>
      <c r="B178" s="86"/>
      <c r="C178" s="87" t="s">
        <v>2</v>
      </c>
      <c r="D178" s="84" t="s">
        <v>16552</v>
      </c>
      <c r="E178" s="95" t="s">
        <v>16866</v>
      </c>
      <c r="F178" s="95" t="s">
        <v>16438</v>
      </c>
      <c r="G178" s="100" t="s">
        <v>16716</v>
      </c>
      <c r="H178" s="84">
        <v>18</v>
      </c>
      <c r="I178" s="78">
        <f t="shared" si="5"/>
        <v>18</v>
      </c>
      <c r="J178" s="106">
        <v>1</v>
      </c>
      <c r="K178" s="105">
        <f>SUMIFS(VENTAS[Cantidad],VENTAS[Código del producto Vendido],STOCK[[#This Row],[Code]])</f>
        <v>0</v>
      </c>
      <c r="L178" s="105">
        <f>STOCK[[#This Row],[Entradas]]-STOCK[[#This Row],[Salidas]]</f>
        <v>1</v>
      </c>
      <c r="M178" s="78">
        <f>STOCK[[#This Row],[Precio Final]]*10%</f>
        <v>1.8</v>
      </c>
      <c r="N178" s="98">
        <v>0</v>
      </c>
      <c r="O178" s="98">
        <v>0</v>
      </c>
      <c r="P178" s="84">
        <v>5.03</v>
      </c>
      <c r="Q178" s="111">
        <v>0</v>
      </c>
      <c r="R178" s="100">
        <v>0</v>
      </c>
      <c r="S178" s="100">
        <v>1.97</v>
      </c>
      <c r="T178" s="98" t="e">
        <f>[1]!STOCK[[#This Row],[Costo Unitario (USD)]]+[1]!STOCK[[#This Row],[Costo Envío (USD)]]+[1]!STOCK[[#This Row],[Comisión 10%]]</f>
        <v>#REF!</v>
      </c>
      <c r="U178" s="100" t="e">
        <f>[1]!STOCK[[#This Row],[Costo total]]*1.5</f>
        <v>#REF!</v>
      </c>
      <c r="V178" s="80">
        <f t="shared" si="6"/>
        <v>18</v>
      </c>
      <c r="W178" s="78" t="e">
        <f>STOCK[[#This Row],[Precio Final]]-STOCK[[#This Row],[Costo total]]</f>
        <v>#REF!</v>
      </c>
      <c r="X178" s="78" t="e">
        <f>STOCK[[#This Row],[Ganancia Unitaria]]*STOCK[[#This Row],[Salidas]]</f>
        <v>#REF!</v>
      </c>
      <c r="Y178" s="100"/>
      <c r="Z178" s="100"/>
      <c r="AA178" s="100" t="e">
        <f>[1]!STOCK[[#This Row],[Costo total]]*[1]!STOCK[[#This Row],[Entradas]]</f>
        <v>#REF!</v>
      </c>
      <c r="AB178" s="100" t="e">
        <f>[1]!STOCK[[#This Row],[Stock Actual]]*[1]!STOCK[[#This Row],[Costo total]]</f>
        <v>#REF!</v>
      </c>
      <c r="AC178" s="100"/>
      <c r="AD178" s="76"/>
      <c r="AE178" s="76"/>
      <c r="AF178" s="76"/>
      <c r="AG178" s="76"/>
      <c r="AH178" s="76"/>
      <c r="AI178" s="76"/>
      <c r="AJ178" s="76"/>
      <c r="AK178" s="76"/>
      <c r="AL178" s="76"/>
      <c r="AM178" s="76"/>
      <c r="AN178" s="76"/>
      <c r="AO178" s="76"/>
      <c r="AP178" s="76"/>
      <c r="AQ178" s="76"/>
      <c r="AR178" s="76"/>
      <c r="AS178" s="76"/>
      <c r="AT178" s="76"/>
    </row>
    <row r="179" s="59" customFormat="1" ht="80" hidden="1" customHeight="1" spans="1:46">
      <c r="A179" s="85" t="s">
        <v>16867</v>
      </c>
      <c r="B179" s="82"/>
      <c r="C179" s="83" t="s">
        <v>2</v>
      </c>
      <c r="D179" s="88" t="s">
        <v>16500</v>
      </c>
      <c r="E179" s="97" t="s">
        <v>16868</v>
      </c>
      <c r="F179" s="97" t="s">
        <v>16400</v>
      </c>
      <c r="G179" s="99"/>
      <c r="H179" s="88">
        <v>25</v>
      </c>
      <c r="I179" s="78">
        <f t="shared" si="5"/>
        <v>25</v>
      </c>
      <c r="J179" s="107">
        <v>0</v>
      </c>
      <c r="K179" s="105">
        <f>SUMIFS(VENTAS[Cantidad],VENTAS[Código del producto Vendido],STOCK[[#This Row],[Code]])</f>
        <v>0</v>
      </c>
      <c r="L179" s="105">
        <f>STOCK[[#This Row],[Entradas]]-STOCK[[#This Row],[Salidas]]</f>
        <v>0</v>
      </c>
      <c r="M179" s="78">
        <f>STOCK[[#This Row],[Precio Final]]*10%</f>
        <v>2.5</v>
      </c>
      <c r="N179" s="99">
        <v>0</v>
      </c>
      <c r="O179" s="99">
        <v>0</v>
      </c>
      <c r="P179" s="88">
        <v>12.49</v>
      </c>
      <c r="Q179" s="110">
        <v>0</v>
      </c>
      <c r="R179" s="99">
        <v>0</v>
      </c>
      <c r="S179" s="99">
        <v>1.97</v>
      </c>
      <c r="T179" s="99" t="e">
        <f>[1]!STOCK[[#This Row],[Costo Unitario (USD)]]+[1]!STOCK[[#This Row],[Costo Envío (USD)]]+[1]!STOCK[[#This Row],[Comisión 10%]]</f>
        <v>#REF!</v>
      </c>
      <c r="U179" s="99" t="e">
        <f>[1]!STOCK[[#This Row],[Costo total]]*1.5</f>
        <v>#REF!</v>
      </c>
      <c r="V179" s="80">
        <f t="shared" si="6"/>
        <v>25</v>
      </c>
      <c r="W179" s="78" t="e">
        <f>STOCK[[#This Row],[Precio Final]]-STOCK[[#This Row],[Costo total]]</f>
        <v>#REF!</v>
      </c>
      <c r="X179" s="78" t="e">
        <f>STOCK[[#This Row],[Ganancia Unitaria]]*STOCK[[#This Row],[Salidas]]</f>
        <v>#REF!</v>
      </c>
      <c r="Y179" s="99"/>
      <c r="Z179" s="99"/>
      <c r="AA179" s="96" t="e">
        <f>[1]!STOCK[[#This Row],[Costo total]]*[1]!STOCK[[#This Row],[Entradas]]</f>
        <v>#REF!</v>
      </c>
      <c r="AB179" s="96" t="e">
        <f>[1]!STOCK[[#This Row],[Stock Actual]]*[1]!STOCK[[#This Row],[Costo total]]</f>
        <v>#REF!</v>
      </c>
      <c r="AC179" s="99"/>
      <c r="AD179" s="76"/>
      <c r="AE179" s="76"/>
      <c r="AF179" s="76"/>
      <c r="AG179" s="76"/>
      <c r="AH179" s="76"/>
      <c r="AI179" s="76"/>
      <c r="AJ179" s="76"/>
      <c r="AK179" s="76"/>
      <c r="AL179" s="76"/>
      <c r="AM179" s="76"/>
      <c r="AN179" s="76"/>
      <c r="AO179" s="76"/>
      <c r="AP179" s="76"/>
      <c r="AQ179" s="76"/>
      <c r="AR179" s="76"/>
      <c r="AS179" s="76"/>
      <c r="AT179" s="76"/>
    </row>
    <row r="180" s="59" customFormat="1" ht="80" hidden="1" customHeight="1" spans="1:46">
      <c r="A180" s="85" t="s">
        <v>16869</v>
      </c>
      <c r="B180" s="86"/>
      <c r="C180" s="87" t="s">
        <v>2</v>
      </c>
      <c r="D180" s="88" t="s">
        <v>16870</v>
      </c>
      <c r="E180" s="97" t="s">
        <v>16871</v>
      </c>
      <c r="F180" s="97" t="s">
        <v>16409</v>
      </c>
      <c r="G180" s="98"/>
      <c r="H180" s="88">
        <v>30</v>
      </c>
      <c r="I180" s="78">
        <f t="shared" si="5"/>
        <v>30</v>
      </c>
      <c r="J180" s="107">
        <v>1</v>
      </c>
      <c r="K180" s="105">
        <f>SUMIFS(VENTAS[Cantidad],VENTAS[Código del producto Vendido],STOCK[[#This Row],[Code]])</f>
        <v>0</v>
      </c>
      <c r="L180" s="105">
        <f>STOCK[[#This Row],[Entradas]]-STOCK[[#This Row],[Salidas]]</f>
        <v>1</v>
      </c>
      <c r="M180" s="78">
        <f>STOCK[[#This Row],[Precio Final]]*10%</f>
        <v>3</v>
      </c>
      <c r="N180" s="98">
        <v>0</v>
      </c>
      <c r="O180" s="98">
        <v>0</v>
      </c>
      <c r="P180" s="88">
        <v>8.99</v>
      </c>
      <c r="Q180" s="109">
        <v>0</v>
      </c>
      <c r="R180" s="98">
        <v>0</v>
      </c>
      <c r="S180" s="98">
        <v>1.97</v>
      </c>
      <c r="T180" s="98" t="e">
        <f>[1]!STOCK[[#This Row],[Costo Unitario (USD)]]+[1]!STOCK[[#This Row],[Costo Envío (USD)]]+[1]!STOCK[[#This Row],[Comisión 10%]]</f>
        <v>#REF!</v>
      </c>
      <c r="U180" s="98" t="e">
        <f>[1]!STOCK[[#This Row],[Costo total]]*1.5</f>
        <v>#REF!</v>
      </c>
      <c r="V180" s="80">
        <f t="shared" si="6"/>
        <v>30</v>
      </c>
      <c r="W180" s="78" t="e">
        <f>STOCK[[#This Row],[Precio Final]]-STOCK[[#This Row],[Costo total]]</f>
        <v>#REF!</v>
      </c>
      <c r="X180" s="78" t="e">
        <f>STOCK[[#This Row],[Ganancia Unitaria]]*STOCK[[#This Row],[Salidas]]</f>
        <v>#REF!</v>
      </c>
      <c r="Y180" s="98"/>
      <c r="Z180" s="98"/>
      <c r="AA180" s="100" t="e">
        <f>[1]!STOCK[[#This Row],[Costo total]]*[1]!STOCK[[#This Row],[Entradas]]</f>
        <v>#REF!</v>
      </c>
      <c r="AB180" s="100" t="e">
        <f>[1]!STOCK[[#This Row],[Stock Actual]]*[1]!STOCK[[#This Row],[Costo total]]</f>
        <v>#REF!</v>
      </c>
      <c r="AC180" s="98"/>
      <c r="AD180" s="76"/>
      <c r="AE180" s="76"/>
      <c r="AF180" s="76"/>
      <c r="AG180" s="76"/>
      <c r="AH180" s="76"/>
      <c r="AI180" s="76"/>
      <c r="AJ180" s="76"/>
      <c r="AK180" s="76"/>
      <c r="AL180" s="76"/>
      <c r="AM180" s="76"/>
      <c r="AN180" s="76"/>
      <c r="AO180" s="76"/>
      <c r="AP180" s="76"/>
      <c r="AQ180" s="76"/>
      <c r="AR180" s="76"/>
      <c r="AS180" s="76"/>
      <c r="AT180" s="76"/>
    </row>
    <row r="181" s="58" customFormat="1" ht="80" hidden="1" customHeight="1" spans="1:46">
      <c r="A181" s="81" t="s">
        <v>16872</v>
      </c>
      <c r="B181" s="82"/>
      <c r="C181" s="83" t="s">
        <v>2</v>
      </c>
      <c r="D181" s="84" t="s">
        <v>16873</v>
      </c>
      <c r="E181" s="95" t="s">
        <v>16874</v>
      </c>
      <c r="F181" s="95" t="s">
        <v>16387</v>
      </c>
      <c r="G181" s="96"/>
      <c r="H181" s="84">
        <v>28</v>
      </c>
      <c r="I181" s="78">
        <f t="shared" si="5"/>
        <v>28</v>
      </c>
      <c r="J181" s="106">
        <v>1</v>
      </c>
      <c r="K181" s="105">
        <f>SUMIFS(VENTAS[Cantidad],VENTAS[Código del producto Vendido],STOCK[[#This Row],[Code]])</f>
        <v>0</v>
      </c>
      <c r="L181" s="105">
        <f>STOCK[[#This Row],[Entradas]]-STOCK[[#This Row],[Salidas]]</f>
        <v>1</v>
      </c>
      <c r="M181" s="78">
        <f>STOCK[[#This Row],[Precio Final]]*10%</f>
        <v>2.8</v>
      </c>
      <c r="N181" s="99">
        <v>0</v>
      </c>
      <c r="O181" s="99">
        <v>0</v>
      </c>
      <c r="P181" s="84">
        <v>11.99</v>
      </c>
      <c r="Q181" s="108">
        <v>0</v>
      </c>
      <c r="R181" s="96">
        <v>0</v>
      </c>
      <c r="S181" s="96">
        <v>1.97</v>
      </c>
      <c r="T181" s="99" t="e">
        <f>[1]!STOCK[[#This Row],[Costo Unitario (USD)]]+[1]!STOCK[[#This Row],[Costo Envío (USD)]]+[1]!STOCK[[#This Row],[Comisión 10%]]</f>
        <v>#REF!</v>
      </c>
      <c r="U181" s="96" t="e">
        <f>[1]!STOCK[[#This Row],[Costo total]]*1.5</f>
        <v>#REF!</v>
      </c>
      <c r="V181" s="80">
        <f t="shared" si="6"/>
        <v>28</v>
      </c>
      <c r="W181" s="78" t="e">
        <f>STOCK[[#This Row],[Precio Final]]-STOCK[[#This Row],[Costo total]]</f>
        <v>#REF!</v>
      </c>
      <c r="X181" s="78" t="e">
        <f>STOCK[[#This Row],[Ganancia Unitaria]]*STOCK[[#This Row],[Salidas]]</f>
        <v>#REF!</v>
      </c>
      <c r="Y181" s="96"/>
      <c r="Z181" s="96"/>
      <c r="AA181" s="96" t="e">
        <f>[1]!STOCK[[#This Row],[Costo total]]*[1]!STOCK[[#This Row],[Entradas]]</f>
        <v>#REF!</v>
      </c>
      <c r="AB181" s="96" t="e">
        <f>[1]!STOCK[[#This Row],[Stock Actual]]*[1]!STOCK[[#This Row],[Costo total]]</f>
        <v>#REF!</v>
      </c>
      <c r="AC181" s="96"/>
      <c r="AD181" s="78"/>
      <c r="AE181" s="78"/>
      <c r="AF181" s="78"/>
      <c r="AG181" s="78"/>
      <c r="AH181" s="78"/>
      <c r="AI181" s="78"/>
      <c r="AJ181" s="78"/>
      <c r="AK181" s="78"/>
      <c r="AL181" s="78"/>
      <c r="AM181" s="78"/>
      <c r="AN181" s="78"/>
      <c r="AO181" s="78"/>
      <c r="AP181" s="78"/>
      <c r="AQ181" s="78"/>
      <c r="AR181" s="78"/>
      <c r="AS181" s="78"/>
      <c r="AT181" s="78"/>
    </row>
    <row r="182" s="59" customFormat="1" ht="80" hidden="1" customHeight="1" spans="1:46">
      <c r="A182" s="81" t="s">
        <v>16875</v>
      </c>
      <c r="B182" s="86"/>
      <c r="C182" s="87" t="s">
        <v>2</v>
      </c>
      <c r="D182" s="84" t="s">
        <v>16582</v>
      </c>
      <c r="E182" s="95" t="s">
        <v>16876</v>
      </c>
      <c r="F182" s="95" t="s">
        <v>16877</v>
      </c>
      <c r="G182" s="100"/>
      <c r="H182" s="84">
        <v>35</v>
      </c>
      <c r="I182" s="78">
        <f t="shared" si="5"/>
        <v>35</v>
      </c>
      <c r="J182" s="106">
        <v>1</v>
      </c>
      <c r="K182" s="105">
        <f>SUMIFS(VENTAS[Cantidad],VENTAS[Código del producto Vendido],STOCK[[#This Row],[Code]])</f>
        <v>0</v>
      </c>
      <c r="L182" s="105">
        <f>STOCK[[#This Row],[Entradas]]-STOCK[[#This Row],[Salidas]]</f>
        <v>1</v>
      </c>
      <c r="M182" s="78">
        <f>STOCK[[#This Row],[Precio Final]]*10%</f>
        <v>3.5</v>
      </c>
      <c r="N182" s="98">
        <v>0</v>
      </c>
      <c r="O182" s="98">
        <v>0</v>
      </c>
      <c r="P182" s="84">
        <v>13</v>
      </c>
      <c r="Q182" s="111">
        <v>0</v>
      </c>
      <c r="R182" s="100">
        <v>0</v>
      </c>
      <c r="S182" s="100">
        <v>1.97</v>
      </c>
      <c r="T182" s="98" t="e">
        <f>[1]!STOCK[[#This Row],[Costo Unitario (USD)]]+[1]!STOCK[[#This Row],[Costo Envío (USD)]]+[1]!STOCK[[#This Row],[Comisión 10%]]</f>
        <v>#REF!</v>
      </c>
      <c r="U182" s="100" t="e">
        <f>[1]!STOCK[[#This Row],[Costo total]]*1.5</f>
        <v>#REF!</v>
      </c>
      <c r="V182" s="80">
        <f t="shared" si="6"/>
        <v>35</v>
      </c>
      <c r="W182" s="78" t="e">
        <f>STOCK[[#This Row],[Precio Final]]-STOCK[[#This Row],[Costo total]]</f>
        <v>#REF!</v>
      </c>
      <c r="X182" s="78" t="e">
        <f>STOCK[[#This Row],[Ganancia Unitaria]]*STOCK[[#This Row],[Salidas]]</f>
        <v>#REF!</v>
      </c>
      <c r="Y182" s="100"/>
      <c r="Z182" s="100"/>
      <c r="AA182" s="100" t="e">
        <f>[1]!STOCK[[#This Row],[Costo total]]*[1]!STOCK[[#This Row],[Entradas]]</f>
        <v>#REF!</v>
      </c>
      <c r="AB182" s="100" t="e">
        <f>[1]!STOCK[[#This Row],[Stock Actual]]*[1]!STOCK[[#This Row],[Costo total]]</f>
        <v>#REF!</v>
      </c>
      <c r="AC182" s="100"/>
      <c r="AD182" s="76"/>
      <c r="AE182" s="76"/>
      <c r="AF182" s="76"/>
      <c r="AG182" s="76"/>
      <c r="AH182" s="76"/>
      <c r="AI182" s="76"/>
      <c r="AJ182" s="76"/>
      <c r="AK182" s="76"/>
      <c r="AL182" s="76"/>
      <c r="AM182" s="76"/>
      <c r="AN182" s="76"/>
      <c r="AO182" s="76"/>
      <c r="AP182" s="76"/>
      <c r="AQ182" s="76"/>
      <c r="AR182" s="76"/>
      <c r="AS182" s="76"/>
      <c r="AT182" s="76"/>
    </row>
    <row r="183" s="58" customFormat="1" ht="80" hidden="1" customHeight="1" spans="1:46">
      <c r="A183" s="85" t="s">
        <v>16878</v>
      </c>
      <c r="B183" s="82"/>
      <c r="C183" s="83" t="s">
        <v>2</v>
      </c>
      <c r="D183" s="88" t="s">
        <v>16879</v>
      </c>
      <c r="E183" s="97" t="s">
        <v>16880</v>
      </c>
      <c r="F183" s="97" t="s">
        <v>16387</v>
      </c>
      <c r="G183" s="99"/>
      <c r="H183" s="88">
        <v>20</v>
      </c>
      <c r="I183" s="78">
        <f t="shared" si="5"/>
        <v>20</v>
      </c>
      <c r="J183" s="107">
        <v>2</v>
      </c>
      <c r="K183" s="105">
        <f>SUMIFS(VENTAS[Cantidad],VENTAS[Código del producto Vendido],STOCK[[#This Row],[Code]])</f>
        <v>0</v>
      </c>
      <c r="L183" s="105">
        <f>STOCK[[#This Row],[Entradas]]-STOCK[[#This Row],[Salidas]]</f>
        <v>2</v>
      </c>
      <c r="M183" s="78">
        <f>STOCK[[#This Row],[Precio Final]]*10%</f>
        <v>2</v>
      </c>
      <c r="N183" s="99">
        <v>0</v>
      </c>
      <c r="O183" s="99">
        <v>0</v>
      </c>
      <c r="P183" s="88">
        <v>8.99</v>
      </c>
      <c r="Q183" s="110">
        <v>0</v>
      </c>
      <c r="R183" s="99">
        <v>0</v>
      </c>
      <c r="S183" s="99">
        <v>1.97</v>
      </c>
      <c r="T183" s="99" t="e">
        <f>[1]!STOCK[[#This Row],[Costo Unitario (USD)]]+[1]!STOCK[[#This Row],[Costo Envío (USD)]]+[1]!STOCK[[#This Row],[Comisión 10%]]</f>
        <v>#REF!</v>
      </c>
      <c r="U183" s="99" t="e">
        <f>[1]!STOCK[[#This Row],[Costo total]]*1.5</f>
        <v>#REF!</v>
      </c>
      <c r="V183" s="80">
        <f t="shared" si="6"/>
        <v>20</v>
      </c>
      <c r="W183" s="78" t="e">
        <f>STOCK[[#This Row],[Precio Final]]-STOCK[[#This Row],[Costo total]]</f>
        <v>#REF!</v>
      </c>
      <c r="X183" s="78" t="e">
        <f>STOCK[[#This Row],[Ganancia Unitaria]]*STOCK[[#This Row],[Salidas]]</f>
        <v>#REF!</v>
      </c>
      <c r="Y183" s="99"/>
      <c r="Z183" s="99"/>
      <c r="AA183" s="96" t="e">
        <f>[1]!STOCK[[#This Row],[Costo total]]*[1]!STOCK[[#This Row],[Entradas]]</f>
        <v>#REF!</v>
      </c>
      <c r="AB183" s="96" t="e">
        <f>[1]!STOCK[[#This Row],[Stock Actual]]*[1]!STOCK[[#This Row],[Costo total]]</f>
        <v>#REF!</v>
      </c>
      <c r="AC183" s="99"/>
      <c r="AD183" s="78"/>
      <c r="AE183" s="78"/>
      <c r="AF183" s="78"/>
      <c r="AG183" s="78"/>
      <c r="AH183" s="78"/>
      <c r="AI183" s="78"/>
      <c r="AJ183" s="78"/>
      <c r="AK183" s="78"/>
      <c r="AL183" s="78"/>
      <c r="AM183" s="78"/>
      <c r="AN183" s="78"/>
      <c r="AO183" s="78"/>
      <c r="AP183" s="78"/>
      <c r="AQ183" s="78"/>
      <c r="AR183" s="78"/>
      <c r="AS183" s="78"/>
      <c r="AT183" s="78"/>
    </row>
    <row r="184" s="58" customFormat="1" ht="80" hidden="1" customHeight="1" spans="1:46">
      <c r="A184" s="81" t="s">
        <v>16881</v>
      </c>
      <c r="B184" s="86"/>
      <c r="C184" s="87" t="s">
        <v>2</v>
      </c>
      <c r="D184" s="84" t="s">
        <v>16559</v>
      </c>
      <c r="E184" s="95" t="s">
        <v>16882</v>
      </c>
      <c r="F184" s="95" t="s">
        <v>16400</v>
      </c>
      <c r="G184" s="100"/>
      <c r="H184" s="84">
        <v>15</v>
      </c>
      <c r="I184" s="78">
        <f t="shared" si="5"/>
        <v>15</v>
      </c>
      <c r="J184" s="106">
        <v>2</v>
      </c>
      <c r="K184" s="105">
        <f>SUMIFS(VENTAS[Cantidad],VENTAS[Código del producto Vendido],STOCK[[#This Row],[Code]])</f>
        <v>1</v>
      </c>
      <c r="L184" s="105">
        <f>STOCK[[#This Row],[Entradas]]-STOCK[[#This Row],[Salidas]]</f>
        <v>1</v>
      </c>
      <c r="M184" s="78">
        <f>STOCK[[#This Row],[Precio Final]]*10%</f>
        <v>1.5</v>
      </c>
      <c r="N184" s="98">
        <v>0</v>
      </c>
      <c r="O184" s="98">
        <v>0</v>
      </c>
      <c r="P184" s="84">
        <v>9</v>
      </c>
      <c r="Q184" s="115">
        <v>0</v>
      </c>
      <c r="R184" s="116">
        <v>0</v>
      </c>
      <c r="S184" s="115">
        <v>0</v>
      </c>
      <c r="T184" s="115" t="e">
        <f>[1]!STOCK[[#This Row],[Costo Unitario (USD)]]+[1]!STOCK[[#This Row],[Costo Envío (USD)]]+[1]!STOCK[[#This Row],[Comisión 10%]]</f>
        <v>#REF!</v>
      </c>
      <c r="U184" s="98" t="e">
        <f>[1]!STOCK[[#This Row],[Costo total]]*1.5</f>
        <v>#REF!</v>
      </c>
      <c r="V184" s="80">
        <f t="shared" si="6"/>
        <v>15</v>
      </c>
      <c r="W184" s="78" t="e">
        <f>STOCK[[#This Row],[Precio Final]]-STOCK[[#This Row],[Costo total]]</f>
        <v>#REF!</v>
      </c>
      <c r="X184" s="78" t="e">
        <f>STOCK[[#This Row],[Ganancia Unitaria]]*STOCK[[#This Row],[Salidas]]</f>
        <v>#REF!</v>
      </c>
      <c r="Y184" s="100"/>
      <c r="Z184" s="100"/>
      <c r="AA184" s="100"/>
      <c r="AB184" s="100"/>
      <c r="AC184" s="100"/>
      <c r="AD184" s="78"/>
      <c r="AE184" s="78"/>
      <c r="AF184" s="78"/>
      <c r="AG184" s="78"/>
      <c r="AH184" s="78"/>
      <c r="AI184" s="78"/>
      <c r="AJ184" s="78"/>
      <c r="AK184" s="78"/>
      <c r="AL184" s="78"/>
      <c r="AM184" s="78"/>
      <c r="AN184" s="78"/>
      <c r="AO184" s="78"/>
      <c r="AP184" s="78"/>
      <c r="AQ184" s="78"/>
      <c r="AR184" s="78"/>
      <c r="AS184" s="78"/>
      <c r="AT184" s="78"/>
    </row>
    <row r="185" s="59" customFormat="1" ht="80" hidden="1" customHeight="1" spans="1:46">
      <c r="A185" s="81" t="s">
        <v>16883</v>
      </c>
      <c r="B185" s="82"/>
      <c r="C185" s="83" t="s">
        <v>2</v>
      </c>
      <c r="D185" s="84" t="s">
        <v>16879</v>
      </c>
      <c r="E185" s="95" t="s">
        <v>16884</v>
      </c>
      <c r="F185" s="95" t="s">
        <v>16400</v>
      </c>
      <c r="G185" s="96"/>
      <c r="H185" s="84">
        <v>30</v>
      </c>
      <c r="I185" s="78">
        <f t="shared" si="5"/>
        <v>30</v>
      </c>
      <c r="J185" s="106">
        <v>1</v>
      </c>
      <c r="K185" s="105">
        <f>SUMIFS(VENTAS[Cantidad],VENTAS[Código del producto Vendido],STOCK[[#This Row],[Code]])</f>
        <v>0</v>
      </c>
      <c r="L185" s="105">
        <f>STOCK[[#This Row],[Entradas]]-STOCK[[#This Row],[Salidas]]</f>
        <v>1</v>
      </c>
      <c r="M185" s="78">
        <f>STOCK[[#This Row],[Precio Final]]*10%</f>
        <v>3</v>
      </c>
      <c r="N185" s="99">
        <v>0</v>
      </c>
      <c r="O185" s="99">
        <v>0</v>
      </c>
      <c r="P185" s="84">
        <v>15</v>
      </c>
      <c r="Q185" s="108">
        <v>0</v>
      </c>
      <c r="R185" s="96">
        <v>0</v>
      </c>
      <c r="S185" s="96">
        <v>1.97</v>
      </c>
      <c r="T185" s="99" t="e">
        <f>[1]!STOCK[[#This Row],[Costo Unitario (USD)]]+[1]!STOCK[[#This Row],[Costo Envío (USD)]]+[1]!STOCK[[#This Row],[Comisión 10%]]</f>
        <v>#REF!</v>
      </c>
      <c r="U185" s="96" t="e">
        <f>[1]!STOCK[[#This Row],[Costo total]]*1.5</f>
        <v>#REF!</v>
      </c>
      <c r="V185" s="80">
        <f t="shared" si="6"/>
        <v>30</v>
      </c>
      <c r="W185" s="78" t="e">
        <f>STOCK[[#This Row],[Precio Final]]-STOCK[[#This Row],[Costo total]]</f>
        <v>#REF!</v>
      </c>
      <c r="X185" s="78" t="e">
        <f>STOCK[[#This Row],[Ganancia Unitaria]]*STOCK[[#This Row],[Salidas]]</f>
        <v>#REF!</v>
      </c>
      <c r="Y185" s="96"/>
      <c r="Z185" s="96"/>
      <c r="AA185" s="96" t="e">
        <f>[1]!STOCK[[#This Row],[Costo total]]*[1]!STOCK[[#This Row],[Entradas]]</f>
        <v>#REF!</v>
      </c>
      <c r="AB185" s="96" t="e">
        <f>[1]!STOCK[[#This Row],[Stock Actual]]*[1]!STOCK[[#This Row],[Costo total]]</f>
        <v>#REF!</v>
      </c>
      <c r="AC185" s="96"/>
      <c r="AD185" s="76"/>
      <c r="AE185" s="76"/>
      <c r="AF185" s="76"/>
      <c r="AG185" s="76"/>
      <c r="AH185" s="76"/>
      <c r="AI185" s="76"/>
      <c r="AJ185" s="76"/>
      <c r="AK185" s="76"/>
      <c r="AL185" s="76"/>
      <c r="AM185" s="76"/>
      <c r="AN185" s="76"/>
      <c r="AO185" s="76"/>
      <c r="AP185" s="76"/>
      <c r="AQ185" s="76"/>
      <c r="AR185" s="76"/>
      <c r="AS185" s="76"/>
      <c r="AT185" s="76"/>
    </row>
    <row r="186" s="59" customFormat="1" ht="80" hidden="1" customHeight="1" spans="1:46">
      <c r="A186" s="81" t="s">
        <v>16885</v>
      </c>
      <c r="B186" s="86"/>
      <c r="C186" s="87" t="s">
        <v>2</v>
      </c>
      <c r="D186" s="84" t="s">
        <v>16559</v>
      </c>
      <c r="E186" s="95" t="s">
        <v>16886</v>
      </c>
      <c r="F186" s="95" t="s">
        <v>16400</v>
      </c>
      <c r="G186" s="100"/>
      <c r="H186" s="84">
        <v>10</v>
      </c>
      <c r="I186" s="78">
        <f t="shared" si="5"/>
        <v>10</v>
      </c>
      <c r="J186" s="106">
        <v>1</v>
      </c>
      <c r="K186" s="105">
        <f>SUMIFS(VENTAS[Cantidad],VENTAS[Código del producto Vendido],STOCK[[#This Row],[Code]])</f>
        <v>0</v>
      </c>
      <c r="L186" s="105">
        <f>STOCK[[#This Row],[Entradas]]-STOCK[[#This Row],[Salidas]]</f>
        <v>1</v>
      </c>
      <c r="M186" s="78">
        <f>STOCK[[#This Row],[Precio Final]]*10%</f>
        <v>1</v>
      </c>
      <c r="N186" s="98">
        <v>0</v>
      </c>
      <c r="O186" s="98">
        <v>0</v>
      </c>
      <c r="P186" s="84"/>
      <c r="Q186" s="111"/>
      <c r="R186" s="100"/>
      <c r="S186" s="100"/>
      <c r="T186" s="98"/>
      <c r="U186" s="100"/>
      <c r="V186" s="80">
        <f t="shared" si="6"/>
        <v>10</v>
      </c>
      <c r="W186" s="78">
        <f>STOCK[[#This Row],[Precio Final]]-STOCK[[#This Row],[Costo total]]</f>
        <v>10</v>
      </c>
      <c r="X186" s="78">
        <f>STOCK[[#This Row],[Ganancia Unitaria]]*STOCK[[#This Row],[Salidas]]</f>
        <v>0</v>
      </c>
      <c r="Y186" s="100"/>
      <c r="Z186" s="100"/>
      <c r="AA186" s="100"/>
      <c r="AB186" s="100"/>
      <c r="AC186" s="100"/>
      <c r="AD186" s="76"/>
      <c r="AE186" s="76"/>
      <c r="AF186" s="76"/>
      <c r="AG186" s="76"/>
      <c r="AH186" s="76"/>
      <c r="AI186" s="76"/>
      <c r="AJ186" s="76"/>
      <c r="AK186" s="76"/>
      <c r="AL186" s="76"/>
      <c r="AM186" s="76"/>
      <c r="AN186" s="76"/>
      <c r="AO186" s="76"/>
      <c r="AP186" s="76"/>
      <c r="AQ186" s="76"/>
      <c r="AR186" s="76"/>
      <c r="AS186" s="76"/>
      <c r="AT186" s="76"/>
    </row>
    <row r="187" s="58" customFormat="1" ht="80" hidden="1" customHeight="1" spans="1:46">
      <c r="A187" s="81" t="s">
        <v>16887</v>
      </c>
      <c r="B187" s="82"/>
      <c r="C187" s="83" t="s">
        <v>2</v>
      </c>
      <c r="D187" s="84" t="s">
        <v>16888</v>
      </c>
      <c r="E187" s="95" t="s">
        <v>16889</v>
      </c>
      <c r="F187" s="95" t="s">
        <v>16890</v>
      </c>
      <c r="G187" s="96"/>
      <c r="H187" s="84">
        <v>25</v>
      </c>
      <c r="I187" s="78">
        <f t="shared" si="5"/>
        <v>25</v>
      </c>
      <c r="J187" s="106">
        <v>2</v>
      </c>
      <c r="K187" s="105">
        <v>1</v>
      </c>
      <c r="L187" s="105">
        <f>STOCK[[#This Row],[Entradas]]-STOCK[[#This Row],[Salidas]]</f>
        <v>1</v>
      </c>
      <c r="M187" s="78">
        <f>STOCK[[#This Row],[Precio Final]]*10%</f>
        <v>2.5</v>
      </c>
      <c r="N187" s="99">
        <v>0</v>
      </c>
      <c r="O187" s="99">
        <v>0</v>
      </c>
      <c r="P187" s="84">
        <v>9.99</v>
      </c>
      <c r="Q187" s="108">
        <v>0</v>
      </c>
      <c r="R187" s="96">
        <v>0</v>
      </c>
      <c r="S187" s="96">
        <v>1.97</v>
      </c>
      <c r="T187" s="99" t="e">
        <f>[1]!STOCK[[#This Row],[Costo Unitario (USD)]]+[1]!STOCK[[#This Row],[Costo Envío (USD)]]+[1]!STOCK[[#This Row],[Comisión 10%]]</f>
        <v>#REF!</v>
      </c>
      <c r="U187" s="96" t="e">
        <f>[1]!STOCK[[#This Row],[Costo total]]*1.5</f>
        <v>#REF!</v>
      </c>
      <c r="V187" s="80">
        <f t="shared" si="6"/>
        <v>25</v>
      </c>
      <c r="W187" s="78" t="e">
        <f>STOCK[[#This Row],[Precio Final]]-STOCK[[#This Row],[Costo total]]</f>
        <v>#REF!</v>
      </c>
      <c r="X187" s="78" t="e">
        <f>STOCK[[#This Row],[Ganancia Unitaria]]*STOCK[[#This Row],[Salidas]]</f>
        <v>#REF!</v>
      </c>
      <c r="Y187" s="96"/>
      <c r="Z187" s="96"/>
      <c r="AA187" s="96" t="e">
        <f>[1]!STOCK[[#This Row],[Costo total]]*[1]!STOCK[[#This Row],[Entradas]]</f>
        <v>#REF!</v>
      </c>
      <c r="AB187" s="96" t="e">
        <f>[1]!STOCK[[#This Row],[Stock Actual]]*[1]!STOCK[[#This Row],[Costo total]]</f>
        <v>#REF!</v>
      </c>
      <c r="AC187" s="96"/>
      <c r="AD187" s="78"/>
      <c r="AE187" s="78"/>
      <c r="AF187" s="78"/>
      <c r="AG187" s="78"/>
      <c r="AH187" s="78"/>
      <c r="AI187" s="78"/>
      <c r="AJ187" s="78"/>
      <c r="AK187" s="78"/>
      <c r="AL187" s="78"/>
      <c r="AM187" s="78"/>
      <c r="AN187" s="78"/>
      <c r="AO187" s="78"/>
      <c r="AP187" s="78"/>
      <c r="AQ187" s="78"/>
      <c r="AR187" s="78"/>
      <c r="AS187" s="78"/>
      <c r="AT187" s="78"/>
    </row>
    <row r="188" s="58" customFormat="1" ht="80" hidden="1" customHeight="1" spans="1:46">
      <c r="A188" s="85" t="s">
        <v>16891</v>
      </c>
      <c r="B188" s="86"/>
      <c r="C188" s="87" t="s">
        <v>2</v>
      </c>
      <c r="D188" s="88" t="s">
        <v>16552</v>
      </c>
      <c r="E188" s="97" t="s">
        <v>16892</v>
      </c>
      <c r="F188" s="97" t="s">
        <v>16400</v>
      </c>
      <c r="G188" s="98"/>
      <c r="H188" s="88">
        <v>13</v>
      </c>
      <c r="I188" s="78">
        <f t="shared" si="5"/>
        <v>13</v>
      </c>
      <c r="J188" s="107">
        <v>2</v>
      </c>
      <c r="K188" s="105">
        <f>SUMIFS(VENTAS[Cantidad],VENTAS[Código del producto Vendido],STOCK[[#This Row],[Code]])</f>
        <v>1</v>
      </c>
      <c r="L188" s="105">
        <f>STOCK[[#This Row],[Entradas]]-STOCK[[#This Row],[Salidas]]</f>
        <v>1</v>
      </c>
      <c r="M188" s="78">
        <f>STOCK[[#This Row],[Precio Final]]*10%</f>
        <v>1.3</v>
      </c>
      <c r="N188" s="98">
        <v>0</v>
      </c>
      <c r="O188" s="98">
        <v>0</v>
      </c>
      <c r="P188" s="88">
        <v>7</v>
      </c>
      <c r="Q188" s="109">
        <v>0</v>
      </c>
      <c r="R188" s="98">
        <v>0</v>
      </c>
      <c r="S188" s="100">
        <v>0</v>
      </c>
      <c r="T188" s="98" t="e">
        <f>[1]!STOCK[[#This Row],[Costo Unitario (USD)]]+[1]!STOCK[[#This Row],[Costo Envío (USD)]]+[1]!STOCK[[#This Row],[Comisión 10%]]</f>
        <v>#REF!</v>
      </c>
      <c r="U188" s="98" t="e">
        <f>[1]!STOCK[[#This Row],[Costo total]]*1.5</f>
        <v>#REF!</v>
      </c>
      <c r="V188" s="80">
        <f t="shared" si="6"/>
        <v>13</v>
      </c>
      <c r="W188" s="78" t="e">
        <f>STOCK[[#This Row],[Precio Final]]-STOCK[[#This Row],[Costo total]]</f>
        <v>#REF!</v>
      </c>
      <c r="X188" s="78" t="e">
        <f>STOCK[[#This Row],[Ganancia Unitaria]]*STOCK[[#This Row],[Salidas]]</f>
        <v>#REF!</v>
      </c>
      <c r="Y188" s="98"/>
      <c r="Z188" s="98"/>
      <c r="AA188" s="100" t="e">
        <f>[1]!STOCK[[#This Row],[Costo total]]*[1]!STOCK[[#This Row],[Entradas]]</f>
        <v>#REF!</v>
      </c>
      <c r="AB188" s="100" t="e">
        <f>[1]!STOCK[[#This Row],[Stock Actual]]*[1]!STOCK[[#This Row],[Costo total]]</f>
        <v>#REF!</v>
      </c>
      <c r="AC188" s="98"/>
      <c r="AD188" s="78"/>
      <c r="AE188" s="78"/>
      <c r="AF188" s="78"/>
      <c r="AG188" s="78"/>
      <c r="AH188" s="78"/>
      <c r="AI188" s="78"/>
      <c r="AJ188" s="78"/>
      <c r="AK188" s="78"/>
      <c r="AL188" s="78"/>
      <c r="AM188" s="78"/>
      <c r="AN188" s="78"/>
      <c r="AO188" s="78"/>
      <c r="AP188" s="78"/>
      <c r="AQ188" s="78"/>
      <c r="AR188" s="78"/>
      <c r="AS188" s="78"/>
      <c r="AT188" s="78"/>
    </row>
    <row r="189" s="58" customFormat="1" ht="80" hidden="1" customHeight="1" spans="1:46">
      <c r="A189" s="81" t="s">
        <v>16893</v>
      </c>
      <c r="B189" s="82"/>
      <c r="C189" s="83" t="s">
        <v>2</v>
      </c>
      <c r="D189" s="84" t="s">
        <v>16552</v>
      </c>
      <c r="E189" s="95" t="s">
        <v>16894</v>
      </c>
      <c r="F189" s="95" t="s">
        <v>16400</v>
      </c>
      <c r="G189" s="96"/>
      <c r="H189" s="84">
        <v>13</v>
      </c>
      <c r="I189" s="78">
        <f t="shared" si="5"/>
        <v>13</v>
      </c>
      <c r="J189" s="106">
        <v>1</v>
      </c>
      <c r="K189" s="105">
        <f>SUMIFS(VENTAS[Cantidad],VENTAS[Código del producto Vendido],STOCK[[#This Row],[Code]])</f>
        <v>0</v>
      </c>
      <c r="L189" s="105">
        <f>STOCK[[#This Row],[Entradas]]-STOCK[[#This Row],[Salidas]]</f>
        <v>1</v>
      </c>
      <c r="M189" s="78">
        <f>STOCK[[#This Row],[Precio Final]]*10%</f>
        <v>1.3</v>
      </c>
      <c r="N189" s="99">
        <v>0</v>
      </c>
      <c r="O189" s="99">
        <v>0</v>
      </c>
      <c r="P189" s="84">
        <v>7</v>
      </c>
      <c r="Q189" s="108">
        <v>0</v>
      </c>
      <c r="R189" s="96">
        <v>0</v>
      </c>
      <c r="S189" s="96">
        <v>0</v>
      </c>
      <c r="T189" s="99" t="e">
        <f>[1]!STOCK[[#This Row],[Costo Unitario (USD)]]+[1]!STOCK[[#This Row],[Costo Envío (USD)]]+[1]!STOCK[[#This Row],[Comisión 10%]]</f>
        <v>#REF!</v>
      </c>
      <c r="U189" s="96" t="e">
        <f>[1]!STOCK[[#This Row],[Costo total]]*1.5</f>
        <v>#REF!</v>
      </c>
      <c r="V189" s="80">
        <f t="shared" si="6"/>
        <v>13</v>
      </c>
      <c r="W189" s="78" t="e">
        <f>STOCK[[#This Row],[Precio Final]]-STOCK[[#This Row],[Costo total]]</f>
        <v>#REF!</v>
      </c>
      <c r="X189" s="78" t="e">
        <f>STOCK[[#This Row],[Ganancia Unitaria]]*STOCK[[#This Row],[Salidas]]</f>
        <v>#REF!</v>
      </c>
      <c r="Y189" s="96"/>
      <c r="Z189" s="96"/>
      <c r="AA189" s="96" t="e">
        <f>[1]!STOCK[[#This Row],[Costo total]]*[1]!STOCK[[#This Row],[Entradas]]</f>
        <v>#REF!</v>
      </c>
      <c r="AB189" s="96" t="e">
        <f>[1]!STOCK[[#This Row],[Stock Actual]]*[1]!STOCK[[#This Row],[Costo total]]</f>
        <v>#REF!</v>
      </c>
      <c r="AC189" s="96"/>
      <c r="AD189" s="78"/>
      <c r="AE189" s="78"/>
      <c r="AF189" s="78"/>
      <c r="AG189" s="78"/>
      <c r="AH189" s="78"/>
      <c r="AI189" s="78"/>
      <c r="AJ189" s="78"/>
      <c r="AK189" s="78"/>
      <c r="AL189" s="78"/>
      <c r="AM189" s="78"/>
      <c r="AN189" s="78"/>
      <c r="AO189" s="78"/>
      <c r="AP189" s="78"/>
      <c r="AQ189" s="78"/>
      <c r="AR189" s="78"/>
      <c r="AS189" s="78"/>
      <c r="AT189" s="78"/>
    </row>
    <row r="190" s="58" customFormat="1" ht="80" hidden="1" customHeight="1" spans="1:46">
      <c r="A190" s="81" t="s">
        <v>16895</v>
      </c>
      <c r="B190" s="86"/>
      <c r="C190" s="87" t="s">
        <v>2</v>
      </c>
      <c r="D190" s="84" t="s">
        <v>16552</v>
      </c>
      <c r="E190" s="95" t="s">
        <v>16896</v>
      </c>
      <c r="F190" s="95" t="s">
        <v>16413</v>
      </c>
      <c r="G190" s="100"/>
      <c r="H190" s="84">
        <v>13</v>
      </c>
      <c r="I190" s="78">
        <f t="shared" si="5"/>
        <v>13</v>
      </c>
      <c r="J190" s="106">
        <v>1</v>
      </c>
      <c r="K190" s="105">
        <f>SUMIFS(VENTAS[Cantidad],VENTAS[Código del producto Vendido],STOCK[[#This Row],[Code]])</f>
        <v>0</v>
      </c>
      <c r="L190" s="105">
        <f>STOCK[[#This Row],[Entradas]]-STOCK[[#This Row],[Salidas]]</f>
        <v>1</v>
      </c>
      <c r="M190" s="78">
        <f>STOCK[[#This Row],[Precio Final]]*10%</f>
        <v>1.3</v>
      </c>
      <c r="N190" s="98">
        <v>0</v>
      </c>
      <c r="O190" s="98">
        <v>0</v>
      </c>
      <c r="P190" s="84">
        <v>7</v>
      </c>
      <c r="Q190" s="111">
        <v>0</v>
      </c>
      <c r="R190" s="100">
        <v>0</v>
      </c>
      <c r="S190" s="100">
        <v>0</v>
      </c>
      <c r="T190" s="98" t="e">
        <f>[1]!STOCK[[#This Row],[Costo Unitario (USD)]]+[1]!STOCK[[#This Row],[Costo Envío (USD)]]+[1]!STOCK[[#This Row],[Comisión 10%]]</f>
        <v>#REF!</v>
      </c>
      <c r="U190" s="100" t="e">
        <f>[1]!STOCK[[#This Row],[Costo total]]*1.5</f>
        <v>#REF!</v>
      </c>
      <c r="V190" s="80">
        <f t="shared" si="6"/>
        <v>13</v>
      </c>
      <c r="W190" s="78" t="e">
        <f>STOCK[[#This Row],[Precio Final]]-STOCK[[#This Row],[Costo total]]</f>
        <v>#REF!</v>
      </c>
      <c r="X190" s="78" t="e">
        <f>STOCK[[#This Row],[Ganancia Unitaria]]*STOCK[[#This Row],[Salidas]]</f>
        <v>#REF!</v>
      </c>
      <c r="Y190" s="100"/>
      <c r="Z190" s="100"/>
      <c r="AA190" s="100" t="e">
        <f>[1]!STOCK[[#This Row],[Costo total]]*[1]!STOCK[[#This Row],[Entradas]]</f>
        <v>#REF!</v>
      </c>
      <c r="AB190" s="100" t="e">
        <f>[1]!STOCK[[#This Row],[Stock Actual]]*[1]!STOCK[[#This Row],[Costo total]]</f>
        <v>#REF!</v>
      </c>
      <c r="AC190" s="100"/>
      <c r="AD190" s="78"/>
      <c r="AE190" s="78"/>
      <c r="AF190" s="78"/>
      <c r="AG190" s="78"/>
      <c r="AH190" s="78"/>
      <c r="AI190" s="78"/>
      <c r="AJ190" s="78"/>
      <c r="AK190" s="78"/>
      <c r="AL190" s="78"/>
      <c r="AM190" s="78"/>
      <c r="AN190" s="78"/>
      <c r="AO190" s="78"/>
      <c r="AP190" s="78"/>
      <c r="AQ190" s="78"/>
      <c r="AR190" s="78"/>
      <c r="AS190" s="78"/>
      <c r="AT190" s="78"/>
    </row>
    <row r="191" s="58" customFormat="1" ht="80" hidden="1" customHeight="1" spans="1:46">
      <c r="A191" s="85" t="s">
        <v>16897</v>
      </c>
      <c r="B191" s="82"/>
      <c r="C191" s="83" t="s">
        <v>2</v>
      </c>
      <c r="D191" s="88" t="s">
        <v>16559</v>
      </c>
      <c r="E191" s="97" t="s">
        <v>16898</v>
      </c>
      <c r="F191" s="97" t="s">
        <v>16413</v>
      </c>
      <c r="G191" s="99"/>
      <c r="H191" s="88">
        <v>10</v>
      </c>
      <c r="I191" s="78">
        <f t="shared" si="5"/>
        <v>10</v>
      </c>
      <c r="J191" s="107">
        <v>1</v>
      </c>
      <c r="K191" s="105">
        <f>SUMIFS(VENTAS[Cantidad],VENTAS[Código del producto Vendido],STOCK[[#This Row],[Code]])</f>
        <v>0</v>
      </c>
      <c r="L191" s="105">
        <f>STOCK[[#This Row],[Entradas]]-STOCK[[#This Row],[Salidas]]</f>
        <v>1</v>
      </c>
      <c r="M191" s="78">
        <f>STOCK[[#This Row],[Precio Final]]*10%</f>
        <v>1</v>
      </c>
      <c r="N191" s="99">
        <v>0</v>
      </c>
      <c r="O191" s="99">
        <v>0</v>
      </c>
      <c r="P191" s="84"/>
      <c r="Q191" s="110"/>
      <c r="R191" s="99"/>
      <c r="S191" s="96"/>
      <c r="T191" s="99"/>
      <c r="U191" s="99"/>
      <c r="V191" s="80">
        <f t="shared" si="6"/>
        <v>10</v>
      </c>
      <c r="W191" s="78">
        <f>STOCK[[#This Row],[Precio Final]]-STOCK[[#This Row],[Costo total]]</f>
        <v>10</v>
      </c>
      <c r="X191" s="78">
        <f>STOCK[[#This Row],[Ganancia Unitaria]]*STOCK[[#This Row],[Salidas]]</f>
        <v>0</v>
      </c>
      <c r="Y191" s="99"/>
      <c r="Z191" s="99"/>
      <c r="AA191" s="96"/>
      <c r="AB191" s="96"/>
      <c r="AC191" s="99"/>
      <c r="AD191" s="78"/>
      <c r="AE191" s="78"/>
      <c r="AF191" s="78"/>
      <c r="AG191" s="78"/>
      <c r="AH191" s="78"/>
      <c r="AI191" s="78"/>
      <c r="AJ191" s="78"/>
      <c r="AK191" s="78"/>
      <c r="AL191" s="78"/>
      <c r="AM191" s="78"/>
      <c r="AN191" s="78"/>
      <c r="AO191" s="78"/>
      <c r="AP191" s="78"/>
      <c r="AQ191" s="78"/>
      <c r="AR191" s="78"/>
      <c r="AS191" s="78"/>
      <c r="AT191" s="78"/>
    </row>
    <row r="192" s="59" customFormat="1" ht="80" hidden="1" customHeight="1" spans="1:46">
      <c r="A192" s="85" t="s">
        <v>16899</v>
      </c>
      <c r="B192" s="98"/>
      <c r="C192" s="87" t="s">
        <v>2</v>
      </c>
      <c r="D192" s="88" t="s">
        <v>16900</v>
      </c>
      <c r="E192" s="97" t="s">
        <v>16901</v>
      </c>
      <c r="F192" s="97" t="s">
        <v>16902</v>
      </c>
      <c r="G192" s="98"/>
      <c r="H192" s="88">
        <v>40</v>
      </c>
      <c r="I192" s="78">
        <f t="shared" si="5"/>
        <v>40</v>
      </c>
      <c r="J192" s="107">
        <v>1</v>
      </c>
      <c r="K192" s="105">
        <f>SUMIFS(VENTAS[Cantidad],VENTAS[Código del producto Vendido],STOCK[[#This Row],[Code]])</f>
        <v>0</v>
      </c>
      <c r="L192" s="105">
        <f>STOCK[[#This Row],[Entradas]]-STOCK[[#This Row],[Salidas]]</f>
        <v>1</v>
      </c>
      <c r="M192" s="78">
        <f>STOCK[[#This Row],[Precio Final]]*10%</f>
        <v>4</v>
      </c>
      <c r="N192" s="98">
        <v>0</v>
      </c>
      <c r="O192" s="98">
        <v>0</v>
      </c>
      <c r="P192" s="84">
        <v>14.4</v>
      </c>
      <c r="Q192" s="109">
        <v>0</v>
      </c>
      <c r="R192" s="98">
        <v>0</v>
      </c>
      <c r="S192" s="100">
        <v>1.97</v>
      </c>
      <c r="T192" s="98" t="e">
        <f>[1]!STOCK[[#This Row],[Costo Unitario (USD)]]+[1]!STOCK[[#This Row],[Costo Envío (USD)]]+[1]!STOCK[[#This Row],[Comisión 10%]]</f>
        <v>#REF!</v>
      </c>
      <c r="U192" s="100" t="e">
        <f>[1]!STOCK[[#This Row],[Costo total]]*1.5</f>
        <v>#REF!</v>
      </c>
      <c r="V192" s="80">
        <f t="shared" si="6"/>
        <v>40</v>
      </c>
      <c r="W192" s="78" t="e">
        <f>STOCK[[#This Row],[Precio Final]]-STOCK[[#This Row],[Costo total]]</f>
        <v>#REF!</v>
      </c>
      <c r="X192" s="78" t="e">
        <f>STOCK[[#This Row],[Ganancia Unitaria]]*STOCK[[#This Row],[Salidas]]</f>
        <v>#REF!</v>
      </c>
      <c r="Y192" s="98"/>
      <c r="Z192" s="98"/>
      <c r="AA192" s="100" t="e">
        <f>[1]!STOCK[[#This Row],[Costo total]]*[1]!STOCK[[#This Row],[Entradas]]</f>
        <v>#REF!</v>
      </c>
      <c r="AB192" s="100" t="e">
        <f>[1]!STOCK[[#This Row],[Stock Actual]]*[1]!STOCK[[#This Row],[Costo total]]</f>
        <v>#REF!</v>
      </c>
      <c r="AC192" s="98"/>
      <c r="AD192" s="76"/>
      <c r="AE192" s="76"/>
      <c r="AF192" s="76"/>
      <c r="AG192" s="76"/>
      <c r="AH192" s="76"/>
      <c r="AI192" s="76"/>
      <c r="AJ192" s="76"/>
      <c r="AK192" s="76"/>
      <c r="AL192" s="76"/>
      <c r="AM192" s="76"/>
      <c r="AN192" s="76"/>
      <c r="AO192" s="76"/>
      <c r="AP192" s="76"/>
      <c r="AQ192" s="76"/>
      <c r="AR192" s="76"/>
      <c r="AS192" s="76"/>
      <c r="AT192" s="76"/>
    </row>
    <row r="193" s="58" customFormat="1" ht="80" hidden="1" customHeight="1" spans="1:46">
      <c r="A193" s="85" t="s">
        <v>16903</v>
      </c>
      <c r="B193" s="99"/>
      <c r="C193" s="83" t="s">
        <v>2</v>
      </c>
      <c r="D193" s="88" t="s">
        <v>16900</v>
      </c>
      <c r="E193" s="97" t="s">
        <v>16904</v>
      </c>
      <c r="F193" s="120" t="s">
        <v>16905</v>
      </c>
      <c r="G193" s="121"/>
      <c r="H193" s="118">
        <v>22</v>
      </c>
      <c r="I193" s="78">
        <f t="shared" si="5"/>
        <v>22</v>
      </c>
      <c r="J193" s="122">
        <v>1</v>
      </c>
      <c r="K193" s="105">
        <f>SUMIFS(VENTAS[Cantidad],VENTAS[Código del producto Vendido],STOCK[[#This Row],[Code]])</f>
        <v>0</v>
      </c>
      <c r="L193" s="105">
        <f>STOCK[[#This Row],[Entradas]]-STOCK[[#This Row],[Salidas]]</f>
        <v>1</v>
      </c>
      <c r="M193" s="78">
        <f>STOCK[[#This Row],[Precio Final]]*10%</f>
        <v>2.2</v>
      </c>
      <c r="N193" s="99">
        <v>0</v>
      </c>
      <c r="O193" s="99">
        <v>0</v>
      </c>
      <c r="P193" s="84">
        <v>7.25</v>
      </c>
      <c r="Q193" s="123">
        <v>0</v>
      </c>
      <c r="R193" s="121">
        <v>0</v>
      </c>
      <c r="S193" s="96">
        <v>1.97</v>
      </c>
      <c r="T193" s="121" t="e">
        <f>[1]!STOCK[[#This Row],[Costo Unitario (USD)]]+[1]!STOCK[[#This Row],[Costo Envío (USD)]]+[1]!STOCK[[#This Row],[Comisión 10%]]</f>
        <v>#REF!</v>
      </c>
      <c r="U193" s="96" t="e">
        <f>[1]!STOCK[[#This Row],[Costo total]]*1.5</f>
        <v>#REF!</v>
      </c>
      <c r="V193" s="80">
        <f t="shared" si="6"/>
        <v>22</v>
      </c>
      <c r="W193" s="78" t="e">
        <f>STOCK[[#This Row],[Precio Final]]-STOCK[[#This Row],[Costo total]]</f>
        <v>#REF!</v>
      </c>
      <c r="X193" s="78" t="e">
        <f>STOCK[[#This Row],[Ganancia Unitaria]]*STOCK[[#This Row],[Salidas]]</f>
        <v>#REF!</v>
      </c>
      <c r="Y193" s="121"/>
      <c r="Z193" s="121"/>
      <c r="AA193" s="96" t="e">
        <f>[1]!STOCK[[#This Row],[Costo total]]*[1]!STOCK[[#This Row],[Entradas]]</f>
        <v>#REF!</v>
      </c>
      <c r="AB193" s="96" t="e">
        <f>[1]!STOCK[[#This Row],[Stock Actual]]*[1]!STOCK[[#This Row],[Costo total]]</f>
        <v>#REF!</v>
      </c>
      <c r="AC193" s="121"/>
      <c r="AD193" s="78"/>
      <c r="AE193" s="78"/>
      <c r="AF193" s="78"/>
      <c r="AG193" s="78"/>
      <c r="AH193" s="78"/>
      <c r="AI193" s="78"/>
      <c r="AJ193" s="78"/>
      <c r="AK193" s="78"/>
      <c r="AL193" s="78"/>
      <c r="AM193" s="78"/>
      <c r="AN193" s="78"/>
      <c r="AO193" s="78"/>
      <c r="AP193" s="78"/>
      <c r="AQ193" s="78"/>
      <c r="AR193" s="78"/>
      <c r="AS193" s="78"/>
      <c r="AT193" s="78"/>
    </row>
    <row r="194" s="59" customFormat="1" ht="80" customHeight="1" spans="1:46">
      <c r="A194" s="85" t="s">
        <v>16906</v>
      </c>
      <c r="B194" s="86"/>
      <c r="C194" s="87" t="s">
        <v>2</v>
      </c>
      <c r="D194" s="88" t="s">
        <v>16659</v>
      </c>
      <c r="E194" s="97" t="s">
        <v>16907</v>
      </c>
      <c r="F194" s="97" t="s">
        <v>16478</v>
      </c>
      <c r="G194" s="98" t="s">
        <v>16808</v>
      </c>
      <c r="H194" s="88">
        <v>45</v>
      </c>
      <c r="I194" s="78">
        <f t="shared" ref="I194:I254" si="7">V194</f>
        <v>45</v>
      </c>
      <c r="J194" s="107">
        <v>1</v>
      </c>
      <c r="K194" s="105">
        <f>SUMIFS(VENTAS[Cantidad],VENTAS[Código del producto Vendido],STOCK[[#This Row],[Code]])</f>
        <v>0</v>
      </c>
      <c r="L194" s="105">
        <f>STOCK[[#This Row],[Entradas]]-STOCK[[#This Row],[Salidas]]</f>
        <v>1</v>
      </c>
      <c r="M194" s="78">
        <f>STOCK[[#This Row],[Precio Final]]*10%</f>
        <v>4.5</v>
      </c>
      <c r="N194" s="98">
        <v>0</v>
      </c>
      <c r="O194" s="98">
        <v>0</v>
      </c>
      <c r="P194" s="88">
        <v>22.5</v>
      </c>
      <c r="Q194" s="109">
        <v>0</v>
      </c>
      <c r="R194" s="98">
        <v>0</v>
      </c>
      <c r="S194" s="98">
        <v>1.97</v>
      </c>
      <c r="T194" s="98" t="e">
        <f>[1]!STOCK[[#This Row],[Costo Unitario (USD)]]+[1]!STOCK[[#This Row],[Costo Envío (USD)]]+[1]!STOCK[[#This Row],[Comisión 10%]]</f>
        <v>#REF!</v>
      </c>
      <c r="U194" s="98" t="e">
        <f>[1]!STOCK[[#This Row],[Costo total]]*1.5</f>
        <v>#REF!</v>
      </c>
      <c r="V194" s="80">
        <f t="shared" ref="V194:V257" si="8">H194</f>
        <v>45</v>
      </c>
      <c r="W194" s="78" t="e">
        <f>STOCK[[#This Row],[Precio Final]]-STOCK[[#This Row],[Costo total]]</f>
        <v>#REF!</v>
      </c>
      <c r="X194" s="78" t="e">
        <f>STOCK[[#This Row],[Ganancia Unitaria]]*STOCK[[#This Row],[Salidas]]</f>
        <v>#REF!</v>
      </c>
      <c r="Y194" s="98" t="s">
        <v>16809</v>
      </c>
      <c r="Z194" s="98"/>
      <c r="AA194" s="100" t="e">
        <f>[1]!STOCK[[#This Row],[Costo total]]*[1]!STOCK[[#This Row],[Entradas]]</f>
        <v>#REF!</v>
      </c>
      <c r="AB194" s="100" t="e">
        <f>[1]!STOCK[[#This Row],[Stock Actual]]*[1]!STOCK[[#This Row],[Costo total]]</f>
        <v>#REF!</v>
      </c>
      <c r="AC194" s="98"/>
      <c r="AD194" s="76"/>
      <c r="AE194" s="76"/>
      <c r="AF194" s="76"/>
      <c r="AG194" s="76"/>
      <c r="AH194" s="76"/>
      <c r="AI194" s="76"/>
      <c r="AJ194" s="76"/>
      <c r="AK194" s="76"/>
      <c r="AL194" s="76"/>
      <c r="AM194" s="76"/>
      <c r="AN194" s="76"/>
      <c r="AO194" s="76"/>
      <c r="AP194" s="76"/>
      <c r="AQ194" s="76"/>
      <c r="AR194" s="76"/>
      <c r="AS194" s="76"/>
      <c r="AT194" s="76"/>
    </row>
    <row r="195" s="59" customFormat="1" ht="80" hidden="1" customHeight="1" spans="1:46">
      <c r="A195" s="85" t="s">
        <v>16908</v>
      </c>
      <c r="B195" s="117"/>
      <c r="C195" s="83" t="s">
        <v>2</v>
      </c>
      <c r="D195" s="118" t="s">
        <v>16721</v>
      </c>
      <c r="E195" s="120" t="s">
        <v>16909</v>
      </c>
      <c r="F195" s="120" t="s">
        <v>16400</v>
      </c>
      <c r="G195" s="121" t="s">
        <v>16388</v>
      </c>
      <c r="H195" s="118">
        <v>20</v>
      </c>
      <c r="I195" s="78">
        <f t="shared" si="7"/>
        <v>20</v>
      </c>
      <c r="J195" s="122">
        <v>0</v>
      </c>
      <c r="K195" s="105">
        <f>SUMIFS(VENTAS[Cantidad],VENTAS[Código del producto Vendido],STOCK[[#This Row],[Code]])</f>
        <v>0</v>
      </c>
      <c r="L195" s="105">
        <f>STOCK[[#This Row],[Entradas]]-STOCK[[#This Row],[Salidas]]</f>
        <v>0</v>
      </c>
      <c r="M195" s="78">
        <f>STOCK[[#This Row],[Precio Final]]*10%</f>
        <v>2</v>
      </c>
      <c r="N195" s="99">
        <v>0</v>
      </c>
      <c r="O195" s="99">
        <v>0</v>
      </c>
      <c r="P195" s="118">
        <v>8.69</v>
      </c>
      <c r="Q195" s="123">
        <v>0</v>
      </c>
      <c r="R195" s="121">
        <v>0</v>
      </c>
      <c r="S195" s="121">
        <v>2.37</v>
      </c>
      <c r="T195" s="121" t="e">
        <f>[1]!STOCK[[#This Row],[Costo Unitario (USD)]]+[1]!STOCK[[#This Row],[Costo Envío (USD)]]+[1]!STOCK[[#This Row],[Comisión 10%]]</f>
        <v>#REF!</v>
      </c>
      <c r="U195" s="99" t="e">
        <f>[1]!STOCK[[#This Row],[Costo total]]*1.5</f>
        <v>#REF!</v>
      </c>
      <c r="V195" s="80">
        <f t="shared" si="8"/>
        <v>20</v>
      </c>
      <c r="W195" s="78" t="e">
        <f>STOCK[[#This Row],[Precio Final]]-STOCK[[#This Row],[Costo total]]</f>
        <v>#REF!</v>
      </c>
      <c r="X195" s="78" t="e">
        <f>STOCK[[#This Row],[Ganancia Unitaria]]*STOCK[[#This Row],[Salidas]]</f>
        <v>#REF!</v>
      </c>
      <c r="Y195" s="121" t="s">
        <v>16910</v>
      </c>
      <c r="Z195" s="121"/>
      <c r="AA195" s="96" t="e">
        <f>[1]!STOCK[[#This Row],[Costo total]]*[1]!STOCK[[#This Row],[Entradas]]</f>
        <v>#REF!</v>
      </c>
      <c r="AB195" s="96" t="e">
        <f>[1]!STOCK[[#This Row],[Stock Actual]]*[1]!STOCK[[#This Row],[Costo total]]</f>
        <v>#REF!</v>
      </c>
      <c r="AC195" s="121"/>
      <c r="AD195" s="76"/>
      <c r="AE195" s="76"/>
      <c r="AF195" s="76"/>
      <c r="AG195" s="76"/>
      <c r="AH195" s="76"/>
      <c r="AI195" s="76"/>
      <c r="AJ195" s="76"/>
      <c r="AK195" s="76"/>
      <c r="AL195" s="76"/>
      <c r="AM195" s="76"/>
      <c r="AN195" s="76"/>
      <c r="AO195" s="76"/>
      <c r="AP195" s="76"/>
      <c r="AQ195" s="76"/>
      <c r="AR195" s="76"/>
      <c r="AS195" s="76"/>
      <c r="AT195" s="76"/>
    </row>
    <row r="196" s="59" customFormat="1" ht="80" hidden="1" customHeight="1" spans="1:46">
      <c r="A196" s="85" t="s">
        <v>16911</v>
      </c>
      <c r="B196" s="119"/>
      <c r="C196" s="87" t="s">
        <v>2</v>
      </c>
      <c r="D196" s="118" t="s">
        <v>16721</v>
      </c>
      <c r="E196" s="120" t="s">
        <v>16912</v>
      </c>
      <c r="F196" s="120" t="s">
        <v>16413</v>
      </c>
      <c r="G196" s="115" t="s">
        <v>16388</v>
      </c>
      <c r="H196" s="118">
        <v>20</v>
      </c>
      <c r="I196" s="78">
        <f t="shared" si="7"/>
        <v>20</v>
      </c>
      <c r="J196" s="122">
        <v>0</v>
      </c>
      <c r="K196" s="105">
        <f>SUMIFS(VENTAS[Cantidad],VENTAS[Código del producto Vendido],STOCK[[#This Row],[Code]])</f>
        <v>0</v>
      </c>
      <c r="L196" s="105">
        <f>STOCK[[#This Row],[Entradas]]-STOCK[[#This Row],[Salidas]]</f>
        <v>0</v>
      </c>
      <c r="M196" s="78">
        <f>STOCK[[#This Row],[Precio Final]]*10%</f>
        <v>2</v>
      </c>
      <c r="N196" s="98">
        <v>0</v>
      </c>
      <c r="O196" s="98">
        <v>0</v>
      </c>
      <c r="P196" s="118">
        <v>8.69</v>
      </c>
      <c r="Q196" s="116">
        <v>0</v>
      </c>
      <c r="R196" s="115">
        <v>0</v>
      </c>
      <c r="S196" s="115">
        <v>2.37</v>
      </c>
      <c r="T196" s="115" t="e">
        <f>[1]!STOCK[[#This Row],[Costo Unitario (USD)]]+[1]!STOCK[[#This Row],[Costo Envío (USD)]]+[1]!STOCK[[#This Row],[Comisión 10%]]</f>
        <v>#REF!</v>
      </c>
      <c r="U196" s="98" t="e">
        <f>[1]!STOCK[[#This Row],[Costo total]]*1.5</f>
        <v>#REF!</v>
      </c>
      <c r="V196" s="80">
        <f t="shared" si="8"/>
        <v>20</v>
      </c>
      <c r="W196" s="78" t="e">
        <f>STOCK[[#This Row],[Precio Final]]-STOCK[[#This Row],[Costo total]]</f>
        <v>#REF!</v>
      </c>
      <c r="X196" s="78" t="e">
        <f>STOCK[[#This Row],[Ganancia Unitaria]]*STOCK[[#This Row],[Salidas]]</f>
        <v>#REF!</v>
      </c>
      <c r="Y196" s="115" t="s">
        <v>16910</v>
      </c>
      <c r="Z196" s="115"/>
      <c r="AA196" s="100" t="e">
        <f>[1]!STOCK[[#This Row],[Costo total]]*[1]!STOCK[[#This Row],[Entradas]]</f>
        <v>#REF!</v>
      </c>
      <c r="AB196" s="100" t="e">
        <f>[1]!STOCK[[#This Row],[Stock Actual]]*[1]!STOCK[[#This Row],[Costo total]]</f>
        <v>#REF!</v>
      </c>
      <c r="AC196" s="115"/>
      <c r="AD196" s="76"/>
      <c r="AE196" s="76"/>
      <c r="AF196" s="76"/>
      <c r="AG196" s="76"/>
      <c r="AH196" s="76"/>
      <c r="AI196" s="76"/>
      <c r="AJ196" s="76"/>
      <c r="AK196" s="76"/>
      <c r="AL196" s="76"/>
      <c r="AM196" s="76"/>
      <c r="AN196" s="76"/>
      <c r="AO196" s="76"/>
      <c r="AP196" s="76"/>
      <c r="AQ196" s="76"/>
      <c r="AR196" s="76"/>
      <c r="AS196" s="76"/>
      <c r="AT196" s="76"/>
    </row>
    <row r="197" s="59" customFormat="1" ht="80" hidden="1" customHeight="1" spans="1:46">
      <c r="A197" s="85" t="s">
        <v>16913</v>
      </c>
      <c r="B197" s="117"/>
      <c r="C197" s="83" t="s">
        <v>2</v>
      </c>
      <c r="D197" s="118" t="s">
        <v>16721</v>
      </c>
      <c r="E197" s="120" t="s">
        <v>16914</v>
      </c>
      <c r="F197" s="120" t="s">
        <v>16400</v>
      </c>
      <c r="G197" s="121" t="s">
        <v>16388</v>
      </c>
      <c r="H197" s="118">
        <v>25</v>
      </c>
      <c r="I197" s="78">
        <f t="shared" si="7"/>
        <v>25</v>
      </c>
      <c r="J197" s="122">
        <v>1</v>
      </c>
      <c r="K197" s="105">
        <f>SUMIFS(VENTAS[Cantidad],VENTAS[Código del producto Vendido],STOCK[[#This Row],[Code]])</f>
        <v>0</v>
      </c>
      <c r="L197" s="105">
        <f>STOCK[[#This Row],[Entradas]]-STOCK[[#This Row],[Salidas]]</f>
        <v>1</v>
      </c>
      <c r="M197" s="78">
        <f>STOCK[[#This Row],[Precio Final]]*10%</f>
        <v>2.5</v>
      </c>
      <c r="N197" s="99">
        <v>0</v>
      </c>
      <c r="O197" s="99">
        <v>0</v>
      </c>
      <c r="P197" s="118">
        <v>12.95</v>
      </c>
      <c r="Q197" s="123">
        <v>0</v>
      </c>
      <c r="R197" s="121">
        <v>0</v>
      </c>
      <c r="S197" s="121">
        <v>2.37</v>
      </c>
      <c r="T197" s="121" t="e">
        <f>[1]!STOCK[[#This Row],[Costo Unitario (USD)]]+[1]!STOCK[[#This Row],[Costo Envío (USD)]]+[1]!STOCK[[#This Row],[Comisión 10%]]</f>
        <v>#REF!</v>
      </c>
      <c r="U197" s="99" t="e">
        <f>[1]!STOCK[[#This Row],[Costo total]]*1.5</f>
        <v>#REF!</v>
      </c>
      <c r="V197" s="80">
        <f t="shared" si="8"/>
        <v>25</v>
      </c>
      <c r="W197" s="78" t="e">
        <f>STOCK[[#This Row],[Precio Final]]-STOCK[[#This Row],[Costo total]]</f>
        <v>#REF!</v>
      </c>
      <c r="X197" s="78" t="e">
        <f>STOCK[[#This Row],[Ganancia Unitaria]]*STOCK[[#This Row],[Salidas]]</f>
        <v>#REF!</v>
      </c>
      <c r="Y197" s="121" t="s">
        <v>16910</v>
      </c>
      <c r="Z197" s="121"/>
      <c r="AA197" s="96" t="e">
        <f>[1]!STOCK[[#This Row],[Costo total]]*[1]!STOCK[[#This Row],[Entradas]]</f>
        <v>#REF!</v>
      </c>
      <c r="AB197" s="96" t="e">
        <f>[1]!STOCK[[#This Row],[Stock Actual]]*[1]!STOCK[[#This Row],[Costo total]]</f>
        <v>#REF!</v>
      </c>
      <c r="AC197" s="121"/>
      <c r="AD197" s="76"/>
      <c r="AE197" s="76"/>
      <c r="AF197" s="76"/>
      <c r="AG197" s="76"/>
      <c r="AH197" s="76"/>
      <c r="AI197" s="76"/>
      <c r="AJ197" s="76"/>
      <c r="AK197" s="76"/>
      <c r="AL197" s="76"/>
      <c r="AM197" s="76"/>
      <c r="AN197" s="76"/>
      <c r="AO197" s="76"/>
      <c r="AP197" s="76"/>
      <c r="AQ197" s="76"/>
      <c r="AR197" s="76"/>
      <c r="AS197" s="76"/>
      <c r="AT197" s="76"/>
    </row>
    <row r="198" s="58" customFormat="1" ht="80" hidden="1" customHeight="1" spans="1:46">
      <c r="A198" s="85" t="s">
        <v>16915</v>
      </c>
      <c r="B198" s="119"/>
      <c r="C198" s="87" t="s">
        <v>2</v>
      </c>
      <c r="D198" s="118" t="s">
        <v>16916</v>
      </c>
      <c r="E198" s="120" t="s">
        <v>16917</v>
      </c>
      <c r="F198" s="120" t="s">
        <v>16409</v>
      </c>
      <c r="G198" s="115" t="s">
        <v>16388</v>
      </c>
      <c r="H198" s="118">
        <v>35</v>
      </c>
      <c r="I198" s="78">
        <f t="shared" si="7"/>
        <v>35</v>
      </c>
      <c r="J198" s="122">
        <v>3</v>
      </c>
      <c r="K198" s="105">
        <v>1</v>
      </c>
      <c r="L198" s="105">
        <f>STOCK[[#This Row],[Entradas]]-STOCK[[#This Row],[Salidas]]</f>
        <v>2</v>
      </c>
      <c r="M198" s="78">
        <f>STOCK[[#This Row],[Precio Final]]*10%</f>
        <v>3.5</v>
      </c>
      <c r="N198" s="98">
        <v>0</v>
      </c>
      <c r="O198" s="98">
        <v>0</v>
      </c>
      <c r="P198" s="118">
        <v>10.32</v>
      </c>
      <c r="Q198" s="116">
        <v>0</v>
      </c>
      <c r="R198" s="115">
        <v>0</v>
      </c>
      <c r="S198" s="115">
        <v>2.37</v>
      </c>
      <c r="T198" s="115" t="e">
        <f>[1]!STOCK[[#This Row],[Costo Unitario (USD)]]+[1]!STOCK[[#This Row],[Costo Envío (USD)]]+[1]!STOCK[[#This Row],[Comisión 10%]]</f>
        <v>#REF!</v>
      </c>
      <c r="U198" s="98" t="e">
        <f>[1]!STOCK[[#This Row],[Costo total]]*1.5</f>
        <v>#REF!</v>
      </c>
      <c r="V198" s="80">
        <f t="shared" si="8"/>
        <v>35</v>
      </c>
      <c r="W198" s="78" t="e">
        <f>STOCK[[#This Row],[Precio Final]]-STOCK[[#This Row],[Costo total]]</f>
        <v>#REF!</v>
      </c>
      <c r="X198" s="78" t="e">
        <f>STOCK[[#This Row],[Ganancia Unitaria]]*STOCK[[#This Row],[Salidas]]</f>
        <v>#REF!</v>
      </c>
      <c r="Y198" s="115" t="s">
        <v>16910</v>
      </c>
      <c r="Z198" s="115"/>
      <c r="AA198" s="100" t="e">
        <f>[1]!STOCK[[#This Row],[Costo total]]*[1]!STOCK[[#This Row],[Entradas]]</f>
        <v>#REF!</v>
      </c>
      <c r="AB198" s="100" t="e">
        <f>[1]!STOCK[[#This Row],[Stock Actual]]*[1]!STOCK[[#This Row],[Costo total]]</f>
        <v>#REF!</v>
      </c>
      <c r="AC198" s="115">
        <v>30</v>
      </c>
      <c r="AD198" s="78"/>
      <c r="AE198" s="78"/>
      <c r="AF198" s="78"/>
      <c r="AG198" s="78"/>
      <c r="AH198" s="78"/>
      <c r="AI198" s="78"/>
      <c r="AJ198" s="78"/>
      <c r="AK198" s="78"/>
      <c r="AL198" s="78"/>
      <c r="AM198" s="78"/>
      <c r="AN198" s="78"/>
      <c r="AO198" s="78"/>
      <c r="AP198" s="78"/>
      <c r="AQ198" s="78"/>
      <c r="AR198" s="78"/>
      <c r="AS198" s="78"/>
      <c r="AT198" s="78"/>
    </row>
    <row r="199" s="59" customFormat="1" ht="80" hidden="1" customHeight="1" spans="1:46">
      <c r="A199" s="85" t="s">
        <v>16918</v>
      </c>
      <c r="B199" s="117"/>
      <c r="C199" s="83" t="s">
        <v>2</v>
      </c>
      <c r="D199" s="118" t="s">
        <v>16916</v>
      </c>
      <c r="E199" s="120" t="s">
        <v>16919</v>
      </c>
      <c r="F199" s="120" t="s">
        <v>16400</v>
      </c>
      <c r="G199" s="121" t="s">
        <v>16388</v>
      </c>
      <c r="H199" s="118">
        <v>35</v>
      </c>
      <c r="I199" s="78">
        <f t="shared" si="7"/>
        <v>35</v>
      </c>
      <c r="J199" s="122">
        <v>3</v>
      </c>
      <c r="K199" s="105">
        <f>SUMIFS(VENTAS[Cantidad],VENTAS[Código del producto Vendido],STOCK[[#This Row],[Code]])</f>
        <v>0</v>
      </c>
      <c r="L199" s="105">
        <f>STOCK[[#This Row],[Entradas]]-STOCK[[#This Row],[Salidas]]</f>
        <v>3</v>
      </c>
      <c r="M199" s="78">
        <f>STOCK[[#This Row],[Precio Final]]*10%</f>
        <v>3.5</v>
      </c>
      <c r="N199" s="99">
        <v>0</v>
      </c>
      <c r="O199" s="99">
        <v>0</v>
      </c>
      <c r="P199" s="118">
        <v>10.32</v>
      </c>
      <c r="Q199" s="123">
        <v>0</v>
      </c>
      <c r="R199" s="121">
        <v>0</v>
      </c>
      <c r="S199" s="121">
        <v>2.37</v>
      </c>
      <c r="T199" s="121" t="e">
        <f>[1]!STOCK[[#This Row],[Costo Unitario (USD)]]+[1]!STOCK[[#This Row],[Costo Envío (USD)]]+[1]!STOCK[[#This Row],[Comisión 10%]]</f>
        <v>#REF!</v>
      </c>
      <c r="U199" s="99" t="e">
        <f>[1]!STOCK[[#This Row],[Costo total]]*1.5</f>
        <v>#REF!</v>
      </c>
      <c r="V199" s="80">
        <f t="shared" si="8"/>
        <v>35</v>
      </c>
      <c r="W199" s="78" t="e">
        <f>STOCK[[#This Row],[Precio Final]]-STOCK[[#This Row],[Costo total]]</f>
        <v>#REF!</v>
      </c>
      <c r="X199" s="78" t="e">
        <f>STOCK[[#This Row],[Ganancia Unitaria]]*STOCK[[#This Row],[Salidas]]</f>
        <v>#REF!</v>
      </c>
      <c r="Y199" s="121" t="s">
        <v>16910</v>
      </c>
      <c r="Z199" s="121"/>
      <c r="AA199" s="96" t="e">
        <f>[1]!STOCK[[#This Row],[Costo total]]*[1]!STOCK[[#This Row],[Entradas]]</f>
        <v>#REF!</v>
      </c>
      <c r="AB199" s="96" t="e">
        <f>[1]!STOCK[[#This Row],[Stock Actual]]*[1]!STOCK[[#This Row],[Costo total]]</f>
        <v>#REF!</v>
      </c>
      <c r="AC199" s="121">
        <v>30</v>
      </c>
      <c r="AD199" s="76"/>
      <c r="AE199" s="76"/>
      <c r="AF199" s="76"/>
      <c r="AG199" s="76"/>
      <c r="AH199" s="76"/>
      <c r="AI199" s="76"/>
      <c r="AJ199" s="76"/>
      <c r="AK199" s="76"/>
      <c r="AL199" s="76"/>
      <c r="AM199" s="76"/>
      <c r="AN199" s="76"/>
      <c r="AO199" s="76"/>
      <c r="AP199" s="76"/>
      <c r="AQ199" s="76"/>
      <c r="AR199" s="76"/>
      <c r="AS199" s="76"/>
      <c r="AT199" s="76"/>
    </row>
    <row r="200" s="58" customFormat="1" ht="80" hidden="1" customHeight="1" spans="1:46">
      <c r="A200" s="85" t="s">
        <v>16920</v>
      </c>
      <c r="B200" s="119"/>
      <c r="C200" s="87" t="s">
        <v>2</v>
      </c>
      <c r="D200" s="118" t="s">
        <v>16916</v>
      </c>
      <c r="E200" s="120" t="s">
        <v>16921</v>
      </c>
      <c r="F200" s="120" t="s">
        <v>16413</v>
      </c>
      <c r="G200" s="115" t="s">
        <v>16388</v>
      </c>
      <c r="H200" s="88">
        <v>35</v>
      </c>
      <c r="I200" s="78">
        <f t="shared" si="7"/>
        <v>35</v>
      </c>
      <c r="J200" s="122">
        <v>1</v>
      </c>
      <c r="K200" s="105">
        <v>0</v>
      </c>
      <c r="L200" s="105">
        <f>STOCK[[#This Row],[Entradas]]-STOCK[[#This Row],[Salidas]]</f>
        <v>1</v>
      </c>
      <c r="M200" s="78">
        <f>STOCK[[#This Row],[Precio Final]]*10%</f>
        <v>3.5</v>
      </c>
      <c r="N200" s="98">
        <v>0</v>
      </c>
      <c r="O200" s="98">
        <v>0</v>
      </c>
      <c r="P200" s="88">
        <v>10.32</v>
      </c>
      <c r="Q200" s="116">
        <v>0</v>
      </c>
      <c r="R200" s="115">
        <v>0</v>
      </c>
      <c r="S200" s="115">
        <v>2.37</v>
      </c>
      <c r="T200" s="98" t="e">
        <f>[1]!STOCK[[#This Row],[Costo Unitario (USD)]]+[1]!STOCK[[#This Row],[Costo Envío (USD)]]+[1]!STOCK[[#This Row],[Comisión 10%]]</f>
        <v>#REF!</v>
      </c>
      <c r="U200" s="98" t="e">
        <f>[1]!STOCK[[#This Row],[Costo total]]*1.5</f>
        <v>#REF!</v>
      </c>
      <c r="V200" s="80">
        <f t="shared" si="8"/>
        <v>35</v>
      </c>
      <c r="W200" s="78" t="e">
        <f>STOCK[[#This Row],[Precio Final]]-STOCK[[#This Row],[Costo total]]</f>
        <v>#REF!</v>
      </c>
      <c r="X200" s="78" t="e">
        <f>STOCK[[#This Row],[Ganancia Unitaria]]*STOCK[[#This Row],[Salidas]]</f>
        <v>#REF!</v>
      </c>
      <c r="Y200" s="115" t="s">
        <v>16910</v>
      </c>
      <c r="Z200" s="98"/>
      <c r="AA200" s="100" t="e">
        <f>[1]!STOCK[[#This Row],[Costo total]]*[1]!STOCK[[#This Row],[Entradas]]</f>
        <v>#REF!</v>
      </c>
      <c r="AB200" s="100" t="e">
        <f>[1]!STOCK[[#This Row],[Stock Actual]]*[1]!STOCK[[#This Row],[Costo total]]</f>
        <v>#REF!</v>
      </c>
      <c r="AC200" s="98">
        <v>30</v>
      </c>
      <c r="AD200" s="78"/>
      <c r="AE200" s="78"/>
      <c r="AF200" s="78"/>
      <c r="AG200" s="78"/>
      <c r="AH200" s="78"/>
      <c r="AI200" s="78"/>
      <c r="AJ200" s="78"/>
      <c r="AK200" s="78"/>
      <c r="AL200" s="78"/>
      <c r="AM200" s="78"/>
      <c r="AN200" s="78"/>
      <c r="AO200" s="78"/>
      <c r="AP200" s="78"/>
      <c r="AQ200" s="78"/>
      <c r="AR200" s="78"/>
      <c r="AS200" s="78"/>
      <c r="AT200" s="78"/>
    </row>
    <row r="201" s="59" customFormat="1" ht="80" hidden="1" customHeight="1" spans="1:46">
      <c r="A201" s="85" t="s">
        <v>16922</v>
      </c>
      <c r="B201" s="117"/>
      <c r="C201" s="83" t="s">
        <v>2</v>
      </c>
      <c r="D201" s="118" t="s">
        <v>16721</v>
      </c>
      <c r="E201" s="120" t="s">
        <v>16923</v>
      </c>
      <c r="F201" s="120" t="s">
        <v>16400</v>
      </c>
      <c r="G201" s="121" t="s">
        <v>16388</v>
      </c>
      <c r="H201" s="118">
        <v>22</v>
      </c>
      <c r="I201" s="78">
        <f t="shared" si="7"/>
        <v>22</v>
      </c>
      <c r="J201" s="122">
        <v>2</v>
      </c>
      <c r="K201" s="105">
        <f>SUMIFS(VENTAS[Cantidad],VENTAS[Código del producto Vendido],STOCK[[#This Row],[Code]])</f>
        <v>1</v>
      </c>
      <c r="L201" s="105">
        <f>STOCK[[#This Row],[Entradas]]-STOCK[[#This Row],[Salidas]]</f>
        <v>1</v>
      </c>
      <c r="M201" s="78">
        <f>STOCK[[#This Row],[Precio Final]]*10%</f>
        <v>2.2</v>
      </c>
      <c r="N201" s="99">
        <v>0</v>
      </c>
      <c r="O201" s="99">
        <v>0</v>
      </c>
      <c r="P201" s="118">
        <v>10.86</v>
      </c>
      <c r="Q201" s="123">
        <v>0</v>
      </c>
      <c r="R201" s="121">
        <v>0</v>
      </c>
      <c r="S201" s="121">
        <v>2.37</v>
      </c>
      <c r="T201" s="121" t="e">
        <f>[1]!STOCK[[#This Row],[Costo Unitario (USD)]]+[1]!STOCK[[#This Row],[Costo Envío (USD)]]+[1]!STOCK[[#This Row],[Comisión 10%]]</f>
        <v>#REF!</v>
      </c>
      <c r="U201" s="99" t="e">
        <f>[1]!STOCK[[#This Row],[Costo total]]*1.5</f>
        <v>#REF!</v>
      </c>
      <c r="V201" s="80">
        <f t="shared" si="8"/>
        <v>22</v>
      </c>
      <c r="W201" s="78" t="e">
        <f>STOCK[[#This Row],[Precio Final]]-STOCK[[#This Row],[Costo total]]</f>
        <v>#REF!</v>
      </c>
      <c r="X201" s="78" t="e">
        <f>STOCK[[#This Row],[Ganancia Unitaria]]*STOCK[[#This Row],[Salidas]]</f>
        <v>#REF!</v>
      </c>
      <c r="Y201" s="121" t="s">
        <v>16910</v>
      </c>
      <c r="Z201" s="121"/>
      <c r="AA201" s="96" t="e">
        <f>[1]!STOCK[[#This Row],[Costo total]]*[1]!STOCK[[#This Row],[Entradas]]</f>
        <v>#REF!</v>
      </c>
      <c r="AB201" s="96" t="e">
        <f>[1]!STOCK[[#This Row],[Stock Actual]]*[1]!STOCK[[#This Row],[Costo total]]</f>
        <v>#REF!</v>
      </c>
      <c r="AC201" s="121"/>
      <c r="AD201" s="76"/>
      <c r="AE201" s="76"/>
      <c r="AF201" s="76"/>
      <c r="AG201" s="76"/>
      <c r="AH201" s="76"/>
      <c r="AI201" s="76"/>
      <c r="AJ201" s="76"/>
      <c r="AK201" s="76"/>
      <c r="AL201" s="76"/>
      <c r="AM201" s="76"/>
      <c r="AN201" s="76"/>
      <c r="AO201" s="76"/>
      <c r="AP201" s="76"/>
      <c r="AQ201" s="76"/>
      <c r="AR201" s="76"/>
      <c r="AS201" s="76"/>
      <c r="AT201" s="76"/>
    </row>
    <row r="202" s="58" customFormat="1" ht="80" customHeight="1" spans="1:46">
      <c r="A202" s="91" t="s">
        <v>16924</v>
      </c>
      <c r="B202" s="119"/>
      <c r="C202" s="87" t="s">
        <v>2</v>
      </c>
      <c r="D202" s="118" t="s">
        <v>16925</v>
      </c>
      <c r="E202" s="120" t="s">
        <v>16926</v>
      </c>
      <c r="F202" s="120" t="s">
        <v>16807</v>
      </c>
      <c r="G202" s="115" t="s">
        <v>16808</v>
      </c>
      <c r="H202" s="118">
        <v>45</v>
      </c>
      <c r="I202" s="78">
        <f t="shared" si="7"/>
        <v>45</v>
      </c>
      <c r="J202" s="122">
        <v>2</v>
      </c>
      <c r="K202" s="105">
        <v>1</v>
      </c>
      <c r="L202" s="105">
        <f>STOCK[[#This Row],[Entradas]]-STOCK[[#This Row],[Salidas]]</f>
        <v>1</v>
      </c>
      <c r="M202" s="78">
        <f>STOCK[[#This Row],[Precio Final]]*10%</f>
        <v>4.5</v>
      </c>
      <c r="N202" s="98">
        <v>0</v>
      </c>
      <c r="O202" s="98">
        <v>0</v>
      </c>
      <c r="P202" s="118">
        <v>18</v>
      </c>
      <c r="Q202" s="116">
        <v>0</v>
      </c>
      <c r="R202" s="115">
        <v>0</v>
      </c>
      <c r="S202" s="115">
        <v>1.65</v>
      </c>
      <c r="T202" s="115" t="e">
        <f>[1]!STOCK[[#This Row],[Costo Unitario (USD)]]+[1]!STOCK[[#This Row],[Costo Envío (USD)]]+[1]!STOCK[[#This Row],[Comisión 10%]]</f>
        <v>#REF!</v>
      </c>
      <c r="U202" s="98" t="e">
        <f>[1]!STOCK[[#This Row],[Costo total]]*1.5</f>
        <v>#REF!</v>
      </c>
      <c r="V202" s="80">
        <f t="shared" si="8"/>
        <v>45</v>
      </c>
      <c r="W202" s="78" t="e">
        <f>STOCK[[#This Row],[Precio Final]]-STOCK[[#This Row],[Costo total]]</f>
        <v>#REF!</v>
      </c>
      <c r="X202" s="78" t="e">
        <f>STOCK[[#This Row],[Ganancia Unitaria]]*STOCK[[#This Row],[Salidas]]</f>
        <v>#REF!</v>
      </c>
      <c r="Y202" s="115"/>
      <c r="Z202" s="115"/>
      <c r="AA202" s="100" t="e">
        <f>[1]!STOCK[[#This Row],[Costo total]]*[1]!STOCK[[#This Row],[Entradas]]</f>
        <v>#REF!</v>
      </c>
      <c r="AB202" s="100" t="e">
        <f>[1]!STOCK[[#This Row],[Stock Actual]]*[1]!STOCK[[#This Row],[Costo total]]</f>
        <v>#REF!</v>
      </c>
      <c r="AC202" s="115"/>
      <c r="AD202" s="78"/>
      <c r="AE202" s="78"/>
      <c r="AF202" s="78"/>
      <c r="AG202" s="78"/>
      <c r="AH202" s="78"/>
      <c r="AI202" s="78"/>
      <c r="AJ202" s="78"/>
      <c r="AK202" s="78"/>
      <c r="AL202" s="78"/>
      <c r="AM202" s="78"/>
      <c r="AN202" s="78"/>
      <c r="AO202" s="78"/>
      <c r="AP202" s="78"/>
      <c r="AQ202" s="78"/>
      <c r="AR202" s="78"/>
      <c r="AS202" s="78"/>
      <c r="AT202" s="78"/>
    </row>
    <row r="203" s="59" customFormat="1" ht="80" customHeight="1" spans="1:46">
      <c r="A203" s="91" t="s">
        <v>16927</v>
      </c>
      <c r="B203" s="117"/>
      <c r="C203" s="83" t="s">
        <v>2</v>
      </c>
      <c r="D203" s="118" t="s">
        <v>16925</v>
      </c>
      <c r="E203" s="120" t="s">
        <v>16928</v>
      </c>
      <c r="F203" s="120" t="s">
        <v>16929</v>
      </c>
      <c r="G203" s="121" t="s">
        <v>16808</v>
      </c>
      <c r="H203" s="118">
        <v>35</v>
      </c>
      <c r="I203" s="78">
        <f t="shared" si="7"/>
        <v>35</v>
      </c>
      <c r="J203" s="122">
        <v>2</v>
      </c>
      <c r="K203" s="105">
        <f>SUMIFS(VENTAS[Cantidad],VENTAS[Código del producto Vendido],STOCK[[#This Row],[Code]])</f>
        <v>1</v>
      </c>
      <c r="L203" s="105">
        <f>STOCK[[#This Row],[Entradas]]-STOCK[[#This Row],[Salidas]]</f>
        <v>1</v>
      </c>
      <c r="M203" s="78">
        <f>STOCK[[#This Row],[Precio Final]]*10%</f>
        <v>3.5</v>
      </c>
      <c r="N203" s="99">
        <v>0</v>
      </c>
      <c r="O203" s="99">
        <v>0</v>
      </c>
      <c r="P203" s="118">
        <v>10.5</v>
      </c>
      <c r="Q203" s="123">
        <v>0</v>
      </c>
      <c r="R203" s="121">
        <v>0</v>
      </c>
      <c r="S203" s="121">
        <v>1.65</v>
      </c>
      <c r="T203" s="121" t="e">
        <f>[1]!STOCK[[#This Row],[Costo Unitario (USD)]]+[1]!STOCK[[#This Row],[Costo Envío (USD)]]+[1]!STOCK[[#This Row],[Comisión 10%]]</f>
        <v>#REF!</v>
      </c>
      <c r="U203" s="99" t="e">
        <f>[1]!STOCK[[#This Row],[Costo total]]*1.5</f>
        <v>#REF!</v>
      </c>
      <c r="V203" s="80">
        <f t="shared" si="8"/>
        <v>35</v>
      </c>
      <c r="W203" s="78" t="e">
        <f>STOCK[[#This Row],[Precio Final]]-STOCK[[#This Row],[Costo total]]</f>
        <v>#REF!</v>
      </c>
      <c r="X203" s="78" t="e">
        <f>STOCK[[#This Row],[Ganancia Unitaria]]*STOCK[[#This Row],[Salidas]]</f>
        <v>#REF!</v>
      </c>
      <c r="Y203" s="121"/>
      <c r="Z203" s="121"/>
      <c r="AA203" s="96" t="e">
        <f>[1]!STOCK[[#This Row],[Costo total]]*[1]!STOCK[[#This Row],[Entradas]]</f>
        <v>#REF!</v>
      </c>
      <c r="AB203" s="96" t="e">
        <f>[1]!STOCK[[#This Row],[Stock Actual]]*[1]!STOCK[[#This Row],[Costo total]]</f>
        <v>#REF!</v>
      </c>
      <c r="AC203" s="121"/>
      <c r="AD203" s="76"/>
      <c r="AE203" s="76"/>
      <c r="AF203" s="76"/>
      <c r="AG203" s="76"/>
      <c r="AH203" s="76"/>
      <c r="AI203" s="76"/>
      <c r="AJ203" s="76"/>
      <c r="AK203" s="76"/>
      <c r="AL203" s="76"/>
      <c r="AM203" s="76"/>
      <c r="AN203" s="76"/>
      <c r="AO203" s="76"/>
      <c r="AP203" s="76"/>
      <c r="AQ203" s="76"/>
      <c r="AR203" s="76"/>
      <c r="AS203" s="76"/>
      <c r="AT203" s="76"/>
    </row>
    <row r="204" s="59" customFormat="1" ht="80" customHeight="1" spans="1:46">
      <c r="A204" s="85" t="s">
        <v>16930</v>
      </c>
      <c r="B204" s="119"/>
      <c r="C204" s="87" t="s">
        <v>2</v>
      </c>
      <c r="D204" s="118" t="s">
        <v>16925</v>
      </c>
      <c r="E204" s="120" t="s">
        <v>16931</v>
      </c>
      <c r="F204" s="120" t="s">
        <v>16475</v>
      </c>
      <c r="G204" s="115" t="s">
        <v>16808</v>
      </c>
      <c r="H204" s="118">
        <v>35</v>
      </c>
      <c r="I204" s="78">
        <f t="shared" si="7"/>
        <v>35</v>
      </c>
      <c r="J204" s="122">
        <v>1</v>
      </c>
      <c r="K204" s="105">
        <v>1</v>
      </c>
      <c r="L204" s="105">
        <f>STOCK[[#This Row],[Entradas]]-STOCK[[#This Row],[Salidas]]</f>
        <v>0</v>
      </c>
      <c r="M204" s="78">
        <f>STOCK[[#This Row],[Precio Final]]*10%</f>
        <v>3.5</v>
      </c>
      <c r="N204" s="98">
        <v>0</v>
      </c>
      <c r="O204" s="98">
        <v>0</v>
      </c>
      <c r="P204" s="118">
        <v>8.75</v>
      </c>
      <c r="Q204" s="116">
        <v>0</v>
      </c>
      <c r="R204" s="115">
        <v>0</v>
      </c>
      <c r="S204" s="115">
        <v>1.65</v>
      </c>
      <c r="T204" s="115" t="e">
        <f>[1]!STOCK[[#This Row],[Costo Unitario (USD)]]+[1]!STOCK[[#This Row],[Costo Envío (USD)]]+[1]!STOCK[[#This Row],[Comisión 10%]]</f>
        <v>#REF!</v>
      </c>
      <c r="U204" s="98" t="e">
        <f>[1]!STOCK[[#This Row],[Costo total]]*1.5</f>
        <v>#REF!</v>
      </c>
      <c r="V204" s="80">
        <f t="shared" si="8"/>
        <v>35</v>
      </c>
      <c r="W204" s="78" t="e">
        <f>STOCK[[#This Row],[Precio Final]]-STOCK[[#This Row],[Costo total]]</f>
        <v>#REF!</v>
      </c>
      <c r="X204" s="78" t="e">
        <f>STOCK[[#This Row],[Ganancia Unitaria]]*STOCK[[#This Row],[Salidas]]</f>
        <v>#REF!</v>
      </c>
      <c r="Y204" s="115"/>
      <c r="Z204" s="115"/>
      <c r="AA204" s="100" t="e">
        <f>[1]!STOCK[[#This Row],[Costo total]]*[1]!STOCK[[#This Row],[Entradas]]</f>
        <v>#REF!</v>
      </c>
      <c r="AB204" s="100" t="e">
        <f>[1]!STOCK[[#This Row],[Stock Actual]]*[1]!STOCK[[#This Row],[Costo total]]</f>
        <v>#REF!</v>
      </c>
      <c r="AC204" s="115"/>
      <c r="AD204" s="76"/>
      <c r="AE204" s="76"/>
      <c r="AF204" s="76"/>
      <c r="AG204" s="76"/>
      <c r="AH204" s="76"/>
      <c r="AI204" s="76"/>
      <c r="AJ204" s="76"/>
      <c r="AK204" s="76"/>
      <c r="AL204" s="76"/>
      <c r="AM204" s="76"/>
      <c r="AN204" s="76"/>
      <c r="AO204" s="76"/>
      <c r="AP204" s="76"/>
      <c r="AQ204" s="76"/>
      <c r="AR204" s="76"/>
      <c r="AS204" s="76"/>
      <c r="AT204" s="76"/>
    </row>
    <row r="205" s="58" customFormat="1" ht="80" customHeight="1" spans="1:46">
      <c r="A205" s="91" t="s">
        <v>16932</v>
      </c>
      <c r="B205" s="117"/>
      <c r="C205" s="83" t="s">
        <v>2</v>
      </c>
      <c r="D205" s="118" t="s">
        <v>16925</v>
      </c>
      <c r="E205" s="120" t="s">
        <v>16933</v>
      </c>
      <c r="F205" s="120" t="s">
        <v>16508</v>
      </c>
      <c r="G205" s="121" t="s">
        <v>16808</v>
      </c>
      <c r="H205" s="118">
        <v>35</v>
      </c>
      <c r="I205" s="78">
        <f t="shared" si="7"/>
        <v>35</v>
      </c>
      <c r="J205" s="122">
        <v>2</v>
      </c>
      <c r="K205" s="105">
        <v>2</v>
      </c>
      <c r="L205" s="105">
        <f>STOCK[[#This Row],[Entradas]]-STOCK[[#This Row],[Salidas]]</f>
        <v>0</v>
      </c>
      <c r="M205" s="78">
        <f>STOCK[[#This Row],[Precio Final]]*10%</f>
        <v>3.5</v>
      </c>
      <c r="N205" s="99">
        <v>0</v>
      </c>
      <c r="O205" s="99">
        <v>0</v>
      </c>
      <c r="P205" s="118">
        <v>8.75</v>
      </c>
      <c r="Q205" s="123">
        <v>0</v>
      </c>
      <c r="R205" s="121">
        <v>0</v>
      </c>
      <c r="S205" s="121">
        <v>1.65</v>
      </c>
      <c r="T205" s="121" t="e">
        <f>[1]!STOCK[[#This Row],[Costo Unitario (USD)]]+[1]!STOCK[[#This Row],[Costo Envío (USD)]]+[1]!STOCK[[#This Row],[Comisión 10%]]</f>
        <v>#REF!</v>
      </c>
      <c r="U205" s="99" t="e">
        <f>[1]!STOCK[[#This Row],[Costo total]]*1.5</f>
        <v>#REF!</v>
      </c>
      <c r="V205" s="80">
        <f t="shared" si="8"/>
        <v>35</v>
      </c>
      <c r="W205" s="78" t="e">
        <f>STOCK[[#This Row],[Precio Final]]-STOCK[[#This Row],[Costo total]]</f>
        <v>#REF!</v>
      </c>
      <c r="X205" s="78" t="e">
        <f>STOCK[[#This Row],[Ganancia Unitaria]]*STOCK[[#This Row],[Salidas]]</f>
        <v>#REF!</v>
      </c>
      <c r="Y205" s="121"/>
      <c r="Z205" s="121"/>
      <c r="AA205" s="96" t="e">
        <f>[1]!STOCK[[#This Row],[Costo total]]*[1]!STOCK[[#This Row],[Entradas]]</f>
        <v>#REF!</v>
      </c>
      <c r="AB205" s="96" t="e">
        <f>[1]!STOCK[[#This Row],[Stock Actual]]*[1]!STOCK[[#This Row],[Costo total]]</f>
        <v>#REF!</v>
      </c>
      <c r="AC205" s="121"/>
      <c r="AD205" s="78"/>
      <c r="AE205" s="78"/>
      <c r="AF205" s="78"/>
      <c r="AG205" s="78"/>
      <c r="AH205" s="78"/>
      <c r="AI205" s="78"/>
      <c r="AJ205" s="78"/>
      <c r="AK205" s="78"/>
      <c r="AL205" s="78"/>
      <c r="AM205" s="78"/>
      <c r="AN205" s="78"/>
      <c r="AO205" s="78"/>
      <c r="AP205" s="78"/>
      <c r="AQ205" s="78"/>
      <c r="AR205" s="78"/>
      <c r="AS205" s="78"/>
      <c r="AT205" s="78"/>
    </row>
    <row r="206" s="59" customFormat="1" ht="80" customHeight="1" spans="1:46">
      <c r="A206" s="91" t="s">
        <v>16934</v>
      </c>
      <c r="B206" s="119"/>
      <c r="C206" s="87" t="s">
        <v>2</v>
      </c>
      <c r="D206" s="118" t="s">
        <v>16519</v>
      </c>
      <c r="E206" s="120" t="s">
        <v>16935</v>
      </c>
      <c r="F206" s="120" t="s">
        <v>16475</v>
      </c>
      <c r="G206" s="115"/>
      <c r="H206" s="118">
        <v>20</v>
      </c>
      <c r="I206" s="78">
        <f t="shared" si="7"/>
        <v>20</v>
      </c>
      <c r="J206" s="122">
        <v>3</v>
      </c>
      <c r="K206" s="105">
        <f>SUMIFS(VENTAS[Cantidad],VENTAS[Código del producto Vendido],STOCK[[#This Row],[Code]])</f>
        <v>2</v>
      </c>
      <c r="L206" s="105">
        <f>STOCK[[#This Row],[Entradas]]-STOCK[[#This Row],[Salidas]]</f>
        <v>1</v>
      </c>
      <c r="M206" s="78">
        <f>STOCK[[#This Row],[Precio Final]]*10%</f>
        <v>2</v>
      </c>
      <c r="N206" s="98">
        <v>0</v>
      </c>
      <c r="O206" s="98">
        <v>0</v>
      </c>
      <c r="P206" s="118">
        <v>5</v>
      </c>
      <c r="Q206" s="116">
        <v>0</v>
      </c>
      <c r="R206" s="115">
        <v>0</v>
      </c>
      <c r="S206" s="115">
        <v>1.65</v>
      </c>
      <c r="T206" s="115" t="e">
        <f>[1]!STOCK[[#This Row],[Costo Unitario (USD)]]+[1]!STOCK[[#This Row],[Costo Envío (USD)]]+[1]!STOCK[[#This Row],[Comisión 10%]]</f>
        <v>#REF!</v>
      </c>
      <c r="U206" s="98" t="e">
        <f>[1]!STOCK[[#This Row],[Costo total]]*1.5</f>
        <v>#REF!</v>
      </c>
      <c r="V206" s="80">
        <f t="shared" si="8"/>
        <v>20</v>
      </c>
      <c r="W206" s="78" t="e">
        <f>STOCK[[#This Row],[Precio Final]]-STOCK[[#This Row],[Costo total]]</f>
        <v>#REF!</v>
      </c>
      <c r="X206" s="78" t="e">
        <f>STOCK[[#This Row],[Ganancia Unitaria]]*STOCK[[#This Row],[Salidas]]</f>
        <v>#REF!</v>
      </c>
      <c r="Y206" s="115"/>
      <c r="Z206" s="115"/>
      <c r="AA206" s="100"/>
      <c r="AB206" s="100"/>
      <c r="AC206" s="115"/>
      <c r="AD206" s="76"/>
      <c r="AE206" s="76"/>
      <c r="AF206" s="76"/>
      <c r="AG206" s="76"/>
      <c r="AH206" s="76"/>
      <c r="AI206" s="76"/>
      <c r="AJ206" s="76"/>
      <c r="AK206" s="76"/>
      <c r="AL206" s="76"/>
      <c r="AM206" s="76"/>
      <c r="AN206" s="76"/>
      <c r="AO206" s="76"/>
      <c r="AP206" s="76"/>
      <c r="AQ206" s="76"/>
      <c r="AR206" s="76"/>
      <c r="AS206" s="76"/>
      <c r="AT206" s="76"/>
    </row>
    <row r="207" s="58" customFormat="1" ht="80" customHeight="1" spans="1:46">
      <c r="A207" s="91" t="s">
        <v>16936</v>
      </c>
      <c r="B207" s="117"/>
      <c r="C207" s="83" t="s">
        <v>2</v>
      </c>
      <c r="D207" s="118" t="s">
        <v>16925</v>
      </c>
      <c r="E207" s="120" t="s">
        <v>16937</v>
      </c>
      <c r="F207" s="120" t="s">
        <v>16938</v>
      </c>
      <c r="G207" s="121" t="s">
        <v>16808</v>
      </c>
      <c r="H207" s="118">
        <v>20</v>
      </c>
      <c r="I207" s="78">
        <f t="shared" si="7"/>
        <v>20</v>
      </c>
      <c r="J207" s="122">
        <v>2</v>
      </c>
      <c r="K207" s="105">
        <f>SUMIFS(VENTAS[Cantidad],VENTAS[Código del producto Vendido],STOCK[[#This Row],[Code]])</f>
        <v>1</v>
      </c>
      <c r="L207" s="105">
        <f>STOCK[[#This Row],[Entradas]]-STOCK[[#This Row],[Salidas]]</f>
        <v>1</v>
      </c>
      <c r="M207" s="78">
        <f>STOCK[[#This Row],[Precio Final]]*10%</f>
        <v>2</v>
      </c>
      <c r="N207" s="99">
        <v>0</v>
      </c>
      <c r="O207" s="99">
        <v>0</v>
      </c>
      <c r="P207" s="118">
        <v>5</v>
      </c>
      <c r="Q207" s="123">
        <v>0</v>
      </c>
      <c r="R207" s="121">
        <v>0</v>
      </c>
      <c r="S207" s="121">
        <v>1.65</v>
      </c>
      <c r="T207" s="121" t="e">
        <f>[1]!STOCK[[#This Row],[Costo Unitario (USD)]]+[1]!STOCK[[#This Row],[Costo Envío (USD)]]+[1]!STOCK[[#This Row],[Comisión 10%]]</f>
        <v>#REF!</v>
      </c>
      <c r="U207" s="99" t="e">
        <f>[1]!STOCK[[#This Row],[Costo total]]*1.5</f>
        <v>#REF!</v>
      </c>
      <c r="V207" s="80">
        <f t="shared" si="8"/>
        <v>20</v>
      </c>
      <c r="W207" s="78" t="e">
        <f>STOCK[[#This Row],[Precio Final]]-STOCK[[#This Row],[Costo total]]</f>
        <v>#REF!</v>
      </c>
      <c r="X207" s="78" t="e">
        <f>STOCK[[#This Row],[Ganancia Unitaria]]*STOCK[[#This Row],[Salidas]]</f>
        <v>#REF!</v>
      </c>
      <c r="Y207" s="121"/>
      <c r="Z207" s="121"/>
      <c r="AA207" s="96" t="e">
        <f>[1]!STOCK[[#This Row],[Costo total]]*[1]!STOCK[[#This Row],[Entradas]]</f>
        <v>#REF!</v>
      </c>
      <c r="AB207" s="96" t="e">
        <f>[1]!STOCK[[#This Row],[Stock Actual]]*[1]!STOCK[[#This Row],[Costo total]]</f>
        <v>#REF!</v>
      </c>
      <c r="AC207" s="121"/>
      <c r="AD207" s="78"/>
      <c r="AE207" s="78"/>
      <c r="AF207" s="78"/>
      <c r="AG207" s="78"/>
      <c r="AH207" s="78"/>
      <c r="AI207" s="78"/>
      <c r="AJ207" s="78"/>
      <c r="AK207" s="78"/>
      <c r="AL207" s="78"/>
      <c r="AM207" s="78"/>
      <c r="AN207" s="78"/>
      <c r="AO207" s="78"/>
      <c r="AP207" s="78"/>
      <c r="AQ207" s="78"/>
      <c r="AR207" s="78"/>
      <c r="AS207" s="78"/>
      <c r="AT207" s="78"/>
    </row>
    <row r="208" s="58" customFormat="1" ht="80" customHeight="1" spans="1:46">
      <c r="A208" s="91" t="s">
        <v>16939</v>
      </c>
      <c r="B208" s="119"/>
      <c r="C208" s="87" t="s">
        <v>2</v>
      </c>
      <c r="D208" s="118" t="s">
        <v>16925</v>
      </c>
      <c r="E208" s="120" t="s">
        <v>16940</v>
      </c>
      <c r="F208" s="120" t="s">
        <v>16929</v>
      </c>
      <c r="G208" s="115" t="s">
        <v>16808</v>
      </c>
      <c r="H208" s="118">
        <v>20</v>
      </c>
      <c r="I208" s="78">
        <f t="shared" si="7"/>
        <v>20</v>
      </c>
      <c r="J208" s="122">
        <v>1</v>
      </c>
      <c r="K208" s="105">
        <f>SUMIFS(VENTAS[Cantidad],VENTAS[Código del producto Vendido],STOCK[[#This Row],[Code]])</f>
        <v>0</v>
      </c>
      <c r="L208" s="105">
        <f>STOCK[[#This Row],[Entradas]]-STOCK[[#This Row],[Salidas]]</f>
        <v>1</v>
      </c>
      <c r="M208" s="78">
        <f>STOCK[[#This Row],[Precio Final]]*10%</f>
        <v>2</v>
      </c>
      <c r="N208" s="98">
        <v>0</v>
      </c>
      <c r="O208" s="98">
        <v>0</v>
      </c>
      <c r="P208" s="118">
        <v>5</v>
      </c>
      <c r="Q208" s="116">
        <v>0</v>
      </c>
      <c r="R208" s="115">
        <v>0</v>
      </c>
      <c r="S208" s="115">
        <v>1.65</v>
      </c>
      <c r="T208" s="115" t="e">
        <f>[1]!STOCK[[#This Row],[Costo Unitario (USD)]]+[1]!STOCK[[#This Row],[Costo Envío (USD)]]+[1]!STOCK[[#This Row],[Comisión 10%]]</f>
        <v>#REF!</v>
      </c>
      <c r="U208" s="98" t="e">
        <f>[1]!STOCK[[#This Row],[Costo total]]*1.5</f>
        <v>#REF!</v>
      </c>
      <c r="V208" s="80">
        <f t="shared" si="8"/>
        <v>20</v>
      </c>
      <c r="W208" s="78" t="e">
        <f>STOCK[[#This Row],[Precio Final]]-STOCK[[#This Row],[Costo total]]</f>
        <v>#REF!</v>
      </c>
      <c r="X208" s="78" t="e">
        <f>STOCK[[#This Row],[Ganancia Unitaria]]*STOCK[[#This Row],[Salidas]]</f>
        <v>#REF!</v>
      </c>
      <c r="Y208" s="115"/>
      <c r="Z208" s="115"/>
      <c r="AA208" s="100" t="e">
        <f>[1]!STOCK[[#This Row],[Costo total]]*[1]!STOCK[[#This Row],[Entradas]]</f>
        <v>#REF!</v>
      </c>
      <c r="AB208" s="100" t="e">
        <f>[1]!STOCK[[#This Row],[Stock Actual]]*[1]!STOCK[[#This Row],[Costo total]]</f>
        <v>#REF!</v>
      </c>
      <c r="AC208" s="115"/>
      <c r="AD208" s="78"/>
      <c r="AE208" s="78"/>
      <c r="AF208" s="78"/>
      <c r="AG208" s="78"/>
      <c r="AH208" s="78"/>
      <c r="AI208" s="78"/>
      <c r="AJ208" s="78"/>
      <c r="AK208" s="78"/>
      <c r="AL208" s="78"/>
      <c r="AM208" s="78"/>
      <c r="AN208" s="78"/>
      <c r="AO208" s="78"/>
      <c r="AP208" s="78"/>
      <c r="AQ208" s="78"/>
      <c r="AR208" s="78"/>
      <c r="AS208" s="78"/>
      <c r="AT208" s="78"/>
    </row>
    <row r="209" s="58" customFormat="1" ht="80" customHeight="1" spans="1:46">
      <c r="A209" s="85" t="s">
        <v>16941</v>
      </c>
      <c r="B209" s="117"/>
      <c r="C209" s="83" t="s">
        <v>2</v>
      </c>
      <c r="D209" s="118" t="s">
        <v>16925</v>
      </c>
      <c r="E209" s="120" t="s">
        <v>16942</v>
      </c>
      <c r="F209" s="120" t="s">
        <v>16478</v>
      </c>
      <c r="G209" s="121" t="s">
        <v>16808</v>
      </c>
      <c r="H209" s="118">
        <v>30</v>
      </c>
      <c r="I209" s="78">
        <f t="shared" si="7"/>
        <v>30</v>
      </c>
      <c r="J209" s="122">
        <v>1</v>
      </c>
      <c r="K209" s="105">
        <f>SUMIFS(VENTAS[Cantidad],VENTAS[Código del producto Vendido],STOCK[[#This Row],[Code]])</f>
        <v>0</v>
      </c>
      <c r="L209" s="105">
        <f>STOCK[[#This Row],[Entradas]]-STOCK[[#This Row],[Salidas]]</f>
        <v>1</v>
      </c>
      <c r="M209" s="78">
        <f>STOCK[[#This Row],[Precio Final]]*10%</f>
        <v>3</v>
      </c>
      <c r="N209" s="99">
        <v>0</v>
      </c>
      <c r="O209" s="99">
        <v>0</v>
      </c>
      <c r="P209" s="118">
        <v>8.75</v>
      </c>
      <c r="Q209" s="123">
        <v>0</v>
      </c>
      <c r="R209" s="121">
        <v>0</v>
      </c>
      <c r="S209" s="121">
        <v>1.65</v>
      </c>
      <c r="T209" s="121" t="e">
        <f>[1]!STOCK[[#This Row],[Costo Unitario (USD)]]+[1]!STOCK[[#This Row],[Costo Envío (USD)]]+[1]!STOCK[[#This Row],[Comisión 10%]]</f>
        <v>#REF!</v>
      </c>
      <c r="U209" s="99" t="e">
        <f>[1]!STOCK[[#This Row],[Costo total]]*1.5</f>
        <v>#REF!</v>
      </c>
      <c r="V209" s="80">
        <f t="shared" si="8"/>
        <v>30</v>
      </c>
      <c r="W209" s="78" t="e">
        <f>STOCK[[#This Row],[Precio Final]]-STOCK[[#This Row],[Costo total]]</f>
        <v>#REF!</v>
      </c>
      <c r="X209" s="78" t="e">
        <f>STOCK[[#This Row],[Ganancia Unitaria]]*STOCK[[#This Row],[Salidas]]</f>
        <v>#REF!</v>
      </c>
      <c r="Y209" s="121"/>
      <c r="Z209" s="121"/>
      <c r="AA209" s="96" t="e">
        <f>[1]!STOCK[[#This Row],[Costo total]]*[1]!STOCK[[#This Row],[Entradas]]</f>
        <v>#REF!</v>
      </c>
      <c r="AB209" s="96" t="e">
        <f>[1]!STOCK[[#This Row],[Stock Actual]]*[1]!STOCK[[#This Row],[Costo total]]</f>
        <v>#REF!</v>
      </c>
      <c r="AC209" s="121"/>
      <c r="AD209" s="78"/>
      <c r="AE209" s="78"/>
      <c r="AF209" s="78"/>
      <c r="AG209" s="78"/>
      <c r="AH209" s="78"/>
      <c r="AI209" s="78"/>
      <c r="AJ209" s="78"/>
      <c r="AK209" s="78"/>
      <c r="AL209" s="78"/>
      <c r="AM209" s="78"/>
      <c r="AN209" s="78"/>
      <c r="AO209" s="78"/>
      <c r="AP209" s="78"/>
      <c r="AQ209" s="78"/>
      <c r="AR209" s="78"/>
      <c r="AS209" s="78"/>
      <c r="AT209" s="78"/>
    </row>
    <row r="210" s="58" customFormat="1" ht="80" customHeight="1" spans="1:46">
      <c r="A210" s="91" t="s">
        <v>16943</v>
      </c>
      <c r="B210" s="119"/>
      <c r="C210" s="87" t="s">
        <v>2</v>
      </c>
      <c r="D210" s="118" t="s">
        <v>16519</v>
      </c>
      <c r="E210" s="120" t="s">
        <v>16944</v>
      </c>
      <c r="F210" s="120" t="s">
        <v>16478</v>
      </c>
      <c r="G210" s="115"/>
      <c r="H210" s="118">
        <v>35</v>
      </c>
      <c r="I210" s="78">
        <f t="shared" si="7"/>
        <v>35</v>
      </c>
      <c r="J210" s="122">
        <v>1</v>
      </c>
      <c r="K210" s="105">
        <f>SUMIFS(VENTAS[Cantidad],VENTAS[Código del producto Vendido],STOCK[[#This Row],[Code]])</f>
        <v>0</v>
      </c>
      <c r="L210" s="105">
        <f>STOCK[[#This Row],[Entradas]]-STOCK[[#This Row],[Salidas]]</f>
        <v>1</v>
      </c>
      <c r="M210" s="78">
        <f>STOCK[[#This Row],[Precio Final]]*10%</f>
        <v>3.5</v>
      </c>
      <c r="N210" s="98">
        <v>0</v>
      </c>
      <c r="O210" s="98">
        <v>0</v>
      </c>
      <c r="P210" s="118">
        <v>18</v>
      </c>
      <c r="Q210" s="116">
        <v>0</v>
      </c>
      <c r="R210" s="115">
        <v>0</v>
      </c>
      <c r="S210" s="115">
        <v>1.65</v>
      </c>
      <c r="T210" s="115" t="e">
        <f>[1]!STOCK[[#This Row],[Costo Unitario (USD)]]+[1]!STOCK[[#This Row],[Costo Envío (USD)]]+[1]!STOCK[[#This Row],[Comisión 10%]]</f>
        <v>#REF!</v>
      </c>
      <c r="U210" s="98" t="e">
        <f>[1]!STOCK[[#This Row],[Costo total]]*1.5</f>
        <v>#REF!</v>
      </c>
      <c r="V210" s="80">
        <f t="shared" si="8"/>
        <v>35</v>
      </c>
      <c r="W210" s="78" t="e">
        <f>STOCK[[#This Row],[Precio Final]]-STOCK[[#This Row],[Costo total]]</f>
        <v>#REF!</v>
      </c>
      <c r="X210" s="78" t="e">
        <f>STOCK[[#This Row],[Ganancia Unitaria]]*STOCK[[#This Row],[Salidas]]</f>
        <v>#REF!</v>
      </c>
      <c r="Y210" s="115"/>
      <c r="Z210" s="115"/>
      <c r="AA210" s="100" t="e">
        <f>[1]!STOCK[[#This Row],[Costo total]]*[1]!STOCK[[#This Row],[Entradas]]</f>
        <v>#REF!</v>
      </c>
      <c r="AB210" s="100" t="e">
        <f>[1]!STOCK[[#This Row],[Stock Actual]]*[1]!STOCK[[#This Row],[Costo total]]</f>
        <v>#REF!</v>
      </c>
      <c r="AC210" s="115"/>
      <c r="AD210" s="78"/>
      <c r="AE210" s="78"/>
      <c r="AF210" s="78"/>
      <c r="AG210" s="78"/>
      <c r="AH210" s="78"/>
      <c r="AI210" s="78"/>
      <c r="AJ210" s="78"/>
      <c r="AK210" s="78"/>
      <c r="AL210" s="78"/>
      <c r="AM210" s="78"/>
      <c r="AN210" s="78"/>
      <c r="AO210" s="78"/>
      <c r="AP210" s="78"/>
      <c r="AQ210" s="78"/>
      <c r="AR210" s="78"/>
      <c r="AS210" s="78"/>
      <c r="AT210" s="78"/>
    </row>
    <row r="211" s="59" customFormat="1" ht="80" customHeight="1" spans="1:46">
      <c r="A211" s="85" t="s">
        <v>16945</v>
      </c>
      <c r="B211" s="117"/>
      <c r="C211" s="83" t="s">
        <v>2</v>
      </c>
      <c r="D211" s="118" t="s">
        <v>16925</v>
      </c>
      <c r="E211" s="120" t="s">
        <v>16946</v>
      </c>
      <c r="F211" s="120" t="s">
        <v>16475</v>
      </c>
      <c r="G211" s="121" t="s">
        <v>16808</v>
      </c>
      <c r="H211" s="118">
        <v>25</v>
      </c>
      <c r="I211" s="78">
        <f t="shared" si="7"/>
        <v>25</v>
      </c>
      <c r="J211" s="122">
        <v>1</v>
      </c>
      <c r="K211" s="105">
        <v>1</v>
      </c>
      <c r="L211" s="105">
        <f>STOCK[[#This Row],[Entradas]]-STOCK[[#This Row],[Salidas]]</f>
        <v>0</v>
      </c>
      <c r="M211" s="78">
        <f>STOCK[[#This Row],[Precio Final]]*10%</f>
        <v>2.5</v>
      </c>
      <c r="N211" s="99">
        <v>0</v>
      </c>
      <c r="O211" s="99">
        <v>0</v>
      </c>
      <c r="P211" s="118">
        <v>9.75</v>
      </c>
      <c r="Q211" s="123">
        <v>0</v>
      </c>
      <c r="R211" s="121">
        <v>0</v>
      </c>
      <c r="S211" s="121">
        <v>1.65</v>
      </c>
      <c r="T211" s="121" t="e">
        <f>[1]!STOCK[[#This Row],[Costo Unitario (USD)]]+[1]!STOCK[[#This Row],[Costo Envío (USD)]]+[1]!STOCK[[#This Row],[Comisión 10%]]</f>
        <v>#REF!</v>
      </c>
      <c r="U211" s="99" t="e">
        <f>[1]!STOCK[[#This Row],[Costo total]]*1.5</f>
        <v>#REF!</v>
      </c>
      <c r="V211" s="80">
        <f t="shared" si="8"/>
        <v>25</v>
      </c>
      <c r="W211" s="78" t="e">
        <f>STOCK[[#This Row],[Precio Final]]-STOCK[[#This Row],[Costo total]]</f>
        <v>#REF!</v>
      </c>
      <c r="X211" s="78" t="e">
        <f>STOCK[[#This Row],[Ganancia Unitaria]]*STOCK[[#This Row],[Salidas]]</f>
        <v>#REF!</v>
      </c>
      <c r="Y211" s="121"/>
      <c r="Z211" s="121"/>
      <c r="AA211" s="96" t="e">
        <f>[1]!STOCK[[#This Row],[Costo total]]*[1]!STOCK[[#This Row],[Entradas]]</f>
        <v>#REF!</v>
      </c>
      <c r="AB211" s="96" t="e">
        <f>[1]!STOCK[[#This Row],[Stock Actual]]*[1]!STOCK[[#This Row],[Costo total]]</f>
        <v>#REF!</v>
      </c>
      <c r="AC211" s="121"/>
      <c r="AD211" s="76"/>
      <c r="AE211" s="76"/>
      <c r="AF211" s="76"/>
      <c r="AG211" s="76"/>
      <c r="AH211" s="76"/>
      <c r="AI211" s="76"/>
      <c r="AJ211" s="76"/>
      <c r="AK211" s="76"/>
      <c r="AL211" s="76"/>
      <c r="AM211" s="76"/>
      <c r="AN211" s="76"/>
      <c r="AO211" s="76"/>
      <c r="AP211" s="76"/>
      <c r="AQ211" s="76"/>
      <c r="AR211" s="76"/>
      <c r="AS211" s="76"/>
      <c r="AT211" s="76"/>
    </row>
    <row r="212" s="59" customFormat="1" ht="80" hidden="1" customHeight="1" spans="1:46">
      <c r="A212" s="85" t="s">
        <v>16947</v>
      </c>
      <c r="B212" s="119"/>
      <c r="C212" s="87" t="s">
        <v>2</v>
      </c>
      <c r="D212" s="118" t="s">
        <v>16751</v>
      </c>
      <c r="E212" s="120" t="s">
        <v>16948</v>
      </c>
      <c r="F212" s="120" t="s">
        <v>16409</v>
      </c>
      <c r="G212" s="115"/>
      <c r="H212" s="118">
        <v>20</v>
      </c>
      <c r="I212" s="78">
        <f t="shared" si="7"/>
        <v>20</v>
      </c>
      <c r="J212" s="122">
        <v>2</v>
      </c>
      <c r="K212" s="105">
        <f>SUMIFS(VENTAS[Cantidad],VENTAS[Código del producto Vendido],STOCK[[#This Row],[Code]])</f>
        <v>1</v>
      </c>
      <c r="L212" s="105">
        <f>STOCK[[#This Row],[Entradas]]-STOCK[[#This Row],[Salidas]]</f>
        <v>1</v>
      </c>
      <c r="M212" s="78">
        <f>STOCK[[#This Row],[Precio Final]]*10%</f>
        <v>2</v>
      </c>
      <c r="N212" s="98">
        <v>0</v>
      </c>
      <c r="O212" s="98">
        <v>0</v>
      </c>
      <c r="P212" s="118">
        <v>5.78</v>
      </c>
      <c r="Q212" s="116">
        <v>0</v>
      </c>
      <c r="R212" s="115">
        <v>0</v>
      </c>
      <c r="S212" s="115">
        <v>1.65</v>
      </c>
      <c r="T212" s="115" t="e">
        <f>[1]!STOCK[[#This Row],[Costo Unitario (USD)]]+[1]!STOCK[[#This Row],[Costo Envío (USD)]]+[1]!STOCK[[#This Row],[Comisión 10%]]</f>
        <v>#REF!</v>
      </c>
      <c r="U212" s="98" t="e">
        <f>[1]!STOCK[[#This Row],[Costo total]]*1.5</f>
        <v>#REF!</v>
      </c>
      <c r="V212" s="80">
        <f t="shared" si="8"/>
        <v>20</v>
      </c>
      <c r="W212" s="78" t="e">
        <f>STOCK[[#This Row],[Precio Final]]-STOCK[[#This Row],[Costo total]]</f>
        <v>#REF!</v>
      </c>
      <c r="X212" s="78" t="e">
        <f>STOCK[[#This Row],[Ganancia Unitaria]]*STOCK[[#This Row],[Salidas]]</f>
        <v>#REF!</v>
      </c>
      <c r="Y212" s="115"/>
      <c r="Z212" s="115"/>
      <c r="AA212" s="100" t="e">
        <f>[1]!STOCK[[#This Row],[Costo total]]*[1]!STOCK[[#This Row],[Entradas]]</f>
        <v>#REF!</v>
      </c>
      <c r="AB212" s="100" t="e">
        <f>[1]!STOCK[[#This Row],[Stock Actual]]*[1]!STOCK[[#This Row],[Costo total]]</f>
        <v>#REF!</v>
      </c>
      <c r="AC212" s="115"/>
      <c r="AD212" s="76"/>
      <c r="AE212" s="76"/>
      <c r="AF212" s="76"/>
      <c r="AG212" s="76"/>
      <c r="AH212" s="76"/>
      <c r="AI212" s="76"/>
      <c r="AJ212" s="76"/>
      <c r="AK212" s="76"/>
      <c r="AL212" s="76"/>
      <c r="AM212" s="76"/>
      <c r="AN212" s="76"/>
      <c r="AO212" s="76"/>
      <c r="AP212" s="76"/>
      <c r="AQ212" s="76"/>
      <c r="AR212" s="76"/>
      <c r="AS212" s="76"/>
      <c r="AT212" s="76"/>
    </row>
    <row r="213" s="59" customFormat="1" ht="80" hidden="1" customHeight="1" spans="1:46">
      <c r="A213" s="85" t="s">
        <v>16949</v>
      </c>
      <c r="B213" s="117"/>
      <c r="C213" s="83" t="s">
        <v>2</v>
      </c>
      <c r="D213" s="118" t="s">
        <v>16751</v>
      </c>
      <c r="E213" s="120" t="s">
        <v>16950</v>
      </c>
      <c r="F213" s="120" t="s">
        <v>16400</v>
      </c>
      <c r="G213" s="121"/>
      <c r="H213" s="118">
        <v>20</v>
      </c>
      <c r="I213" s="78">
        <f t="shared" si="7"/>
        <v>20</v>
      </c>
      <c r="J213" s="122">
        <v>1</v>
      </c>
      <c r="K213" s="105">
        <f>SUMIFS(VENTAS[Cantidad],VENTAS[Código del producto Vendido],STOCK[[#This Row],[Code]])</f>
        <v>0</v>
      </c>
      <c r="L213" s="105">
        <f>STOCK[[#This Row],[Entradas]]-STOCK[[#This Row],[Salidas]]</f>
        <v>1</v>
      </c>
      <c r="M213" s="78">
        <f>STOCK[[#This Row],[Precio Final]]*10%</f>
        <v>2</v>
      </c>
      <c r="N213" s="99">
        <v>0</v>
      </c>
      <c r="O213" s="99">
        <v>0</v>
      </c>
      <c r="P213" s="118">
        <v>5.78</v>
      </c>
      <c r="Q213" s="123">
        <v>0</v>
      </c>
      <c r="R213" s="121">
        <v>0</v>
      </c>
      <c r="S213" s="121">
        <v>1.65</v>
      </c>
      <c r="T213" s="121" t="e">
        <f>[1]!STOCK[[#This Row],[Costo Unitario (USD)]]+[1]!STOCK[[#This Row],[Costo Envío (USD)]]+[1]!STOCK[[#This Row],[Comisión 10%]]</f>
        <v>#REF!</v>
      </c>
      <c r="U213" s="99" t="e">
        <f>[1]!STOCK[[#This Row],[Costo total]]*1.5</f>
        <v>#REF!</v>
      </c>
      <c r="V213" s="80">
        <f t="shared" si="8"/>
        <v>20</v>
      </c>
      <c r="W213" s="78" t="e">
        <f>STOCK[[#This Row],[Precio Final]]-STOCK[[#This Row],[Costo total]]</f>
        <v>#REF!</v>
      </c>
      <c r="X213" s="78" t="e">
        <f>STOCK[[#This Row],[Ganancia Unitaria]]*STOCK[[#This Row],[Salidas]]</f>
        <v>#REF!</v>
      </c>
      <c r="Y213" s="121"/>
      <c r="Z213" s="121"/>
      <c r="AA213" s="96" t="e">
        <f>[1]!STOCK[[#This Row],[Costo total]]*[1]!STOCK[[#This Row],[Entradas]]</f>
        <v>#REF!</v>
      </c>
      <c r="AB213" s="96" t="e">
        <f>[1]!STOCK[[#This Row],[Stock Actual]]*[1]!STOCK[[#This Row],[Costo total]]</f>
        <v>#REF!</v>
      </c>
      <c r="AC213" s="121"/>
      <c r="AD213" s="76"/>
      <c r="AE213" s="76"/>
      <c r="AF213" s="76"/>
      <c r="AG213" s="76"/>
      <c r="AH213" s="76"/>
      <c r="AI213" s="76"/>
      <c r="AJ213" s="76"/>
      <c r="AK213" s="76"/>
      <c r="AL213" s="76"/>
      <c r="AM213" s="76"/>
      <c r="AN213" s="76"/>
      <c r="AO213" s="76"/>
      <c r="AP213" s="76"/>
      <c r="AQ213" s="76"/>
      <c r="AR213" s="76"/>
      <c r="AS213" s="76"/>
      <c r="AT213" s="76"/>
    </row>
    <row r="214" s="58" customFormat="1" ht="80" hidden="1" customHeight="1" spans="1:46">
      <c r="A214" s="85" t="s">
        <v>16951</v>
      </c>
      <c r="B214" s="119"/>
      <c r="C214" s="87" t="s">
        <v>2</v>
      </c>
      <c r="D214" s="118" t="s">
        <v>16751</v>
      </c>
      <c r="E214" s="120" t="s">
        <v>16952</v>
      </c>
      <c r="F214" s="120" t="s">
        <v>16413</v>
      </c>
      <c r="G214" s="115"/>
      <c r="H214" s="118">
        <v>20</v>
      </c>
      <c r="I214" s="78">
        <f t="shared" si="7"/>
        <v>20</v>
      </c>
      <c r="J214" s="122">
        <v>1</v>
      </c>
      <c r="K214" s="105">
        <f>SUMIFS(VENTAS[Cantidad],VENTAS[Código del producto Vendido],STOCK[[#This Row],[Code]])</f>
        <v>0</v>
      </c>
      <c r="L214" s="105">
        <f>STOCK[[#This Row],[Entradas]]-STOCK[[#This Row],[Salidas]]</f>
        <v>1</v>
      </c>
      <c r="M214" s="78">
        <f>STOCK[[#This Row],[Precio Final]]*10%</f>
        <v>2</v>
      </c>
      <c r="N214" s="98">
        <v>0</v>
      </c>
      <c r="O214" s="98">
        <v>0</v>
      </c>
      <c r="P214" s="118">
        <v>5.78</v>
      </c>
      <c r="Q214" s="116">
        <v>0</v>
      </c>
      <c r="R214" s="115">
        <v>0</v>
      </c>
      <c r="S214" s="115">
        <v>1.65</v>
      </c>
      <c r="T214" s="115" t="e">
        <f>[1]!STOCK[[#This Row],[Costo Unitario (USD)]]+[1]!STOCK[[#This Row],[Costo Envío (USD)]]+[1]!STOCK[[#This Row],[Comisión 10%]]</f>
        <v>#REF!</v>
      </c>
      <c r="U214" s="98" t="e">
        <f>[1]!STOCK[[#This Row],[Costo total]]*1.5</f>
        <v>#REF!</v>
      </c>
      <c r="V214" s="80">
        <f t="shared" si="8"/>
        <v>20</v>
      </c>
      <c r="W214" s="78" t="e">
        <f>STOCK[[#This Row],[Precio Final]]-STOCK[[#This Row],[Costo total]]</f>
        <v>#REF!</v>
      </c>
      <c r="X214" s="78" t="e">
        <f>STOCK[[#This Row],[Ganancia Unitaria]]*STOCK[[#This Row],[Salidas]]</f>
        <v>#REF!</v>
      </c>
      <c r="Y214" s="115"/>
      <c r="Z214" s="115"/>
      <c r="AA214" s="100" t="e">
        <f>[1]!STOCK[[#This Row],[Costo total]]*[1]!STOCK[[#This Row],[Entradas]]</f>
        <v>#REF!</v>
      </c>
      <c r="AB214" s="100" t="e">
        <f>[1]!STOCK[[#This Row],[Stock Actual]]*[1]!STOCK[[#This Row],[Costo total]]</f>
        <v>#REF!</v>
      </c>
      <c r="AC214" s="115"/>
      <c r="AD214" s="78"/>
      <c r="AE214" s="78"/>
      <c r="AF214" s="78"/>
      <c r="AG214" s="78"/>
      <c r="AH214" s="78"/>
      <c r="AI214" s="78"/>
      <c r="AJ214" s="78"/>
      <c r="AK214" s="78"/>
      <c r="AL214" s="78"/>
      <c r="AM214" s="78"/>
      <c r="AN214" s="78"/>
      <c r="AO214" s="78"/>
      <c r="AP214" s="78"/>
      <c r="AQ214" s="78"/>
      <c r="AR214" s="78"/>
      <c r="AS214" s="78"/>
      <c r="AT214" s="78"/>
    </row>
    <row r="215" s="59" customFormat="1" ht="80" hidden="1" customHeight="1" spans="1:46">
      <c r="A215" s="85" t="s">
        <v>16953</v>
      </c>
      <c r="B215" s="117"/>
      <c r="C215" s="83" t="s">
        <v>2</v>
      </c>
      <c r="D215" s="118" t="s">
        <v>16552</v>
      </c>
      <c r="E215" s="120" t="s">
        <v>16954</v>
      </c>
      <c r="F215" s="120" t="s">
        <v>16387</v>
      </c>
      <c r="G215" s="121"/>
      <c r="H215" s="118">
        <v>18</v>
      </c>
      <c r="I215" s="78">
        <f t="shared" si="7"/>
        <v>18</v>
      </c>
      <c r="J215" s="122">
        <v>1</v>
      </c>
      <c r="K215" s="105">
        <f>SUMIFS(VENTAS[Cantidad],VENTAS[Código del producto Vendido],STOCK[[#This Row],[Code]])</f>
        <v>0</v>
      </c>
      <c r="L215" s="105">
        <f>STOCK[[#This Row],[Entradas]]-STOCK[[#This Row],[Salidas]]</f>
        <v>1</v>
      </c>
      <c r="M215" s="78">
        <f>STOCK[[#This Row],[Precio Final]]*10%</f>
        <v>1.8</v>
      </c>
      <c r="N215" s="99">
        <v>0</v>
      </c>
      <c r="O215" s="99">
        <v>0</v>
      </c>
      <c r="P215" s="118">
        <v>5.15</v>
      </c>
      <c r="Q215" s="123">
        <v>0</v>
      </c>
      <c r="R215" s="121">
        <v>0</v>
      </c>
      <c r="S215" s="121">
        <v>1.65</v>
      </c>
      <c r="T215" s="121" t="e">
        <f>[1]!STOCK[[#This Row],[Costo Unitario (USD)]]+[1]!STOCK[[#This Row],[Costo Envío (USD)]]+[1]!STOCK[[#This Row],[Comisión 10%]]</f>
        <v>#REF!</v>
      </c>
      <c r="U215" s="99" t="e">
        <f>[1]!STOCK[[#This Row],[Costo total]]*1.5</f>
        <v>#REF!</v>
      </c>
      <c r="V215" s="80">
        <f t="shared" si="8"/>
        <v>18</v>
      </c>
      <c r="W215" s="78" t="e">
        <f>STOCK[[#This Row],[Precio Final]]-STOCK[[#This Row],[Costo total]]</f>
        <v>#REF!</v>
      </c>
      <c r="X215" s="78" t="e">
        <f>STOCK[[#This Row],[Ganancia Unitaria]]*STOCK[[#This Row],[Salidas]]</f>
        <v>#REF!</v>
      </c>
      <c r="Y215" s="121"/>
      <c r="Z215" s="121"/>
      <c r="AA215" s="96" t="e">
        <f>[1]!STOCK[[#This Row],[Costo total]]*[1]!STOCK[[#This Row],[Entradas]]</f>
        <v>#REF!</v>
      </c>
      <c r="AB215" s="96" t="e">
        <f>[1]!STOCK[[#This Row],[Stock Actual]]*[1]!STOCK[[#This Row],[Costo total]]</f>
        <v>#REF!</v>
      </c>
      <c r="AC215" s="121"/>
      <c r="AD215" s="76"/>
      <c r="AE215" s="76"/>
      <c r="AF215" s="76"/>
      <c r="AG215" s="76"/>
      <c r="AH215" s="76"/>
      <c r="AI215" s="76"/>
      <c r="AJ215" s="76"/>
      <c r="AK215" s="76"/>
      <c r="AL215" s="76"/>
      <c r="AM215" s="76"/>
      <c r="AN215" s="76"/>
      <c r="AO215" s="76"/>
      <c r="AP215" s="76"/>
      <c r="AQ215" s="76"/>
      <c r="AR215" s="76"/>
      <c r="AS215" s="76"/>
      <c r="AT215" s="76"/>
    </row>
    <row r="216" s="58" customFormat="1" ht="80" hidden="1" customHeight="1" spans="1:46">
      <c r="A216" s="85" t="s">
        <v>16955</v>
      </c>
      <c r="B216" s="119"/>
      <c r="C216" s="87" t="s">
        <v>2</v>
      </c>
      <c r="D216" s="118" t="s">
        <v>16552</v>
      </c>
      <c r="E216" s="120" t="s">
        <v>16956</v>
      </c>
      <c r="F216" s="120" t="s">
        <v>16413</v>
      </c>
      <c r="G216" s="115"/>
      <c r="H216" s="118">
        <v>18</v>
      </c>
      <c r="I216" s="78">
        <f t="shared" si="7"/>
        <v>18</v>
      </c>
      <c r="J216" s="122">
        <v>2</v>
      </c>
      <c r="K216" s="105">
        <f>SUMIFS(VENTAS[Cantidad],VENTAS[Código del producto Vendido],STOCK[[#This Row],[Code]])</f>
        <v>0</v>
      </c>
      <c r="L216" s="105">
        <f>STOCK[[#This Row],[Entradas]]-STOCK[[#This Row],[Salidas]]</f>
        <v>2</v>
      </c>
      <c r="M216" s="78">
        <f>STOCK[[#This Row],[Precio Final]]*10%</f>
        <v>1.8</v>
      </c>
      <c r="N216" s="98">
        <v>0</v>
      </c>
      <c r="O216" s="98">
        <v>0</v>
      </c>
      <c r="P216" s="118">
        <v>5.15</v>
      </c>
      <c r="Q216" s="116">
        <v>0</v>
      </c>
      <c r="R216" s="115">
        <v>0</v>
      </c>
      <c r="S216" s="115">
        <v>1.65</v>
      </c>
      <c r="T216" s="115" t="e">
        <f>[1]!STOCK[[#This Row],[Costo Unitario (USD)]]+[1]!STOCK[[#This Row],[Costo Envío (USD)]]+[1]!STOCK[[#This Row],[Comisión 10%]]</f>
        <v>#REF!</v>
      </c>
      <c r="U216" s="98" t="e">
        <f>[1]!STOCK[[#This Row],[Costo total]]*1.5</f>
        <v>#REF!</v>
      </c>
      <c r="V216" s="80">
        <f t="shared" si="8"/>
        <v>18</v>
      </c>
      <c r="W216" s="115" t="e">
        <f>[1]!STOCK[[#This Row],[Precio Final]]-[1]!STOCK[[#This Row],[Costo total]]</f>
        <v>#REF!</v>
      </c>
      <c r="X216" s="115" t="e">
        <f>[1]!STOCK[[#This Row],[Ganancia Unitaria]]*[1]!STOCK[[#This Row],[Salidas]]</f>
        <v>#REF!</v>
      </c>
      <c r="Y216" s="115"/>
      <c r="Z216" s="115"/>
      <c r="AA216" s="100" t="e">
        <f>[1]!STOCK[[#This Row],[Costo total]]*[1]!STOCK[[#This Row],[Entradas]]</f>
        <v>#REF!</v>
      </c>
      <c r="AB216" s="100" t="e">
        <f>[1]!STOCK[[#This Row],[Stock Actual]]*[1]!STOCK[[#This Row],[Costo total]]</f>
        <v>#REF!</v>
      </c>
      <c r="AC216" s="115"/>
      <c r="AD216" s="78"/>
      <c r="AE216" s="78"/>
      <c r="AF216" s="78"/>
      <c r="AG216" s="78"/>
      <c r="AH216" s="78"/>
      <c r="AI216" s="78"/>
      <c r="AJ216" s="78"/>
      <c r="AK216" s="78"/>
      <c r="AL216" s="78"/>
      <c r="AM216" s="78"/>
      <c r="AN216" s="78"/>
      <c r="AO216" s="78"/>
      <c r="AP216" s="78"/>
      <c r="AQ216" s="78"/>
      <c r="AR216" s="78"/>
      <c r="AS216" s="78"/>
      <c r="AT216" s="78"/>
    </row>
    <row r="217" s="59" customFormat="1" ht="80" hidden="1" customHeight="1" spans="1:46">
      <c r="A217" s="85" t="s">
        <v>16957</v>
      </c>
      <c r="B217" s="117"/>
      <c r="C217" s="83" t="s">
        <v>2</v>
      </c>
      <c r="D217" s="118" t="s">
        <v>16958</v>
      </c>
      <c r="E217" s="120" t="s">
        <v>16959</v>
      </c>
      <c r="F217" s="120" t="s">
        <v>16575</v>
      </c>
      <c r="G217" s="121"/>
      <c r="H217" s="118">
        <v>22</v>
      </c>
      <c r="I217" s="78">
        <f t="shared" si="7"/>
        <v>22</v>
      </c>
      <c r="J217" s="122">
        <v>1</v>
      </c>
      <c r="K217" s="105">
        <f>SUMIFS(VENTAS[Cantidad],VENTAS[Código del producto Vendido],STOCK[[#This Row],[Code]])</f>
        <v>0</v>
      </c>
      <c r="L217" s="105">
        <f>STOCK[[#This Row],[Entradas]]-STOCK[[#This Row],[Salidas]]</f>
        <v>1</v>
      </c>
      <c r="M217" s="78">
        <f>STOCK[[#This Row],[Precio Final]]*10%</f>
        <v>2.2</v>
      </c>
      <c r="N217" s="99">
        <v>0</v>
      </c>
      <c r="O217" s="99">
        <v>0</v>
      </c>
      <c r="P217" s="118">
        <v>8.87</v>
      </c>
      <c r="Q217" s="123">
        <v>0</v>
      </c>
      <c r="R217" s="121">
        <v>0</v>
      </c>
      <c r="S217" s="121">
        <v>1.65</v>
      </c>
      <c r="T217" s="121" t="e">
        <f>[1]!STOCK[[#This Row],[Costo Unitario (USD)]]+[1]!STOCK[[#This Row],[Costo Envío (USD)]]+[1]!STOCK[[#This Row],[Comisión 10%]]</f>
        <v>#REF!</v>
      </c>
      <c r="U217" s="99" t="e">
        <f>[1]!STOCK[[#This Row],[Costo total]]*1.5</f>
        <v>#REF!</v>
      </c>
      <c r="V217" s="80">
        <f t="shared" si="8"/>
        <v>22</v>
      </c>
      <c r="W217" s="121" t="e">
        <f>[1]!STOCK[[#This Row],[Precio Final]]-[1]!STOCK[[#This Row],[Costo total]]</f>
        <v>#REF!</v>
      </c>
      <c r="X217" s="121" t="e">
        <f>[1]!STOCK[[#This Row],[Ganancia Unitaria]]*[1]!STOCK[[#This Row],[Salidas]]</f>
        <v>#REF!</v>
      </c>
      <c r="Y217" s="121"/>
      <c r="Z217" s="121"/>
      <c r="AA217" s="96" t="e">
        <f>[1]!STOCK[[#This Row],[Costo total]]*[1]!STOCK[[#This Row],[Entradas]]</f>
        <v>#REF!</v>
      </c>
      <c r="AB217" s="96" t="e">
        <f>[1]!STOCK[[#This Row],[Stock Actual]]*[1]!STOCK[[#This Row],[Costo total]]</f>
        <v>#REF!</v>
      </c>
      <c r="AC217" s="121"/>
      <c r="AD217" s="76"/>
      <c r="AE217" s="76"/>
      <c r="AF217" s="76"/>
      <c r="AG217" s="76"/>
      <c r="AH217" s="76"/>
      <c r="AI217" s="76"/>
      <c r="AJ217" s="76"/>
      <c r="AK217" s="76"/>
      <c r="AL217" s="76"/>
      <c r="AM217" s="76"/>
      <c r="AN217" s="76"/>
      <c r="AO217" s="76"/>
      <c r="AP217" s="76"/>
      <c r="AQ217" s="76"/>
      <c r="AR217" s="76"/>
      <c r="AS217" s="76"/>
      <c r="AT217" s="76"/>
    </row>
    <row r="218" s="58" customFormat="1" ht="80" hidden="1" customHeight="1" spans="1:46">
      <c r="A218" s="85" t="s">
        <v>16960</v>
      </c>
      <c r="B218" s="119"/>
      <c r="C218" s="87" t="s">
        <v>2</v>
      </c>
      <c r="D218" s="118" t="s">
        <v>16552</v>
      </c>
      <c r="E218" s="120" t="s">
        <v>16961</v>
      </c>
      <c r="F218" s="120" t="s">
        <v>16387</v>
      </c>
      <c r="G218" s="115"/>
      <c r="H218" s="118">
        <v>18</v>
      </c>
      <c r="I218" s="78">
        <f t="shared" si="7"/>
        <v>18</v>
      </c>
      <c r="J218" s="122">
        <v>2</v>
      </c>
      <c r="K218" s="105">
        <f>SUMIFS(VENTAS[Cantidad],VENTAS[Código del producto Vendido],STOCK[[#This Row],[Code]])</f>
        <v>0</v>
      </c>
      <c r="L218" s="105">
        <f>STOCK[[#This Row],[Entradas]]-STOCK[[#This Row],[Salidas]]</f>
        <v>2</v>
      </c>
      <c r="M218" s="78">
        <f>STOCK[[#This Row],[Precio Final]]*10%</f>
        <v>1.8</v>
      </c>
      <c r="N218" s="98">
        <v>0</v>
      </c>
      <c r="O218" s="98">
        <v>0</v>
      </c>
      <c r="P218" s="118">
        <v>7.07</v>
      </c>
      <c r="Q218" s="116">
        <v>0</v>
      </c>
      <c r="R218" s="115">
        <v>0</v>
      </c>
      <c r="S218" s="115">
        <v>1.65</v>
      </c>
      <c r="T218" s="115" t="e">
        <f>[1]!STOCK[[#This Row],[Costo Unitario (USD)]]+[1]!STOCK[[#This Row],[Costo Envío (USD)]]+[1]!STOCK[[#This Row],[Comisión 10%]]</f>
        <v>#REF!</v>
      </c>
      <c r="U218" s="98" t="e">
        <f>[1]!STOCK[[#This Row],[Costo total]]*1.5</f>
        <v>#REF!</v>
      </c>
      <c r="V218" s="80">
        <f t="shared" si="8"/>
        <v>18</v>
      </c>
      <c r="W218" s="115" t="e">
        <f>[1]!STOCK[[#This Row],[Precio Final]]-[1]!STOCK[[#This Row],[Costo total]]</f>
        <v>#REF!</v>
      </c>
      <c r="X218" s="115" t="e">
        <f>[1]!STOCK[[#This Row],[Ganancia Unitaria]]*[1]!STOCK[[#This Row],[Salidas]]</f>
        <v>#REF!</v>
      </c>
      <c r="Y218" s="115"/>
      <c r="Z218" s="115"/>
      <c r="AA218" s="100" t="e">
        <f>[1]!STOCK[[#This Row],[Costo total]]*[1]!STOCK[[#This Row],[Entradas]]</f>
        <v>#REF!</v>
      </c>
      <c r="AB218" s="100" t="e">
        <f>[1]!STOCK[[#This Row],[Stock Actual]]*[1]!STOCK[[#This Row],[Costo total]]</f>
        <v>#REF!</v>
      </c>
      <c r="AC218" s="115"/>
      <c r="AD218" s="78"/>
      <c r="AE218" s="78"/>
      <c r="AF218" s="78"/>
      <c r="AG218" s="78"/>
      <c r="AH218" s="78"/>
      <c r="AI218" s="78"/>
      <c r="AJ218" s="78"/>
      <c r="AK218" s="78"/>
      <c r="AL218" s="78"/>
      <c r="AM218" s="78"/>
      <c r="AN218" s="78"/>
      <c r="AO218" s="78"/>
      <c r="AP218" s="78"/>
      <c r="AQ218" s="78"/>
      <c r="AR218" s="78"/>
      <c r="AS218" s="78"/>
      <c r="AT218" s="78"/>
    </row>
    <row r="219" s="58" customFormat="1" ht="80" hidden="1" customHeight="1" spans="1:46">
      <c r="A219" s="85" t="s">
        <v>16962</v>
      </c>
      <c r="B219" s="117"/>
      <c r="C219" s="83" t="s">
        <v>2</v>
      </c>
      <c r="D219" s="118" t="s">
        <v>16552</v>
      </c>
      <c r="E219" s="120" t="s">
        <v>16963</v>
      </c>
      <c r="F219" s="120" t="s">
        <v>16409</v>
      </c>
      <c r="G219" s="121"/>
      <c r="H219" s="118">
        <v>18</v>
      </c>
      <c r="I219" s="78">
        <f t="shared" si="7"/>
        <v>18</v>
      </c>
      <c r="J219" s="122">
        <v>2</v>
      </c>
      <c r="K219" s="105">
        <f>SUMIFS(VENTAS[Cantidad],VENTAS[Código del producto Vendido],STOCK[[#This Row],[Code]])</f>
        <v>0</v>
      </c>
      <c r="L219" s="105">
        <f>STOCK[[#This Row],[Entradas]]-STOCK[[#This Row],[Salidas]]</f>
        <v>2</v>
      </c>
      <c r="M219" s="78">
        <f>STOCK[[#This Row],[Precio Final]]*10%</f>
        <v>1.8</v>
      </c>
      <c r="N219" s="99">
        <v>0</v>
      </c>
      <c r="O219" s="99">
        <v>0</v>
      </c>
      <c r="P219" s="118">
        <v>7.07</v>
      </c>
      <c r="Q219" s="123">
        <v>0</v>
      </c>
      <c r="R219" s="121">
        <v>0</v>
      </c>
      <c r="S219" s="121">
        <v>1.65</v>
      </c>
      <c r="T219" s="121" t="e">
        <f>[1]!STOCK[[#This Row],[Costo Unitario (USD)]]+[1]!STOCK[[#This Row],[Costo Envío (USD)]]+[1]!STOCK[[#This Row],[Comisión 10%]]</f>
        <v>#REF!</v>
      </c>
      <c r="U219" s="99" t="e">
        <f>[1]!STOCK[[#This Row],[Costo total]]*1.5</f>
        <v>#REF!</v>
      </c>
      <c r="V219" s="80">
        <f t="shared" si="8"/>
        <v>18</v>
      </c>
      <c r="W219" s="121" t="e">
        <f>[1]!STOCK[[#This Row],[Precio Final]]-[1]!STOCK[[#This Row],[Costo total]]</f>
        <v>#REF!</v>
      </c>
      <c r="X219" s="121" t="e">
        <f>[1]!STOCK[[#This Row],[Ganancia Unitaria]]*[1]!STOCK[[#This Row],[Salidas]]</f>
        <v>#REF!</v>
      </c>
      <c r="Y219" s="121"/>
      <c r="Z219" s="121"/>
      <c r="AA219" s="96" t="e">
        <f>[1]!STOCK[[#This Row],[Costo total]]*[1]!STOCK[[#This Row],[Entradas]]</f>
        <v>#REF!</v>
      </c>
      <c r="AB219" s="96" t="e">
        <f>[1]!STOCK[[#This Row],[Stock Actual]]*[1]!STOCK[[#This Row],[Costo total]]</f>
        <v>#REF!</v>
      </c>
      <c r="AC219" s="121"/>
      <c r="AD219" s="78"/>
      <c r="AE219" s="78"/>
      <c r="AF219" s="78"/>
      <c r="AG219" s="78"/>
      <c r="AH219" s="78"/>
      <c r="AI219" s="78"/>
      <c r="AJ219" s="78"/>
      <c r="AK219" s="78"/>
      <c r="AL219" s="78"/>
      <c r="AM219" s="78"/>
      <c r="AN219" s="78"/>
      <c r="AO219" s="78"/>
      <c r="AP219" s="78"/>
      <c r="AQ219" s="78"/>
      <c r="AR219" s="78"/>
      <c r="AS219" s="78"/>
      <c r="AT219" s="78"/>
    </row>
    <row r="220" s="59" customFormat="1" ht="80" hidden="1" customHeight="1" spans="1:46">
      <c r="A220" s="85" t="s">
        <v>16964</v>
      </c>
      <c r="B220" s="119"/>
      <c r="C220" s="87" t="s">
        <v>2</v>
      </c>
      <c r="D220" s="118" t="s">
        <v>16552</v>
      </c>
      <c r="E220" s="120" t="s">
        <v>16965</v>
      </c>
      <c r="F220" s="120" t="s">
        <v>16400</v>
      </c>
      <c r="G220" s="115"/>
      <c r="H220" s="118">
        <v>18</v>
      </c>
      <c r="I220" s="78">
        <f t="shared" si="7"/>
        <v>18</v>
      </c>
      <c r="J220" s="122">
        <v>1</v>
      </c>
      <c r="K220" s="105">
        <v>1</v>
      </c>
      <c r="L220" s="105">
        <f>STOCK[[#This Row],[Entradas]]-STOCK[[#This Row],[Salidas]]</f>
        <v>0</v>
      </c>
      <c r="M220" s="78">
        <f>STOCK[[#This Row],[Precio Final]]*10%</f>
        <v>1.8</v>
      </c>
      <c r="N220" s="98">
        <v>0</v>
      </c>
      <c r="O220" s="98">
        <v>0</v>
      </c>
      <c r="P220" s="118">
        <v>7.07</v>
      </c>
      <c r="Q220" s="116">
        <v>0</v>
      </c>
      <c r="R220" s="115">
        <v>0</v>
      </c>
      <c r="S220" s="115">
        <v>1.65</v>
      </c>
      <c r="T220" s="115" t="e">
        <f>[1]!STOCK[[#This Row],[Costo Unitario (USD)]]+[1]!STOCK[[#This Row],[Costo Envío (USD)]]+[1]!STOCK[[#This Row],[Comisión 10%]]</f>
        <v>#REF!</v>
      </c>
      <c r="U220" s="98" t="e">
        <f>[1]!STOCK[[#This Row],[Costo total]]*1.5</f>
        <v>#REF!</v>
      </c>
      <c r="V220" s="80">
        <f t="shared" si="8"/>
        <v>18</v>
      </c>
      <c r="W220" s="115" t="e">
        <f>[1]!STOCK[[#This Row],[Precio Final]]-[1]!STOCK[[#This Row],[Costo total]]</f>
        <v>#REF!</v>
      </c>
      <c r="X220" s="115" t="e">
        <f>[1]!STOCK[[#This Row],[Ganancia Unitaria]]*[1]!STOCK[[#This Row],[Salidas]]</f>
        <v>#REF!</v>
      </c>
      <c r="Y220" s="115"/>
      <c r="Z220" s="115"/>
      <c r="AA220" s="100" t="e">
        <f>[1]!STOCK[[#This Row],[Costo total]]*[1]!STOCK[[#This Row],[Entradas]]</f>
        <v>#REF!</v>
      </c>
      <c r="AB220" s="100" t="e">
        <f>[1]!STOCK[[#This Row],[Stock Actual]]*[1]!STOCK[[#This Row],[Costo total]]</f>
        <v>#REF!</v>
      </c>
      <c r="AC220" s="115"/>
      <c r="AD220" s="76"/>
      <c r="AE220" s="76"/>
      <c r="AF220" s="76"/>
      <c r="AG220" s="76"/>
      <c r="AH220" s="76"/>
      <c r="AI220" s="76"/>
      <c r="AJ220" s="76"/>
      <c r="AK220" s="76"/>
      <c r="AL220" s="76"/>
      <c r="AM220" s="76"/>
      <c r="AN220" s="76"/>
      <c r="AO220" s="76"/>
      <c r="AP220" s="76"/>
      <c r="AQ220" s="76"/>
      <c r="AR220" s="76"/>
      <c r="AS220" s="76"/>
      <c r="AT220" s="76"/>
    </row>
    <row r="221" s="59" customFormat="1" ht="80" hidden="1" customHeight="1" spans="1:46">
      <c r="A221" s="85" t="s">
        <v>16966</v>
      </c>
      <c r="B221" s="117"/>
      <c r="C221" s="83" t="s">
        <v>2</v>
      </c>
      <c r="D221" s="118" t="s">
        <v>16552</v>
      </c>
      <c r="E221" s="120" t="s">
        <v>16967</v>
      </c>
      <c r="F221" s="120" t="s">
        <v>16387</v>
      </c>
      <c r="G221" s="121"/>
      <c r="H221" s="118">
        <v>18</v>
      </c>
      <c r="I221" s="78">
        <f t="shared" si="7"/>
        <v>18</v>
      </c>
      <c r="J221" s="122">
        <v>2</v>
      </c>
      <c r="K221" s="105">
        <f>SUMIFS(VENTAS[Cantidad],VENTAS[Código del producto Vendido],STOCK[[#This Row],[Code]])</f>
        <v>0</v>
      </c>
      <c r="L221" s="105">
        <f>STOCK[[#This Row],[Entradas]]-STOCK[[#This Row],[Salidas]]</f>
        <v>2</v>
      </c>
      <c r="M221" s="78">
        <f>STOCK[[#This Row],[Precio Final]]*10%</f>
        <v>1.8</v>
      </c>
      <c r="N221" s="99">
        <v>0</v>
      </c>
      <c r="O221" s="99">
        <v>0</v>
      </c>
      <c r="P221" s="118">
        <v>7.58</v>
      </c>
      <c r="Q221" s="123">
        <v>0</v>
      </c>
      <c r="R221" s="121">
        <v>0</v>
      </c>
      <c r="S221" s="121">
        <v>1.65</v>
      </c>
      <c r="T221" s="121" t="e">
        <f>[1]!STOCK[[#This Row],[Costo Unitario (USD)]]+[1]!STOCK[[#This Row],[Costo Envío (USD)]]+[1]!STOCK[[#This Row],[Comisión 10%]]</f>
        <v>#REF!</v>
      </c>
      <c r="U221" s="99" t="e">
        <f>[1]!STOCK[[#This Row],[Costo total]]*1.5</f>
        <v>#REF!</v>
      </c>
      <c r="V221" s="80">
        <f t="shared" si="8"/>
        <v>18</v>
      </c>
      <c r="W221" s="121" t="e">
        <f>[1]!STOCK[[#This Row],[Precio Final]]-[1]!STOCK[[#This Row],[Costo total]]</f>
        <v>#REF!</v>
      </c>
      <c r="X221" s="121" t="e">
        <f>[1]!STOCK[[#This Row],[Ganancia Unitaria]]*[1]!STOCK[[#This Row],[Salidas]]</f>
        <v>#REF!</v>
      </c>
      <c r="Y221" s="121"/>
      <c r="Z221" s="121"/>
      <c r="AA221" s="96" t="e">
        <f>[1]!STOCK[[#This Row],[Costo total]]*[1]!STOCK[[#This Row],[Entradas]]</f>
        <v>#REF!</v>
      </c>
      <c r="AB221" s="96" t="e">
        <f>[1]!STOCK[[#This Row],[Stock Actual]]*[1]!STOCK[[#This Row],[Costo total]]</f>
        <v>#REF!</v>
      </c>
      <c r="AC221" s="121"/>
      <c r="AD221" s="76"/>
      <c r="AE221" s="76"/>
      <c r="AF221" s="76"/>
      <c r="AG221" s="76"/>
      <c r="AH221" s="76"/>
      <c r="AI221" s="76"/>
      <c r="AJ221" s="76"/>
      <c r="AK221" s="76"/>
      <c r="AL221" s="76"/>
      <c r="AM221" s="76"/>
      <c r="AN221" s="76"/>
      <c r="AO221" s="76"/>
      <c r="AP221" s="76"/>
      <c r="AQ221" s="76"/>
      <c r="AR221" s="76"/>
      <c r="AS221" s="76"/>
      <c r="AT221" s="76"/>
    </row>
    <row r="222" s="59" customFormat="1" ht="80" hidden="1" customHeight="1" spans="1:46">
      <c r="A222" s="85" t="s">
        <v>16968</v>
      </c>
      <c r="B222" s="119"/>
      <c r="C222" s="87" t="s">
        <v>2</v>
      </c>
      <c r="D222" s="118" t="s">
        <v>16916</v>
      </c>
      <c r="E222" s="120" t="s">
        <v>16969</v>
      </c>
      <c r="F222" s="120" t="s">
        <v>16409</v>
      </c>
      <c r="G222" s="115"/>
      <c r="H222" s="118">
        <v>30</v>
      </c>
      <c r="I222" s="78">
        <f t="shared" si="7"/>
        <v>30</v>
      </c>
      <c r="J222" s="122">
        <v>1</v>
      </c>
      <c r="K222" s="105">
        <f>SUMIFS(VENTAS[Cantidad],VENTAS[Código del producto Vendido],STOCK[[#This Row],[Code]])</f>
        <v>0</v>
      </c>
      <c r="L222" s="105">
        <f>STOCK[[#This Row],[Entradas]]-STOCK[[#This Row],[Salidas]]</f>
        <v>1</v>
      </c>
      <c r="M222" s="78">
        <f>STOCK[[#This Row],[Precio Final]]*10%</f>
        <v>3</v>
      </c>
      <c r="N222" s="98">
        <v>0</v>
      </c>
      <c r="O222" s="98">
        <v>0</v>
      </c>
      <c r="P222" s="118">
        <v>11.84</v>
      </c>
      <c r="Q222" s="116">
        <v>0</v>
      </c>
      <c r="R222" s="115">
        <v>0</v>
      </c>
      <c r="S222" s="115">
        <v>1.65</v>
      </c>
      <c r="T222" s="115" t="e">
        <f>[1]!STOCK[[#This Row],[Costo Unitario (USD)]]+[1]!STOCK[[#This Row],[Costo Envío (USD)]]+[1]!STOCK[[#This Row],[Comisión 10%]]</f>
        <v>#REF!</v>
      </c>
      <c r="U222" s="98" t="e">
        <f>[1]!STOCK[[#This Row],[Costo total]]*1.5</f>
        <v>#REF!</v>
      </c>
      <c r="V222" s="80">
        <f t="shared" si="8"/>
        <v>30</v>
      </c>
      <c r="W222" s="115" t="e">
        <f>[1]!STOCK[[#This Row],[Precio Final]]-[1]!STOCK[[#This Row],[Costo total]]</f>
        <v>#REF!</v>
      </c>
      <c r="X222" s="115" t="e">
        <f>[1]!STOCK[[#This Row],[Ganancia Unitaria]]*[1]!STOCK[[#This Row],[Salidas]]</f>
        <v>#REF!</v>
      </c>
      <c r="Y222" s="115"/>
      <c r="Z222" s="115"/>
      <c r="AA222" s="100" t="e">
        <f>[1]!STOCK[[#This Row],[Costo total]]*[1]!STOCK[[#This Row],[Entradas]]</f>
        <v>#REF!</v>
      </c>
      <c r="AB222" s="100" t="e">
        <f>[1]!STOCK[[#This Row],[Stock Actual]]*[1]!STOCK[[#This Row],[Costo total]]</f>
        <v>#REF!</v>
      </c>
      <c r="AC222" s="115"/>
      <c r="AD222" s="76"/>
      <c r="AE222" s="76"/>
      <c r="AF222" s="76"/>
      <c r="AG222" s="76"/>
      <c r="AH222" s="76"/>
      <c r="AI222" s="76"/>
      <c r="AJ222" s="76"/>
      <c r="AK222" s="76"/>
      <c r="AL222" s="76"/>
      <c r="AM222" s="76"/>
      <c r="AN222" s="76"/>
      <c r="AO222" s="76"/>
      <c r="AP222" s="76"/>
      <c r="AQ222" s="76"/>
      <c r="AR222" s="76"/>
      <c r="AS222" s="76"/>
      <c r="AT222" s="76"/>
    </row>
    <row r="223" s="59" customFormat="1" ht="80" hidden="1" customHeight="1" spans="1:46">
      <c r="A223" s="85" t="s">
        <v>16970</v>
      </c>
      <c r="B223" s="117"/>
      <c r="C223" s="83" t="s">
        <v>2</v>
      </c>
      <c r="D223" s="118" t="s">
        <v>16916</v>
      </c>
      <c r="E223" s="120" t="s">
        <v>16971</v>
      </c>
      <c r="F223" s="120" t="s">
        <v>16400</v>
      </c>
      <c r="G223" s="121"/>
      <c r="H223" s="118">
        <v>30</v>
      </c>
      <c r="I223" s="78">
        <f t="shared" si="7"/>
        <v>30</v>
      </c>
      <c r="J223" s="122">
        <v>1</v>
      </c>
      <c r="K223" s="105">
        <f>SUMIFS(VENTAS[Cantidad],VENTAS[Código del producto Vendido],STOCK[[#This Row],[Code]])</f>
        <v>0</v>
      </c>
      <c r="L223" s="105">
        <f>STOCK[[#This Row],[Entradas]]-STOCK[[#This Row],[Salidas]]</f>
        <v>1</v>
      </c>
      <c r="M223" s="78">
        <f>STOCK[[#This Row],[Precio Final]]*10%</f>
        <v>3</v>
      </c>
      <c r="N223" s="99">
        <v>0</v>
      </c>
      <c r="O223" s="99">
        <v>0</v>
      </c>
      <c r="P223" s="118">
        <v>11.84</v>
      </c>
      <c r="Q223" s="123">
        <v>0</v>
      </c>
      <c r="R223" s="121">
        <v>0</v>
      </c>
      <c r="S223" s="121">
        <v>1.65</v>
      </c>
      <c r="T223" s="121" t="e">
        <f>[1]!STOCK[[#This Row],[Costo Unitario (USD)]]+[1]!STOCK[[#This Row],[Costo Envío (USD)]]+[1]!STOCK[[#This Row],[Comisión 10%]]</f>
        <v>#REF!</v>
      </c>
      <c r="U223" s="99" t="e">
        <f>[1]!STOCK[[#This Row],[Costo total]]*1.5</f>
        <v>#REF!</v>
      </c>
      <c r="V223" s="80">
        <f t="shared" si="8"/>
        <v>30</v>
      </c>
      <c r="W223" s="121" t="e">
        <f>[1]!STOCK[[#This Row],[Precio Final]]-[1]!STOCK[[#This Row],[Costo total]]</f>
        <v>#REF!</v>
      </c>
      <c r="X223" s="121" t="e">
        <f>[1]!STOCK[[#This Row],[Ganancia Unitaria]]*[1]!STOCK[[#This Row],[Salidas]]</f>
        <v>#REF!</v>
      </c>
      <c r="Y223" s="121"/>
      <c r="Z223" s="121"/>
      <c r="AA223" s="96" t="e">
        <f>[1]!STOCK[[#This Row],[Costo total]]*[1]!STOCK[[#This Row],[Entradas]]</f>
        <v>#REF!</v>
      </c>
      <c r="AB223" s="96" t="e">
        <f>[1]!STOCK[[#This Row],[Stock Actual]]*[1]!STOCK[[#This Row],[Costo total]]</f>
        <v>#REF!</v>
      </c>
      <c r="AC223" s="121"/>
      <c r="AD223" s="76"/>
      <c r="AE223" s="76"/>
      <c r="AF223" s="76"/>
      <c r="AG223" s="76"/>
      <c r="AH223" s="76"/>
      <c r="AI223" s="76"/>
      <c r="AJ223" s="76"/>
      <c r="AK223" s="76"/>
      <c r="AL223" s="76"/>
      <c r="AM223" s="76"/>
      <c r="AN223" s="76"/>
      <c r="AO223" s="76"/>
      <c r="AP223" s="76"/>
      <c r="AQ223" s="76"/>
      <c r="AR223" s="76"/>
      <c r="AS223" s="76"/>
      <c r="AT223" s="76"/>
    </row>
    <row r="224" s="58" customFormat="1" ht="80" hidden="1" customHeight="1" spans="1:46">
      <c r="A224" s="85" t="s">
        <v>16972</v>
      </c>
      <c r="B224" s="119"/>
      <c r="C224" s="87" t="s">
        <v>2</v>
      </c>
      <c r="D224" s="118" t="s">
        <v>16552</v>
      </c>
      <c r="E224" s="120" t="s">
        <v>16973</v>
      </c>
      <c r="F224" s="120" t="s">
        <v>16387</v>
      </c>
      <c r="G224" s="115"/>
      <c r="H224" s="118">
        <v>18</v>
      </c>
      <c r="I224" s="78">
        <f t="shared" si="7"/>
        <v>18</v>
      </c>
      <c r="J224" s="122">
        <v>3</v>
      </c>
      <c r="K224" s="105">
        <f>SUMIFS(VENTAS[Cantidad],VENTAS[Código del producto Vendido],STOCK[[#This Row],[Code]])</f>
        <v>2</v>
      </c>
      <c r="L224" s="105">
        <f>STOCK[[#This Row],[Entradas]]-STOCK[[#This Row],[Salidas]]</f>
        <v>1</v>
      </c>
      <c r="M224" s="78">
        <f>STOCK[[#This Row],[Precio Final]]*10%</f>
        <v>1.8</v>
      </c>
      <c r="N224" s="98">
        <v>0</v>
      </c>
      <c r="O224" s="98">
        <v>0</v>
      </c>
      <c r="P224" s="118">
        <v>8.53</v>
      </c>
      <c r="Q224" s="116">
        <v>0</v>
      </c>
      <c r="R224" s="115">
        <v>0</v>
      </c>
      <c r="S224" s="115">
        <v>1.65</v>
      </c>
      <c r="T224" s="115" t="e">
        <f>[1]!STOCK[[#This Row],[Costo Unitario (USD)]]+[1]!STOCK[[#This Row],[Costo Envío (USD)]]+[1]!STOCK[[#This Row],[Comisión 10%]]</f>
        <v>#REF!</v>
      </c>
      <c r="U224" s="98" t="e">
        <f>[1]!STOCK[[#This Row],[Costo total]]*1.5</f>
        <v>#REF!</v>
      </c>
      <c r="V224" s="80">
        <f t="shared" si="8"/>
        <v>18</v>
      </c>
      <c r="W224" s="115" t="e">
        <f>[1]!STOCK[[#This Row],[Precio Final]]-[1]!STOCK[[#This Row],[Costo total]]</f>
        <v>#REF!</v>
      </c>
      <c r="X224" s="115" t="e">
        <f>[1]!STOCK[[#This Row],[Ganancia Unitaria]]*[1]!STOCK[[#This Row],[Salidas]]</f>
        <v>#REF!</v>
      </c>
      <c r="Y224" s="115"/>
      <c r="Z224" s="115"/>
      <c r="AA224" s="100" t="e">
        <f>[1]!STOCK[[#This Row],[Costo total]]*[1]!STOCK[[#This Row],[Entradas]]</f>
        <v>#REF!</v>
      </c>
      <c r="AB224" s="100" t="e">
        <f>[1]!STOCK[[#This Row],[Stock Actual]]*[1]!STOCK[[#This Row],[Costo total]]</f>
        <v>#REF!</v>
      </c>
      <c r="AC224" s="115"/>
      <c r="AD224" s="78"/>
      <c r="AE224" s="78"/>
      <c r="AF224" s="78"/>
      <c r="AG224" s="78"/>
      <c r="AH224" s="78"/>
      <c r="AI224" s="78"/>
      <c r="AJ224" s="78"/>
      <c r="AK224" s="78"/>
      <c r="AL224" s="78"/>
      <c r="AM224" s="78"/>
      <c r="AN224" s="78"/>
      <c r="AO224" s="78"/>
      <c r="AP224" s="78"/>
      <c r="AQ224" s="78"/>
      <c r="AR224" s="78"/>
      <c r="AS224" s="78"/>
      <c r="AT224" s="78"/>
    </row>
    <row r="225" s="58" customFormat="1" ht="80" hidden="1" customHeight="1" spans="1:46">
      <c r="A225" s="85" t="s">
        <v>16974</v>
      </c>
      <c r="B225" s="117"/>
      <c r="C225" s="83" t="s">
        <v>2</v>
      </c>
      <c r="D225" s="118" t="s">
        <v>16552</v>
      </c>
      <c r="E225" s="120" t="s">
        <v>16975</v>
      </c>
      <c r="F225" s="120" t="s">
        <v>16413</v>
      </c>
      <c r="G225" s="121"/>
      <c r="H225" s="118">
        <v>18</v>
      </c>
      <c r="I225" s="78">
        <f t="shared" si="7"/>
        <v>18</v>
      </c>
      <c r="J225" s="122">
        <v>2</v>
      </c>
      <c r="K225" s="105">
        <f>SUMIFS(VENTAS[Cantidad],VENTAS[Código del producto Vendido],STOCK[[#This Row],[Code]])</f>
        <v>1</v>
      </c>
      <c r="L225" s="105">
        <f>STOCK[[#This Row],[Entradas]]-STOCK[[#This Row],[Salidas]]</f>
        <v>1</v>
      </c>
      <c r="M225" s="78">
        <f>STOCK[[#This Row],[Precio Final]]*10%</f>
        <v>1.8</v>
      </c>
      <c r="N225" s="99">
        <v>0</v>
      </c>
      <c r="O225" s="99">
        <v>0</v>
      </c>
      <c r="P225" s="118">
        <v>8.52</v>
      </c>
      <c r="Q225" s="123">
        <v>0</v>
      </c>
      <c r="R225" s="121">
        <v>0</v>
      </c>
      <c r="S225" s="121">
        <v>1.65</v>
      </c>
      <c r="T225" s="121" t="e">
        <f>[1]!STOCK[[#This Row],[Costo Unitario (USD)]]+[1]!STOCK[[#This Row],[Costo Envío (USD)]]+[1]!STOCK[[#This Row],[Comisión 10%]]</f>
        <v>#REF!</v>
      </c>
      <c r="U225" s="99" t="e">
        <f>[1]!STOCK[[#This Row],[Costo total]]*1.5</f>
        <v>#REF!</v>
      </c>
      <c r="V225" s="80">
        <f t="shared" si="8"/>
        <v>18</v>
      </c>
      <c r="W225" s="121" t="e">
        <f>[1]!STOCK[[#This Row],[Precio Final]]-[1]!STOCK[[#This Row],[Costo total]]</f>
        <v>#REF!</v>
      </c>
      <c r="X225" s="121" t="e">
        <f>[1]!STOCK[[#This Row],[Ganancia Unitaria]]*[1]!STOCK[[#This Row],[Salidas]]</f>
        <v>#REF!</v>
      </c>
      <c r="Y225" s="121"/>
      <c r="Z225" s="121"/>
      <c r="AA225" s="96" t="e">
        <f>[1]!STOCK[[#This Row],[Costo total]]*[1]!STOCK[[#This Row],[Entradas]]</f>
        <v>#REF!</v>
      </c>
      <c r="AB225" s="96" t="e">
        <f>[1]!STOCK[[#This Row],[Stock Actual]]*[1]!STOCK[[#This Row],[Costo total]]</f>
        <v>#REF!</v>
      </c>
      <c r="AC225" s="121"/>
      <c r="AD225" s="78"/>
      <c r="AE225" s="78"/>
      <c r="AF225" s="78"/>
      <c r="AG225" s="78"/>
      <c r="AH225" s="78"/>
      <c r="AI225" s="78"/>
      <c r="AJ225" s="78"/>
      <c r="AK225" s="78"/>
      <c r="AL225" s="78"/>
      <c r="AM225" s="78"/>
      <c r="AN225" s="78"/>
      <c r="AO225" s="78"/>
      <c r="AP225" s="78"/>
      <c r="AQ225" s="78"/>
      <c r="AR225" s="78"/>
      <c r="AS225" s="78"/>
      <c r="AT225" s="78"/>
    </row>
    <row r="226" s="58" customFormat="1" ht="80" hidden="1" customHeight="1" spans="1:46">
      <c r="A226" s="85" t="s">
        <v>16976</v>
      </c>
      <c r="B226" s="119"/>
      <c r="C226" s="87" t="s">
        <v>2</v>
      </c>
      <c r="D226" s="118" t="s">
        <v>16721</v>
      </c>
      <c r="E226" s="120" t="s">
        <v>16977</v>
      </c>
      <c r="F226" s="120" t="s">
        <v>16409</v>
      </c>
      <c r="G226" s="115"/>
      <c r="H226" s="118">
        <v>18</v>
      </c>
      <c r="I226" s="78">
        <f t="shared" si="7"/>
        <v>18</v>
      </c>
      <c r="J226" s="122">
        <v>2</v>
      </c>
      <c r="K226" s="105">
        <f>SUMIFS(VENTAS[Cantidad],VENTAS[Código del producto Vendido],STOCK[[#This Row],[Code]])</f>
        <v>1</v>
      </c>
      <c r="L226" s="105">
        <f>STOCK[[#This Row],[Entradas]]-STOCK[[#This Row],[Salidas]]</f>
        <v>1</v>
      </c>
      <c r="M226" s="78">
        <f>STOCK[[#This Row],[Precio Final]]*10%</f>
        <v>1.8</v>
      </c>
      <c r="N226" s="98">
        <v>0</v>
      </c>
      <c r="O226" s="98">
        <v>0</v>
      </c>
      <c r="P226" s="118">
        <v>3.28</v>
      </c>
      <c r="Q226" s="116">
        <v>0</v>
      </c>
      <c r="R226" s="115">
        <v>0</v>
      </c>
      <c r="S226" s="115">
        <v>1.65</v>
      </c>
      <c r="T226" s="115" t="e">
        <f>[1]!STOCK[[#This Row],[Costo Unitario (USD)]]+[1]!STOCK[[#This Row],[Costo Envío (USD)]]+[1]!STOCK[[#This Row],[Comisión 10%]]</f>
        <v>#REF!</v>
      </c>
      <c r="U226" s="98" t="e">
        <f>[1]!STOCK[[#This Row],[Costo total]]*1.5</f>
        <v>#REF!</v>
      </c>
      <c r="V226" s="80">
        <f t="shared" si="8"/>
        <v>18</v>
      </c>
      <c r="W226" s="115" t="e">
        <f>[1]!STOCK[[#This Row],[Precio Final]]-[1]!STOCK[[#This Row],[Costo total]]</f>
        <v>#REF!</v>
      </c>
      <c r="X226" s="115" t="e">
        <f>[1]!STOCK[[#This Row],[Ganancia Unitaria]]*[1]!STOCK[[#This Row],[Salidas]]</f>
        <v>#REF!</v>
      </c>
      <c r="Y226" s="115"/>
      <c r="Z226" s="115"/>
      <c r="AA226" s="100" t="e">
        <f>[1]!STOCK[[#This Row],[Costo total]]*[1]!STOCK[[#This Row],[Entradas]]</f>
        <v>#REF!</v>
      </c>
      <c r="AB226" s="100" t="e">
        <f>[1]!STOCK[[#This Row],[Stock Actual]]*[1]!STOCK[[#This Row],[Costo total]]</f>
        <v>#REF!</v>
      </c>
      <c r="AC226" s="115"/>
      <c r="AD226" s="78"/>
      <c r="AE226" s="78"/>
      <c r="AF226" s="78"/>
      <c r="AG226" s="78"/>
      <c r="AH226" s="78"/>
      <c r="AI226" s="78"/>
      <c r="AJ226" s="78"/>
      <c r="AK226" s="78"/>
      <c r="AL226" s="78"/>
      <c r="AM226" s="78"/>
      <c r="AN226" s="78"/>
      <c r="AO226" s="78"/>
      <c r="AP226" s="78"/>
      <c r="AQ226" s="78"/>
      <c r="AR226" s="78"/>
      <c r="AS226" s="78"/>
      <c r="AT226" s="78"/>
    </row>
    <row r="227" s="58" customFormat="1" ht="80" hidden="1" customHeight="1" spans="1:46">
      <c r="A227" s="85" t="s">
        <v>16978</v>
      </c>
      <c r="B227" s="117"/>
      <c r="C227" s="83" t="s">
        <v>2</v>
      </c>
      <c r="D227" s="118" t="s">
        <v>16979</v>
      </c>
      <c r="E227" s="120" t="s">
        <v>16980</v>
      </c>
      <c r="F227" s="120" t="s">
        <v>16409</v>
      </c>
      <c r="G227" s="121"/>
      <c r="H227" s="118">
        <v>35</v>
      </c>
      <c r="I227" s="78">
        <f t="shared" si="7"/>
        <v>35</v>
      </c>
      <c r="J227" s="122">
        <v>3</v>
      </c>
      <c r="K227" s="105">
        <f>SUMIFS(VENTAS[Cantidad],VENTAS[Código del producto Vendido],STOCK[[#This Row],[Code]])</f>
        <v>2</v>
      </c>
      <c r="L227" s="105">
        <f>STOCK[[#This Row],[Entradas]]-STOCK[[#This Row],[Salidas]]</f>
        <v>1</v>
      </c>
      <c r="M227" s="78">
        <f>STOCK[[#This Row],[Precio Final]]*10%</f>
        <v>3.5</v>
      </c>
      <c r="N227" s="99">
        <v>0</v>
      </c>
      <c r="O227" s="99">
        <v>0</v>
      </c>
      <c r="P227" s="118">
        <v>9.92</v>
      </c>
      <c r="Q227" s="123">
        <v>0</v>
      </c>
      <c r="R227" s="121">
        <v>0</v>
      </c>
      <c r="S227" s="121">
        <v>1.65</v>
      </c>
      <c r="T227" s="121" t="e">
        <f>[1]!STOCK[[#This Row],[Costo Unitario (USD)]]+[1]!STOCK[[#This Row],[Costo Envío (USD)]]+[1]!STOCK[[#This Row],[Comisión 10%]]</f>
        <v>#REF!</v>
      </c>
      <c r="U227" s="99" t="e">
        <f>[1]!STOCK[[#This Row],[Costo total]]*1.5</f>
        <v>#REF!</v>
      </c>
      <c r="V227" s="80">
        <f t="shared" si="8"/>
        <v>35</v>
      </c>
      <c r="W227" s="121"/>
      <c r="X227" s="121"/>
      <c r="Y227" s="121"/>
      <c r="Z227" s="121"/>
      <c r="AA227" s="96"/>
      <c r="AB227" s="96"/>
      <c r="AC227" s="121">
        <v>30</v>
      </c>
      <c r="AD227" s="78"/>
      <c r="AE227" s="78"/>
      <c r="AF227" s="78"/>
      <c r="AG227" s="78"/>
      <c r="AH227" s="78"/>
      <c r="AI227" s="78"/>
      <c r="AJ227" s="78"/>
      <c r="AK227" s="78"/>
      <c r="AL227" s="78"/>
      <c r="AM227" s="78"/>
      <c r="AN227" s="78"/>
      <c r="AO227" s="78"/>
      <c r="AP227" s="78"/>
      <c r="AQ227" s="78"/>
      <c r="AR227" s="78"/>
      <c r="AS227" s="78"/>
      <c r="AT227" s="78"/>
    </row>
    <row r="228" s="58" customFormat="1" ht="80" hidden="1" customHeight="1" spans="1:46">
      <c r="A228" s="85" t="s">
        <v>16981</v>
      </c>
      <c r="B228" s="119"/>
      <c r="C228" s="87" t="s">
        <v>2</v>
      </c>
      <c r="D228" s="118" t="s">
        <v>16979</v>
      </c>
      <c r="E228" s="120" t="s">
        <v>16982</v>
      </c>
      <c r="F228" s="120" t="s">
        <v>16400</v>
      </c>
      <c r="G228" s="115"/>
      <c r="H228" s="118">
        <v>35</v>
      </c>
      <c r="I228" s="78">
        <f t="shared" si="7"/>
        <v>35</v>
      </c>
      <c r="J228" s="122">
        <v>1</v>
      </c>
      <c r="K228" s="105">
        <f>SUMIFS(VENTAS[Cantidad],VENTAS[Código del producto Vendido],STOCK[[#This Row],[Code]])</f>
        <v>0</v>
      </c>
      <c r="L228" s="105">
        <f>STOCK[[#This Row],[Entradas]]-STOCK[[#This Row],[Salidas]]</f>
        <v>1</v>
      </c>
      <c r="M228" s="78">
        <f>STOCK[[#This Row],[Precio Final]]*10%</f>
        <v>3.5</v>
      </c>
      <c r="N228" s="98">
        <v>0</v>
      </c>
      <c r="O228" s="98">
        <v>0</v>
      </c>
      <c r="P228" s="118">
        <v>9.92</v>
      </c>
      <c r="Q228" s="116">
        <v>0</v>
      </c>
      <c r="R228" s="115">
        <v>0</v>
      </c>
      <c r="S228" s="115">
        <v>1.65</v>
      </c>
      <c r="T228" s="115" t="e">
        <f>[1]!STOCK[[#This Row],[Costo Unitario (USD)]]+[1]!STOCK[[#This Row],[Costo Envío (USD)]]+[1]!STOCK[[#This Row],[Comisión 10%]]</f>
        <v>#REF!</v>
      </c>
      <c r="U228" s="98" t="e">
        <f>[1]!STOCK[[#This Row],[Costo total]]*1.5</f>
        <v>#REF!</v>
      </c>
      <c r="V228" s="80">
        <f t="shared" si="8"/>
        <v>35</v>
      </c>
      <c r="W228" s="115" t="e">
        <f>[1]!STOCK[[#This Row],[Precio Final]]-[1]!STOCK[[#This Row],[Costo total]]</f>
        <v>#REF!</v>
      </c>
      <c r="X228" s="115" t="e">
        <f>[1]!STOCK[[#This Row],[Ganancia Unitaria]]*[1]!STOCK[[#This Row],[Salidas]]</f>
        <v>#REF!</v>
      </c>
      <c r="Y228" s="115"/>
      <c r="Z228" s="115"/>
      <c r="AA228" s="100" t="e">
        <f>[1]!STOCK[[#This Row],[Costo total]]*[1]!STOCK[[#This Row],[Entradas]]</f>
        <v>#REF!</v>
      </c>
      <c r="AB228" s="100" t="e">
        <f>[1]!STOCK[[#This Row],[Stock Actual]]*[1]!STOCK[[#This Row],[Costo total]]</f>
        <v>#REF!</v>
      </c>
      <c r="AC228" s="115">
        <v>30</v>
      </c>
      <c r="AD228" s="78"/>
      <c r="AE228" s="78"/>
      <c r="AF228" s="78"/>
      <c r="AG228" s="78"/>
      <c r="AH228" s="78"/>
      <c r="AI228" s="78"/>
      <c r="AJ228" s="78"/>
      <c r="AK228" s="78"/>
      <c r="AL228" s="78"/>
      <c r="AM228" s="78"/>
      <c r="AN228" s="78"/>
      <c r="AO228" s="78"/>
      <c r="AP228" s="78"/>
      <c r="AQ228" s="78"/>
      <c r="AR228" s="78"/>
      <c r="AS228" s="78"/>
      <c r="AT228" s="78"/>
    </row>
    <row r="229" s="58" customFormat="1" ht="80" hidden="1" customHeight="1" spans="1:46">
      <c r="A229" s="85" t="s">
        <v>16983</v>
      </c>
      <c r="B229" s="117"/>
      <c r="C229" s="83" t="s">
        <v>2</v>
      </c>
      <c r="D229" s="118" t="s">
        <v>16979</v>
      </c>
      <c r="E229" s="120" t="s">
        <v>16708</v>
      </c>
      <c r="F229" s="120" t="s">
        <v>16413</v>
      </c>
      <c r="G229" s="121"/>
      <c r="H229" s="118">
        <v>35</v>
      </c>
      <c r="I229" s="78">
        <f t="shared" si="7"/>
        <v>35</v>
      </c>
      <c r="J229" s="122">
        <v>2</v>
      </c>
      <c r="K229" s="105">
        <f>SUMIFS(VENTAS[Cantidad],VENTAS[Código del producto Vendido],STOCK[[#This Row],[Code]])</f>
        <v>1</v>
      </c>
      <c r="L229" s="105">
        <f>STOCK[[#This Row],[Entradas]]-STOCK[[#This Row],[Salidas]]</f>
        <v>1</v>
      </c>
      <c r="M229" s="78">
        <f>STOCK[[#This Row],[Precio Final]]*10%</f>
        <v>3.5</v>
      </c>
      <c r="N229" s="99">
        <v>0</v>
      </c>
      <c r="O229" s="99">
        <v>0</v>
      </c>
      <c r="P229" s="118">
        <v>9.92</v>
      </c>
      <c r="Q229" s="123">
        <v>0</v>
      </c>
      <c r="R229" s="121">
        <v>0</v>
      </c>
      <c r="S229" s="121">
        <v>1.65</v>
      </c>
      <c r="T229" s="121" t="e">
        <f>[1]!STOCK[[#This Row],[Costo Unitario (USD)]]+[1]!STOCK[[#This Row],[Costo Envío (USD)]]+[1]!STOCK[[#This Row],[Comisión 10%]]</f>
        <v>#REF!</v>
      </c>
      <c r="U229" s="99" t="e">
        <f>[1]!STOCK[[#This Row],[Costo total]]*1.5</f>
        <v>#REF!</v>
      </c>
      <c r="V229" s="80">
        <f t="shared" si="8"/>
        <v>35</v>
      </c>
      <c r="W229" s="121" t="e">
        <f>[1]!STOCK[[#This Row],[Precio Final]]-[1]!STOCK[[#This Row],[Costo total]]</f>
        <v>#REF!</v>
      </c>
      <c r="X229" s="121" t="e">
        <f>[1]!STOCK[[#This Row],[Ganancia Unitaria]]*[1]!STOCK[[#This Row],[Salidas]]</f>
        <v>#REF!</v>
      </c>
      <c r="Y229" s="121"/>
      <c r="Z229" s="121"/>
      <c r="AA229" s="96" t="e">
        <f>[1]!STOCK[[#This Row],[Costo total]]*[1]!STOCK[[#This Row],[Entradas]]</f>
        <v>#REF!</v>
      </c>
      <c r="AB229" s="96" t="e">
        <f>[1]!STOCK[[#This Row],[Stock Actual]]*[1]!STOCK[[#This Row],[Costo total]]</f>
        <v>#REF!</v>
      </c>
      <c r="AC229" s="121">
        <v>30</v>
      </c>
      <c r="AD229" s="78"/>
      <c r="AE229" s="78"/>
      <c r="AF229" s="78"/>
      <c r="AG229" s="78"/>
      <c r="AH229" s="78"/>
      <c r="AI229" s="78"/>
      <c r="AJ229" s="78"/>
      <c r="AK229" s="78"/>
      <c r="AL229" s="78"/>
      <c r="AM229" s="78"/>
      <c r="AN229" s="78"/>
      <c r="AO229" s="78"/>
      <c r="AP229" s="78"/>
      <c r="AQ229" s="78"/>
      <c r="AR229" s="78"/>
      <c r="AS229" s="78"/>
      <c r="AT229" s="78"/>
    </row>
    <row r="230" s="58" customFormat="1" ht="80" hidden="1" customHeight="1" spans="1:46">
      <c r="A230" s="85" t="s">
        <v>16984</v>
      </c>
      <c r="B230" s="119"/>
      <c r="C230" s="87" t="s">
        <v>2</v>
      </c>
      <c r="D230" s="118" t="s">
        <v>16979</v>
      </c>
      <c r="E230" s="120" t="s">
        <v>16985</v>
      </c>
      <c r="F230" s="120" t="s">
        <v>16568</v>
      </c>
      <c r="G230" s="115"/>
      <c r="H230" s="118">
        <v>35</v>
      </c>
      <c r="I230" s="78">
        <f t="shared" si="7"/>
        <v>35</v>
      </c>
      <c r="J230" s="122">
        <v>2</v>
      </c>
      <c r="K230" s="105">
        <f>SUMIFS(VENTAS[Cantidad],VENTAS[Código del producto Vendido],STOCK[[#This Row],[Code]])</f>
        <v>0</v>
      </c>
      <c r="L230" s="105">
        <f>STOCK[[#This Row],[Entradas]]-STOCK[[#This Row],[Salidas]]</f>
        <v>2</v>
      </c>
      <c r="M230" s="78">
        <f>STOCK[[#This Row],[Precio Final]]*10%</f>
        <v>3.5</v>
      </c>
      <c r="N230" s="98">
        <v>0</v>
      </c>
      <c r="O230" s="98">
        <v>0</v>
      </c>
      <c r="P230" s="118">
        <v>9.92</v>
      </c>
      <c r="Q230" s="116">
        <v>0</v>
      </c>
      <c r="R230" s="115">
        <v>0</v>
      </c>
      <c r="S230" s="115">
        <v>1.65</v>
      </c>
      <c r="T230" s="115" t="e">
        <f>[1]!STOCK[[#This Row],[Costo Unitario (USD)]]+[1]!STOCK[[#This Row],[Costo Envío (USD)]]+[1]!STOCK[[#This Row],[Comisión 10%]]</f>
        <v>#REF!</v>
      </c>
      <c r="U230" s="98" t="e">
        <f>[1]!STOCK[[#This Row],[Costo total]]*1.5</f>
        <v>#REF!</v>
      </c>
      <c r="V230" s="80">
        <f t="shared" si="8"/>
        <v>35</v>
      </c>
      <c r="W230" s="115" t="e">
        <f>[1]!STOCK[[#This Row],[Precio Final]]-[1]!STOCK[[#This Row],[Costo total]]</f>
        <v>#REF!</v>
      </c>
      <c r="X230" s="115" t="e">
        <f>[1]!STOCK[[#This Row],[Ganancia Unitaria]]*[1]!STOCK[[#This Row],[Salidas]]</f>
        <v>#REF!</v>
      </c>
      <c r="Y230" s="115"/>
      <c r="Z230" s="115"/>
      <c r="AA230" s="100" t="e">
        <f>[1]!STOCK[[#This Row],[Costo total]]*[1]!STOCK[[#This Row],[Entradas]]</f>
        <v>#REF!</v>
      </c>
      <c r="AB230" s="100" t="e">
        <f>[1]!STOCK[[#This Row],[Stock Actual]]*[1]!STOCK[[#This Row],[Costo total]]</f>
        <v>#REF!</v>
      </c>
      <c r="AC230" s="115">
        <v>30</v>
      </c>
      <c r="AD230" s="78"/>
      <c r="AE230" s="78"/>
      <c r="AF230" s="78"/>
      <c r="AG230" s="78"/>
      <c r="AH230" s="78"/>
      <c r="AI230" s="78"/>
      <c r="AJ230" s="78"/>
      <c r="AK230" s="78"/>
      <c r="AL230" s="78"/>
      <c r="AM230" s="78"/>
      <c r="AN230" s="78"/>
      <c r="AO230" s="78"/>
      <c r="AP230" s="78"/>
      <c r="AQ230" s="78"/>
      <c r="AR230" s="78"/>
      <c r="AS230" s="78"/>
      <c r="AT230" s="78"/>
    </row>
    <row r="231" s="59" customFormat="1" ht="80" hidden="1" customHeight="1" spans="1:46">
      <c r="A231" s="85" t="s">
        <v>16986</v>
      </c>
      <c r="B231" s="117"/>
      <c r="C231" s="83" t="s">
        <v>2</v>
      </c>
      <c r="D231" s="118" t="s">
        <v>16916</v>
      </c>
      <c r="E231" s="120" t="s">
        <v>16987</v>
      </c>
      <c r="F231" s="120" t="s">
        <v>16409</v>
      </c>
      <c r="G231" s="121"/>
      <c r="H231" s="118">
        <v>35</v>
      </c>
      <c r="I231" s="78">
        <f t="shared" si="7"/>
        <v>35</v>
      </c>
      <c r="J231" s="122">
        <v>1</v>
      </c>
      <c r="K231" s="105">
        <f>SUMIFS(VENTAS[Cantidad],VENTAS[Código del producto Vendido],STOCK[[#This Row],[Code]])</f>
        <v>0</v>
      </c>
      <c r="L231" s="105">
        <f>STOCK[[#This Row],[Entradas]]-STOCK[[#This Row],[Salidas]]</f>
        <v>1</v>
      </c>
      <c r="M231" s="78">
        <f>STOCK[[#This Row],[Precio Final]]*10%</f>
        <v>3.5</v>
      </c>
      <c r="N231" s="99">
        <v>0</v>
      </c>
      <c r="O231" s="99">
        <v>0</v>
      </c>
      <c r="P231" s="118">
        <v>11.98</v>
      </c>
      <c r="Q231" s="123">
        <v>0</v>
      </c>
      <c r="R231" s="121">
        <v>0</v>
      </c>
      <c r="S231" s="121">
        <v>1.65</v>
      </c>
      <c r="T231" s="121" t="e">
        <f>[1]!STOCK[[#This Row],[Costo Unitario (USD)]]+[1]!STOCK[[#This Row],[Costo Envío (USD)]]+[1]!STOCK[[#This Row],[Comisión 10%]]</f>
        <v>#REF!</v>
      </c>
      <c r="U231" s="99" t="e">
        <f>[1]!STOCK[[#This Row],[Costo total]]*1.5</f>
        <v>#REF!</v>
      </c>
      <c r="V231" s="80">
        <f t="shared" si="8"/>
        <v>35</v>
      </c>
      <c r="W231" s="121" t="e">
        <f>[1]!STOCK[[#This Row],[Precio Final]]-[1]!STOCK[[#This Row],[Costo total]]</f>
        <v>#REF!</v>
      </c>
      <c r="X231" s="121" t="e">
        <f>[1]!STOCK[[#This Row],[Ganancia Unitaria]]*[1]!STOCK[[#This Row],[Salidas]]</f>
        <v>#REF!</v>
      </c>
      <c r="Y231" s="121"/>
      <c r="Z231" s="121"/>
      <c r="AA231" s="96" t="e">
        <f>[1]!STOCK[[#This Row],[Costo total]]*[1]!STOCK[[#This Row],[Entradas]]</f>
        <v>#REF!</v>
      </c>
      <c r="AB231" s="96" t="e">
        <f>[1]!STOCK[[#This Row],[Stock Actual]]*[1]!STOCK[[#This Row],[Costo total]]</f>
        <v>#REF!</v>
      </c>
      <c r="AC231" s="121">
        <v>30</v>
      </c>
      <c r="AD231" s="76"/>
      <c r="AE231" s="76"/>
      <c r="AF231" s="76"/>
      <c r="AG231" s="76"/>
      <c r="AH231" s="76"/>
      <c r="AI231" s="76"/>
      <c r="AJ231" s="76"/>
      <c r="AK231" s="76"/>
      <c r="AL231" s="76"/>
      <c r="AM231" s="76"/>
      <c r="AN231" s="76"/>
      <c r="AO231" s="76"/>
      <c r="AP231" s="76"/>
      <c r="AQ231" s="76"/>
      <c r="AR231" s="76"/>
      <c r="AS231" s="76"/>
      <c r="AT231" s="76"/>
    </row>
    <row r="232" s="58" customFormat="1" ht="80" hidden="1" customHeight="1" spans="1:46">
      <c r="A232" s="85" t="s">
        <v>16988</v>
      </c>
      <c r="B232" s="119"/>
      <c r="C232" s="87" t="s">
        <v>2</v>
      </c>
      <c r="D232" s="118" t="s">
        <v>16916</v>
      </c>
      <c r="E232" s="120" t="s">
        <v>16989</v>
      </c>
      <c r="F232" s="120" t="s">
        <v>16400</v>
      </c>
      <c r="G232" s="115"/>
      <c r="H232" s="118">
        <v>35</v>
      </c>
      <c r="I232" s="78">
        <f t="shared" si="7"/>
        <v>35</v>
      </c>
      <c r="J232" s="122">
        <v>1</v>
      </c>
      <c r="K232" s="105">
        <f>SUMIFS(VENTAS[Cantidad],VENTAS[Código del producto Vendido],STOCK[[#This Row],[Code]])</f>
        <v>0</v>
      </c>
      <c r="L232" s="105">
        <f>STOCK[[#This Row],[Entradas]]-STOCK[[#This Row],[Salidas]]</f>
        <v>1</v>
      </c>
      <c r="M232" s="78">
        <f>STOCK[[#This Row],[Precio Final]]*10%</f>
        <v>3.5</v>
      </c>
      <c r="N232" s="98">
        <v>0</v>
      </c>
      <c r="O232" s="98">
        <v>0</v>
      </c>
      <c r="P232" s="118">
        <v>11.98</v>
      </c>
      <c r="Q232" s="116">
        <v>0</v>
      </c>
      <c r="R232" s="115">
        <v>0</v>
      </c>
      <c r="S232" s="115">
        <v>1.65</v>
      </c>
      <c r="T232" s="115" t="e">
        <f>[1]!STOCK[[#This Row],[Costo Unitario (USD)]]+[1]!STOCK[[#This Row],[Costo Envío (USD)]]+[1]!STOCK[[#This Row],[Comisión 10%]]</f>
        <v>#REF!</v>
      </c>
      <c r="U232" s="98" t="e">
        <f>[1]!STOCK[[#This Row],[Costo total]]*1.5</f>
        <v>#REF!</v>
      </c>
      <c r="V232" s="80">
        <f t="shared" si="8"/>
        <v>35</v>
      </c>
      <c r="W232" s="115" t="e">
        <f>[1]!STOCK[[#This Row],[Precio Final]]-[1]!STOCK[[#This Row],[Costo total]]</f>
        <v>#REF!</v>
      </c>
      <c r="X232" s="115" t="e">
        <f>[1]!STOCK[[#This Row],[Ganancia Unitaria]]*[1]!STOCK[[#This Row],[Salidas]]</f>
        <v>#REF!</v>
      </c>
      <c r="Y232" s="115"/>
      <c r="Z232" s="115"/>
      <c r="AA232" s="100" t="e">
        <f>[1]!STOCK[[#This Row],[Costo total]]*[1]!STOCK[[#This Row],[Entradas]]</f>
        <v>#REF!</v>
      </c>
      <c r="AB232" s="100" t="e">
        <f>[1]!STOCK[[#This Row],[Stock Actual]]*[1]!STOCK[[#This Row],[Costo total]]</f>
        <v>#REF!</v>
      </c>
      <c r="AC232" s="115"/>
      <c r="AD232" s="78"/>
      <c r="AE232" s="78"/>
      <c r="AF232" s="78"/>
      <c r="AG232" s="78"/>
      <c r="AH232" s="78"/>
      <c r="AI232" s="78"/>
      <c r="AJ232" s="78"/>
      <c r="AK232" s="78"/>
      <c r="AL232" s="78"/>
      <c r="AM232" s="78"/>
      <c r="AN232" s="78"/>
      <c r="AO232" s="78"/>
      <c r="AP232" s="78"/>
      <c r="AQ232" s="78"/>
      <c r="AR232" s="78"/>
      <c r="AS232" s="78"/>
      <c r="AT232" s="78"/>
    </row>
    <row r="233" s="58" customFormat="1" ht="80" hidden="1" customHeight="1" spans="1:46">
      <c r="A233" s="85" t="s">
        <v>16990</v>
      </c>
      <c r="B233" s="117"/>
      <c r="C233" s="83" t="s">
        <v>2</v>
      </c>
      <c r="D233" s="118" t="s">
        <v>16916</v>
      </c>
      <c r="E233" s="120" t="s">
        <v>16991</v>
      </c>
      <c r="F233" s="120" t="s">
        <v>16568</v>
      </c>
      <c r="G233" s="121"/>
      <c r="H233" s="118">
        <v>35</v>
      </c>
      <c r="I233" s="78">
        <f t="shared" si="7"/>
        <v>35</v>
      </c>
      <c r="J233" s="122">
        <v>1</v>
      </c>
      <c r="K233" s="105">
        <f>SUMIFS(VENTAS[Cantidad],VENTAS[Código del producto Vendido],STOCK[[#This Row],[Code]])</f>
        <v>0</v>
      </c>
      <c r="L233" s="105">
        <f>STOCK[[#This Row],[Entradas]]-STOCK[[#This Row],[Salidas]]</f>
        <v>1</v>
      </c>
      <c r="M233" s="78">
        <f>STOCK[[#This Row],[Precio Final]]*10%</f>
        <v>3.5</v>
      </c>
      <c r="N233" s="99">
        <v>0</v>
      </c>
      <c r="O233" s="99">
        <v>0</v>
      </c>
      <c r="P233" s="118">
        <v>11.98</v>
      </c>
      <c r="Q233" s="123">
        <v>0</v>
      </c>
      <c r="R233" s="121">
        <v>0</v>
      </c>
      <c r="S233" s="121">
        <v>1.65</v>
      </c>
      <c r="T233" s="121" t="e">
        <f>[1]!STOCK[[#This Row],[Costo Unitario (USD)]]+[1]!STOCK[[#This Row],[Costo Envío (USD)]]+[1]!STOCK[[#This Row],[Comisión 10%]]</f>
        <v>#REF!</v>
      </c>
      <c r="U233" s="99" t="e">
        <f>[1]!STOCK[[#This Row],[Costo total]]*1.5</f>
        <v>#REF!</v>
      </c>
      <c r="V233" s="80">
        <f t="shared" si="8"/>
        <v>35</v>
      </c>
      <c r="W233" s="121" t="e">
        <f>[1]!STOCK[[#This Row],[Precio Final]]-[1]!STOCK[[#This Row],[Costo total]]</f>
        <v>#REF!</v>
      </c>
      <c r="X233" s="121" t="e">
        <f>[1]!STOCK[[#This Row],[Ganancia Unitaria]]*[1]!STOCK[[#This Row],[Salidas]]</f>
        <v>#REF!</v>
      </c>
      <c r="Y233" s="121"/>
      <c r="Z233" s="121"/>
      <c r="AA233" s="96" t="e">
        <f>[1]!STOCK[[#This Row],[Costo total]]*[1]!STOCK[[#This Row],[Entradas]]</f>
        <v>#REF!</v>
      </c>
      <c r="AB233" s="96" t="e">
        <f>[1]!STOCK[[#This Row],[Stock Actual]]*[1]!STOCK[[#This Row],[Costo total]]</f>
        <v>#REF!</v>
      </c>
      <c r="AC233" s="121"/>
      <c r="AD233" s="78"/>
      <c r="AE233" s="78"/>
      <c r="AF233" s="78"/>
      <c r="AG233" s="78"/>
      <c r="AH233" s="78"/>
      <c r="AI233" s="78"/>
      <c r="AJ233" s="78"/>
      <c r="AK233" s="78"/>
      <c r="AL233" s="78"/>
      <c r="AM233" s="78"/>
      <c r="AN233" s="78"/>
      <c r="AO233" s="78"/>
      <c r="AP233" s="78"/>
      <c r="AQ233" s="78"/>
      <c r="AR233" s="78"/>
      <c r="AS233" s="78"/>
      <c r="AT233" s="78"/>
    </row>
    <row r="234" s="58" customFormat="1" ht="80" hidden="1" customHeight="1" spans="1:46">
      <c r="A234" s="85" t="s">
        <v>16992</v>
      </c>
      <c r="B234" s="119"/>
      <c r="C234" s="87" t="s">
        <v>2</v>
      </c>
      <c r="D234" s="118" t="s">
        <v>16916</v>
      </c>
      <c r="E234" s="120" t="s">
        <v>16993</v>
      </c>
      <c r="F234" s="120" t="s">
        <v>16400</v>
      </c>
      <c r="G234" s="115"/>
      <c r="H234" s="118">
        <v>20</v>
      </c>
      <c r="I234" s="78">
        <f t="shared" si="7"/>
        <v>20</v>
      </c>
      <c r="J234" s="122">
        <v>1</v>
      </c>
      <c r="K234" s="105">
        <f>SUMIFS(VENTAS[Cantidad],VENTAS[Código del producto Vendido],STOCK[[#This Row],[Code]])</f>
        <v>0</v>
      </c>
      <c r="L234" s="105">
        <f>STOCK[[#This Row],[Entradas]]-STOCK[[#This Row],[Salidas]]</f>
        <v>1</v>
      </c>
      <c r="M234" s="78">
        <f>STOCK[[#This Row],[Precio Final]]*10%</f>
        <v>2</v>
      </c>
      <c r="N234" s="98">
        <v>0</v>
      </c>
      <c r="O234" s="98">
        <v>0</v>
      </c>
      <c r="P234" s="118">
        <v>9.16</v>
      </c>
      <c r="Q234" s="116">
        <v>0</v>
      </c>
      <c r="R234" s="115">
        <v>0</v>
      </c>
      <c r="S234" s="115">
        <v>1.65</v>
      </c>
      <c r="T234" s="115" t="e">
        <f>[1]!STOCK[[#This Row],[Costo Unitario (USD)]]+[1]!STOCK[[#This Row],[Costo Envío (USD)]]+[1]!STOCK[[#This Row],[Comisión 10%]]</f>
        <v>#REF!</v>
      </c>
      <c r="U234" s="98" t="e">
        <f>[1]!STOCK[[#This Row],[Costo total]]*1.5</f>
        <v>#REF!</v>
      </c>
      <c r="V234" s="80">
        <f t="shared" si="8"/>
        <v>20</v>
      </c>
      <c r="W234" s="115" t="e">
        <f>[1]!STOCK[[#This Row],[Precio Final]]-[1]!STOCK[[#This Row],[Costo total]]</f>
        <v>#REF!</v>
      </c>
      <c r="X234" s="115" t="e">
        <f>[1]!STOCK[[#This Row],[Ganancia Unitaria]]*[1]!STOCK[[#This Row],[Salidas]]</f>
        <v>#REF!</v>
      </c>
      <c r="Y234" s="115"/>
      <c r="Z234" s="115"/>
      <c r="AA234" s="100" t="e">
        <f>[1]!STOCK[[#This Row],[Costo total]]*[1]!STOCK[[#This Row],[Entradas]]</f>
        <v>#REF!</v>
      </c>
      <c r="AB234" s="100" t="e">
        <f>[1]!STOCK[[#This Row],[Stock Actual]]*[1]!STOCK[[#This Row],[Costo total]]</f>
        <v>#REF!</v>
      </c>
      <c r="AC234" s="115"/>
      <c r="AD234" s="78"/>
      <c r="AE234" s="78"/>
      <c r="AF234" s="78"/>
      <c r="AG234" s="78"/>
      <c r="AH234" s="78"/>
      <c r="AI234" s="78"/>
      <c r="AJ234" s="78"/>
      <c r="AK234" s="78"/>
      <c r="AL234" s="78"/>
      <c r="AM234" s="78"/>
      <c r="AN234" s="78"/>
      <c r="AO234" s="78"/>
      <c r="AP234" s="78"/>
      <c r="AQ234" s="78"/>
      <c r="AR234" s="78"/>
      <c r="AS234" s="78"/>
      <c r="AT234" s="78"/>
    </row>
    <row r="235" s="59" customFormat="1" ht="80" hidden="1" customHeight="1" spans="1:46">
      <c r="A235" s="85" t="s">
        <v>16994</v>
      </c>
      <c r="B235" s="117"/>
      <c r="C235" s="83" t="s">
        <v>2</v>
      </c>
      <c r="D235" s="118" t="s">
        <v>16916</v>
      </c>
      <c r="E235" s="120" t="s">
        <v>16995</v>
      </c>
      <c r="F235" s="120" t="s">
        <v>16387</v>
      </c>
      <c r="G235" s="121"/>
      <c r="H235" s="118">
        <v>20</v>
      </c>
      <c r="I235" s="78">
        <f t="shared" si="7"/>
        <v>20</v>
      </c>
      <c r="J235" s="122">
        <v>1</v>
      </c>
      <c r="K235" s="105">
        <f>SUMIFS(VENTAS[Cantidad],VENTAS[Código del producto Vendido],STOCK[[#This Row],[Code]])</f>
        <v>0</v>
      </c>
      <c r="L235" s="105">
        <f>STOCK[[#This Row],[Entradas]]-STOCK[[#This Row],[Salidas]]</f>
        <v>1</v>
      </c>
      <c r="M235" s="78">
        <f>STOCK[[#This Row],[Precio Final]]*10%</f>
        <v>2</v>
      </c>
      <c r="N235" s="99">
        <v>0</v>
      </c>
      <c r="O235" s="99">
        <v>0</v>
      </c>
      <c r="P235" s="118">
        <v>7.62</v>
      </c>
      <c r="Q235" s="123">
        <v>0</v>
      </c>
      <c r="R235" s="121">
        <v>0</v>
      </c>
      <c r="S235" s="121">
        <v>1.65</v>
      </c>
      <c r="T235" s="121" t="e">
        <f>[1]!STOCK[[#This Row],[Costo Unitario (USD)]]+[1]!STOCK[[#This Row],[Costo Envío (USD)]]+[1]!STOCK[[#This Row],[Comisión 10%]]</f>
        <v>#REF!</v>
      </c>
      <c r="U235" s="99" t="e">
        <f>[1]!STOCK[[#This Row],[Costo total]]*1.5</f>
        <v>#REF!</v>
      </c>
      <c r="V235" s="80">
        <f t="shared" si="8"/>
        <v>20</v>
      </c>
      <c r="W235" s="121" t="e">
        <f>[1]!STOCK[[#This Row],[Precio Final]]-[1]!STOCK[[#This Row],[Costo total]]</f>
        <v>#REF!</v>
      </c>
      <c r="X235" s="121" t="e">
        <f>[1]!STOCK[[#This Row],[Ganancia Unitaria]]*[1]!STOCK[[#This Row],[Salidas]]</f>
        <v>#REF!</v>
      </c>
      <c r="Y235" s="121"/>
      <c r="Z235" s="121"/>
      <c r="AA235" s="96" t="e">
        <f>[1]!STOCK[[#This Row],[Costo total]]*[1]!STOCK[[#This Row],[Entradas]]</f>
        <v>#REF!</v>
      </c>
      <c r="AB235" s="96" t="e">
        <f>[1]!STOCK[[#This Row],[Stock Actual]]*[1]!STOCK[[#This Row],[Costo total]]</f>
        <v>#REF!</v>
      </c>
      <c r="AC235" s="121"/>
      <c r="AD235" s="76"/>
      <c r="AE235" s="76"/>
      <c r="AF235" s="76"/>
      <c r="AG235" s="76"/>
      <c r="AH235" s="76"/>
      <c r="AI235" s="76"/>
      <c r="AJ235" s="76"/>
      <c r="AK235" s="76"/>
      <c r="AL235" s="76"/>
      <c r="AM235" s="76"/>
      <c r="AN235" s="76"/>
      <c r="AO235" s="76"/>
      <c r="AP235" s="76"/>
      <c r="AQ235" s="76"/>
      <c r="AR235" s="76"/>
      <c r="AS235" s="76"/>
      <c r="AT235" s="76"/>
    </row>
    <row r="236" s="58" customFormat="1" ht="80" hidden="1" customHeight="1" spans="1:46">
      <c r="A236" s="85" t="s">
        <v>16996</v>
      </c>
      <c r="B236" s="119"/>
      <c r="C236" s="87" t="s">
        <v>2</v>
      </c>
      <c r="D236" s="118" t="s">
        <v>16916</v>
      </c>
      <c r="E236" s="120" t="s">
        <v>16997</v>
      </c>
      <c r="F236" s="120" t="s">
        <v>16409</v>
      </c>
      <c r="G236" s="115"/>
      <c r="H236" s="118">
        <v>20</v>
      </c>
      <c r="I236" s="78">
        <f t="shared" si="7"/>
        <v>20</v>
      </c>
      <c r="J236" s="122">
        <v>1</v>
      </c>
      <c r="K236" s="105">
        <f>SUMIFS(VENTAS[Cantidad],VENTAS[Código del producto Vendido],STOCK[[#This Row],[Code]])</f>
        <v>0</v>
      </c>
      <c r="L236" s="105">
        <f>STOCK[[#This Row],[Entradas]]-STOCK[[#This Row],[Salidas]]</f>
        <v>1</v>
      </c>
      <c r="M236" s="78">
        <f>STOCK[[#This Row],[Precio Final]]*10%</f>
        <v>2</v>
      </c>
      <c r="N236" s="98">
        <v>0</v>
      </c>
      <c r="O236" s="98">
        <v>0</v>
      </c>
      <c r="P236" s="118">
        <v>7.62</v>
      </c>
      <c r="Q236" s="116">
        <v>0</v>
      </c>
      <c r="R236" s="115">
        <v>0</v>
      </c>
      <c r="S236" s="115">
        <v>1.65</v>
      </c>
      <c r="T236" s="115" t="e">
        <f>[1]!STOCK[[#This Row],[Costo Unitario (USD)]]+[1]!STOCK[[#This Row],[Costo Envío (USD)]]+[1]!STOCK[[#This Row],[Comisión 10%]]</f>
        <v>#REF!</v>
      </c>
      <c r="U236" s="98" t="e">
        <f>[1]!STOCK[[#This Row],[Costo total]]*1.5</f>
        <v>#REF!</v>
      </c>
      <c r="V236" s="80">
        <f t="shared" si="8"/>
        <v>20</v>
      </c>
      <c r="W236" s="115" t="e">
        <f>[1]!STOCK[[#This Row],[Precio Final]]-[1]!STOCK[[#This Row],[Costo total]]</f>
        <v>#REF!</v>
      </c>
      <c r="X236" s="115" t="e">
        <f>[1]!STOCK[[#This Row],[Ganancia Unitaria]]*[1]!STOCK[[#This Row],[Salidas]]</f>
        <v>#REF!</v>
      </c>
      <c r="Y236" s="115"/>
      <c r="Z236" s="115"/>
      <c r="AA236" s="100" t="e">
        <f>[1]!STOCK[[#This Row],[Costo total]]*[1]!STOCK[[#This Row],[Entradas]]</f>
        <v>#REF!</v>
      </c>
      <c r="AB236" s="100" t="e">
        <f>[1]!STOCK[[#This Row],[Stock Actual]]*[1]!STOCK[[#This Row],[Costo total]]</f>
        <v>#REF!</v>
      </c>
      <c r="AC236" s="115"/>
      <c r="AD236" s="78"/>
      <c r="AE236" s="78"/>
      <c r="AF236" s="78"/>
      <c r="AG236" s="78"/>
      <c r="AH236" s="78"/>
      <c r="AI236" s="78"/>
      <c r="AJ236" s="78"/>
      <c r="AK236" s="78"/>
      <c r="AL236" s="78"/>
      <c r="AM236" s="78"/>
      <c r="AN236" s="78"/>
      <c r="AO236" s="78"/>
      <c r="AP236" s="78"/>
      <c r="AQ236" s="78"/>
      <c r="AR236" s="78"/>
      <c r="AS236" s="78"/>
      <c r="AT236" s="78"/>
    </row>
    <row r="237" s="58" customFormat="1" ht="80" hidden="1" customHeight="1" spans="1:46">
      <c r="A237" s="85" t="s">
        <v>16998</v>
      </c>
      <c r="B237" s="117"/>
      <c r="C237" s="83" t="s">
        <v>2</v>
      </c>
      <c r="D237" s="118" t="s">
        <v>16916</v>
      </c>
      <c r="E237" s="120" t="s">
        <v>16999</v>
      </c>
      <c r="F237" s="120" t="s">
        <v>16400</v>
      </c>
      <c r="G237" s="121"/>
      <c r="H237" s="118">
        <v>20</v>
      </c>
      <c r="I237" s="78">
        <f t="shared" si="7"/>
        <v>20</v>
      </c>
      <c r="J237" s="122">
        <v>1</v>
      </c>
      <c r="K237" s="105">
        <f>SUMIFS(VENTAS[Cantidad],VENTAS[Código del producto Vendido],STOCK[[#This Row],[Code]])</f>
        <v>0</v>
      </c>
      <c r="L237" s="105">
        <f>STOCK[[#This Row],[Entradas]]-STOCK[[#This Row],[Salidas]]</f>
        <v>1</v>
      </c>
      <c r="M237" s="78">
        <f>STOCK[[#This Row],[Precio Final]]*10%</f>
        <v>2</v>
      </c>
      <c r="N237" s="99">
        <v>0</v>
      </c>
      <c r="O237" s="99">
        <v>0</v>
      </c>
      <c r="P237" s="118">
        <v>7.62</v>
      </c>
      <c r="Q237" s="123">
        <v>0</v>
      </c>
      <c r="R237" s="121">
        <v>0</v>
      </c>
      <c r="S237" s="121">
        <v>1.65</v>
      </c>
      <c r="T237" s="121" t="e">
        <f>[1]!STOCK[[#This Row],[Costo Unitario (USD)]]+[1]!STOCK[[#This Row],[Costo Envío (USD)]]+[1]!STOCK[[#This Row],[Comisión 10%]]</f>
        <v>#REF!</v>
      </c>
      <c r="U237" s="99" t="e">
        <f>[1]!STOCK[[#This Row],[Costo total]]*1.5</f>
        <v>#REF!</v>
      </c>
      <c r="V237" s="80">
        <f t="shared" si="8"/>
        <v>20</v>
      </c>
      <c r="W237" s="121" t="e">
        <f>[1]!STOCK[[#This Row],[Precio Final]]-[1]!STOCK[[#This Row],[Costo total]]</f>
        <v>#REF!</v>
      </c>
      <c r="X237" s="121" t="e">
        <f>[1]!STOCK[[#This Row],[Ganancia Unitaria]]*[1]!STOCK[[#This Row],[Salidas]]</f>
        <v>#REF!</v>
      </c>
      <c r="Y237" s="121"/>
      <c r="Z237" s="121"/>
      <c r="AA237" s="96" t="e">
        <f>[1]!STOCK[[#This Row],[Costo total]]*[1]!STOCK[[#This Row],[Entradas]]</f>
        <v>#REF!</v>
      </c>
      <c r="AB237" s="96" t="e">
        <f>[1]!STOCK[[#This Row],[Stock Actual]]*[1]!STOCK[[#This Row],[Costo total]]</f>
        <v>#REF!</v>
      </c>
      <c r="AC237" s="121"/>
      <c r="AD237" s="78"/>
      <c r="AE237" s="78"/>
      <c r="AF237" s="78"/>
      <c r="AG237" s="78"/>
      <c r="AH237" s="78"/>
      <c r="AI237" s="78"/>
      <c r="AJ237" s="78"/>
      <c r="AK237" s="78"/>
      <c r="AL237" s="78"/>
      <c r="AM237" s="78"/>
      <c r="AN237" s="78"/>
      <c r="AO237" s="78"/>
      <c r="AP237" s="78"/>
      <c r="AQ237" s="78"/>
      <c r="AR237" s="78"/>
      <c r="AS237" s="78"/>
      <c r="AT237" s="78"/>
    </row>
    <row r="238" s="58" customFormat="1" ht="80" hidden="1" customHeight="1" spans="1:46">
      <c r="A238" s="85" t="s">
        <v>17000</v>
      </c>
      <c r="B238" s="119"/>
      <c r="C238" s="87" t="s">
        <v>2</v>
      </c>
      <c r="D238" s="118" t="s">
        <v>16916</v>
      </c>
      <c r="E238" s="120" t="s">
        <v>17001</v>
      </c>
      <c r="F238" s="120" t="s">
        <v>16413</v>
      </c>
      <c r="G238" s="115"/>
      <c r="H238" s="118">
        <v>20</v>
      </c>
      <c r="I238" s="78">
        <f t="shared" si="7"/>
        <v>20</v>
      </c>
      <c r="J238" s="122">
        <v>1</v>
      </c>
      <c r="K238" s="105">
        <f>SUMIFS(VENTAS[Cantidad],VENTAS[Código del producto Vendido],STOCK[[#This Row],[Code]])</f>
        <v>0</v>
      </c>
      <c r="L238" s="105">
        <f>STOCK[[#This Row],[Entradas]]-STOCK[[#This Row],[Salidas]]</f>
        <v>1</v>
      </c>
      <c r="M238" s="78">
        <f>STOCK[[#This Row],[Precio Final]]*10%</f>
        <v>2</v>
      </c>
      <c r="N238" s="98">
        <v>0</v>
      </c>
      <c r="O238" s="98">
        <v>0</v>
      </c>
      <c r="P238" s="118">
        <v>7.62</v>
      </c>
      <c r="Q238" s="116">
        <v>0</v>
      </c>
      <c r="R238" s="115">
        <v>0</v>
      </c>
      <c r="S238" s="115">
        <v>1.65</v>
      </c>
      <c r="T238" s="115" t="e">
        <f>[1]!STOCK[[#This Row],[Costo Unitario (USD)]]+[1]!STOCK[[#This Row],[Costo Envío (USD)]]+[1]!STOCK[[#This Row],[Comisión 10%]]</f>
        <v>#REF!</v>
      </c>
      <c r="U238" s="98" t="e">
        <f>[1]!STOCK[[#This Row],[Costo total]]*1.5</f>
        <v>#REF!</v>
      </c>
      <c r="V238" s="80">
        <f t="shared" si="8"/>
        <v>20</v>
      </c>
      <c r="W238" s="115" t="e">
        <f>[1]!STOCK[[#This Row],[Precio Final]]-[1]!STOCK[[#This Row],[Costo total]]</f>
        <v>#REF!</v>
      </c>
      <c r="X238" s="115" t="e">
        <f>[1]!STOCK[[#This Row],[Ganancia Unitaria]]*[1]!STOCK[[#This Row],[Salidas]]</f>
        <v>#REF!</v>
      </c>
      <c r="Y238" s="115"/>
      <c r="Z238" s="115"/>
      <c r="AA238" s="100" t="e">
        <f>[1]!STOCK[[#This Row],[Costo total]]*[1]!STOCK[[#This Row],[Entradas]]</f>
        <v>#REF!</v>
      </c>
      <c r="AB238" s="100" t="e">
        <f>[1]!STOCK[[#This Row],[Stock Actual]]*[1]!STOCK[[#This Row],[Costo total]]</f>
        <v>#REF!</v>
      </c>
      <c r="AC238" s="115"/>
      <c r="AD238" s="78"/>
      <c r="AE238" s="78"/>
      <c r="AF238" s="78"/>
      <c r="AG238" s="78"/>
      <c r="AH238" s="78"/>
      <c r="AI238" s="78"/>
      <c r="AJ238" s="78"/>
      <c r="AK238" s="78"/>
      <c r="AL238" s="78"/>
      <c r="AM238" s="78"/>
      <c r="AN238" s="78"/>
      <c r="AO238" s="78"/>
      <c r="AP238" s="78"/>
      <c r="AQ238" s="78"/>
      <c r="AR238" s="78"/>
      <c r="AS238" s="78"/>
      <c r="AT238" s="78"/>
    </row>
    <row r="239" s="58" customFormat="1" ht="80" hidden="1" customHeight="1" spans="1:46">
      <c r="A239" s="85" t="s">
        <v>17002</v>
      </c>
      <c r="B239" s="117"/>
      <c r="C239" s="83" t="s">
        <v>2</v>
      </c>
      <c r="D239" s="118" t="s">
        <v>16552</v>
      </c>
      <c r="E239" s="120" t="s">
        <v>17003</v>
      </c>
      <c r="F239" s="120" t="s">
        <v>16387</v>
      </c>
      <c r="G239" s="121"/>
      <c r="H239" s="118">
        <v>25</v>
      </c>
      <c r="I239" s="78">
        <f t="shared" si="7"/>
        <v>25</v>
      </c>
      <c r="J239" s="122">
        <v>1</v>
      </c>
      <c r="K239" s="105">
        <v>1</v>
      </c>
      <c r="L239" s="105">
        <v>1</v>
      </c>
      <c r="M239" s="78">
        <f>STOCK[[#This Row],[Precio Final]]*10%</f>
        <v>2.5</v>
      </c>
      <c r="N239" s="99">
        <v>0</v>
      </c>
      <c r="O239" s="99">
        <v>0</v>
      </c>
      <c r="P239" s="118">
        <v>10.3</v>
      </c>
      <c r="Q239" s="123">
        <v>0</v>
      </c>
      <c r="R239" s="121">
        <v>0</v>
      </c>
      <c r="S239" s="121">
        <v>1.65</v>
      </c>
      <c r="T239" s="121" t="e">
        <f>[1]!STOCK[[#This Row],[Costo Unitario (USD)]]+[1]!STOCK[[#This Row],[Costo Envío (USD)]]+[1]!STOCK[[#This Row],[Comisión 10%]]</f>
        <v>#REF!</v>
      </c>
      <c r="U239" s="99" t="e">
        <f>[1]!STOCK[[#This Row],[Costo total]]*1.5</f>
        <v>#REF!</v>
      </c>
      <c r="V239" s="80">
        <f t="shared" si="8"/>
        <v>25</v>
      </c>
      <c r="W239" s="121" t="e">
        <f>[1]!STOCK[[#This Row],[Precio Final]]-[1]!STOCK[[#This Row],[Costo total]]</f>
        <v>#REF!</v>
      </c>
      <c r="X239" s="121" t="e">
        <f>[1]!STOCK[[#This Row],[Ganancia Unitaria]]*[1]!STOCK[[#This Row],[Salidas]]</f>
        <v>#REF!</v>
      </c>
      <c r="Y239" s="121"/>
      <c r="Z239" s="121"/>
      <c r="AA239" s="96" t="e">
        <f>[1]!STOCK[[#This Row],[Costo total]]*[1]!STOCK[[#This Row],[Entradas]]</f>
        <v>#REF!</v>
      </c>
      <c r="AB239" s="96" t="e">
        <f>[1]!STOCK[[#This Row],[Stock Actual]]*[1]!STOCK[[#This Row],[Costo total]]</f>
        <v>#REF!</v>
      </c>
      <c r="AC239" s="121"/>
      <c r="AD239" s="78"/>
      <c r="AE239" s="78"/>
      <c r="AF239" s="78"/>
      <c r="AG239" s="78"/>
      <c r="AH239" s="78"/>
      <c r="AI239" s="78"/>
      <c r="AJ239" s="78"/>
      <c r="AK239" s="78"/>
      <c r="AL239" s="78"/>
      <c r="AM239" s="78"/>
      <c r="AN239" s="78"/>
      <c r="AO239" s="78"/>
      <c r="AP239" s="78"/>
      <c r="AQ239" s="78"/>
      <c r="AR239" s="78"/>
      <c r="AS239" s="78"/>
      <c r="AT239" s="78"/>
    </row>
    <row r="240" s="58" customFormat="1" ht="80" hidden="1" customHeight="1" spans="1:46">
      <c r="A240" s="85" t="s">
        <v>17004</v>
      </c>
      <c r="B240" s="119"/>
      <c r="C240" s="87" t="s">
        <v>2</v>
      </c>
      <c r="D240" s="118" t="s">
        <v>16552</v>
      </c>
      <c r="E240" s="120" t="s">
        <v>17005</v>
      </c>
      <c r="F240" s="120" t="s">
        <v>16409</v>
      </c>
      <c r="G240" s="115"/>
      <c r="H240" s="118">
        <v>25</v>
      </c>
      <c r="I240" s="78">
        <f t="shared" si="7"/>
        <v>25</v>
      </c>
      <c r="J240" s="122">
        <v>1</v>
      </c>
      <c r="K240" s="105">
        <f>SUMIFS(VENTAS[Cantidad],VENTAS[Código del producto Vendido],STOCK[[#This Row],[Code]])</f>
        <v>0</v>
      </c>
      <c r="L240" s="105">
        <f>STOCK[[#This Row],[Entradas]]-STOCK[[#This Row],[Salidas]]</f>
        <v>1</v>
      </c>
      <c r="M240" s="78">
        <f>STOCK[[#This Row],[Precio Final]]*10%</f>
        <v>2.5</v>
      </c>
      <c r="N240" s="98">
        <v>0</v>
      </c>
      <c r="O240" s="98">
        <v>0</v>
      </c>
      <c r="P240" s="118">
        <v>10.3</v>
      </c>
      <c r="Q240" s="116">
        <v>0</v>
      </c>
      <c r="R240" s="115">
        <v>0</v>
      </c>
      <c r="S240" s="115">
        <v>1.65</v>
      </c>
      <c r="T240" s="115" t="e">
        <f>[1]!STOCK[[#This Row],[Costo Unitario (USD)]]+[1]!STOCK[[#This Row],[Costo Envío (USD)]]+[1]!STOCK[[#This Row],[Comisión 10%]]</f>
        <v>#REF!</v>
      </c>
      <c r="U240" s="98" t="e">
        <f>[1]!STOCK[[#This Row],[Costo total]]*1.5</f>
        <v>#REF!</v>
      </c>
      <c r="V240" s="80">
        <f t="shared" si="8"/>
        <v>25</v>
      </c>
      <c r="W240" s="115" t="e">
        <f>[1]!STOCK[[#This Row],[Precio Final]]-[1]!STOCK[[#This Row],[Costo total]]</f>
        <v>#REF!</v>
      </c>
      <c r="X240" s="115" t="e">
        <f>[1]!STOCK[[#This Row],[Ganancia Unitaria]]*[1]!STOCK[[#This Row],[Salidas]]</f>
        <v>#REF!</v>
      </c>
      <c r="Y240" s="115"/>
      <c r="Z240" s="115"/>
      <c r="AA240" s="100" t="e">
        <f>[1]!STOCK[[#This Row],[Costo total]]*[1]!STOCK[[#This Row],[Entradas]]</f>
        <v>#REF!</v>
      </c>
      <c r="AB240" s="100" t="e">
        <f>[1]!STOCK[[#This Row],[Stock Actual]]*[1]!STOCK[[#This Row],[Costo total]]</f>
        <v>#REF!</v>
      </c>
      <c r="AC240" s="115"/>
      <c r="AD240" s="78"/>
      <c r="AE240" s="78"/>
      <c r="AF240" s="78"/>
      <c r="AG240" s="78"/>
      <c r="AH240" s="78"/>
      <c r="AI240" s="78"/>
      <c r="AJ240" s="78"/>
      <c r="AK240" s="78"/>
      <c r="AL240" s="78"/>
      <c r="AM240" s="78"/>
      <c r="AN240" s="78"/>
      <c r="AO240" s="78"/>
      <c r="AP240" s="78"/>
      <c r="AQ240" s="78"/>
      <c r="AR240" s="78"/>
      <c r="AS240" s="78"/>
      <c r="AT240" s="78"/>
    </row>
    <row r="241" s="58" customFormat="1" ht="80" hidden="1" customHeight="1" spans="1:46">
      <c r="A241" s="85" t="s">
        <v>17006</v>
      </c>
      <c r="B241" s="117"/>
      <c r="C241" s="83" t="s">
        <v>2</v>
      </c>
      <c r="D241" s="118" t="s">
        <v>16552</v>
      </c>
      <c r="E241" s="120" t="s">
        <v>17007</v>
      </c>
      <c r="F241" s="120" t="s">
        <v>16413</v>
      </c>
      <c r="G241" s="121"/>
      <c r="H241" s="118">
        <v>25</v>
      </c>
      <c r="I241" s="78">
        <f t="shared" si="7"/>
        <v>25</v>
      </c>
      <c r="J241" s="122">
        <v>1</v>
      </c>
      <c r="K241" s="105">
        <v>1</v>
      </c>
      <c r="L241" s="105">
        <f>STOCK[[#This Row],[Entradas]]-STOCK[[#This Row],[Salidas]]</f>
        <v>0</v>
      </c>
      <c r="M241" s="78">
        <f>STOCK[[#This Row],[Precio Final]]*10%</f>
        <v>2.5</v>
      </c>
      <c r="N241" s="99">
        <v>0</v>
      </c>
      <c r="O241" s="99">
        <v>0</v>
      </c>
      <c r="P241" s="118">
        <v>10.31</v>
      </c>
      <c r="Q241" s="123">
        <v>0</v>
      </c>
      <c r="R241" s="121">
        <v>0</v>
      </c>
      <c r="S241" s="121">
        <v>1.65</v>
      </c>
      <c r="T241" s="121" t="e">
        <f>[1]!STOCK[[#This Row],[Costo Unitario (USD)]]+[1]!STOCK[[#This Row],[Costo Envío (USD)]]+[1]!STOCK[[#This Row],[Comisión 10%]]</f>
        <v>#REF!</v>
      </c>
      <c r="U241" s="99" t="e">
        <f>[1]!STOCK[[#This Row],[Costo total]]*1.5</f>
        <v>#REF!</v>
      </c>
      <c r="V241" s="80">
        <f t="shared" si="8"/>
        <v>25</v>
      </c>
      <c r="W241" s="121" t="e">
        <f>[1]!STOCK[[#This Row],[Precio Final]]-[1]!STOCK[[#This Row],[Costo total]]</f>
        <v>#REF!</v>
      </c>
      <c r="X241" s="121" t="e">
        <f>[1]!STOCK[[#This Row],[Ganancia Unitaria]]*[1]!STOCK[[#This Row],[Salidas]]</f>
        <v>#REF!</v>
      </c>
      <c r="Y241" s="121"/>
      <c r="Z241" s="121"/>
      <c r="AA241" s="96" t="e">
        <f>[1]!STOCK[[#This Row],[Costo total]]*[1]!STOCK[[#This Row],[Entradas]]</f>
        <v>#REF!</v>
      </c>
      <c r="AB241" s="96" t="e">
        <f>[1]!STOCK[[#This Row],[Stock Actual]]*[1]!STOCK[[#This Row],[Costo total]]</f>
        <v>#REF!</v>
      </c>
      <c r="AC241" s="121"/>
      <c r="AD241" s="78"/>
      <c r="AE241" s="78"/>
      <c r="AF241" s="78"/>
      <c r="AG241" s="78"/>
      <c r="AH241" s="78"/>
      <c r="AI241" s="78"/>
      <c r="AJ241" s="78"/>
      <c r="AK241" s="78"/>
      <c r="AL241" s="78"/>
      <c r="AM241" s="78"/>
      <c r="AN241" s="78"/>
      <c r="AO241" s="78"/>
      <c r="AP241" s="78"/>
      <c r="AQ241" s="78"/>
      <c r="AR241" s="78"/>
      <c r="AS241" s="78"/>
      <c r="AT241" s="78"/>
    </row>
    <row r="242" s="58" customFormat="1" ht="80" hidden="1" customHeight="1" spans="1:46">
      <c r="A242" s="85" t="s">
        <v>17008</v>
      </c>
      <c r="B242" s="119"/>
      <c r="C242" s="87" t="s">
        <v>2</v>
      </c>
      <c r="D242" s="118" t="s">
        <v>16552</v>
      </c>
      <c r="E242" s="120" t="s">
        <v>17009</v>
      </c>
      <c r="F242" s="120" t="s">
        <v>16413</v>
      </c>
      <c r="G242" s="115"/>
      <c r="H242" s="118">
        <v>25</v>
      </c>
      <c r="I242" s="78">
        <f t="shared" si="7"/>
        <v>25</v>
      </c>
      <c r="J242" s="122">
        <v>0</v>
      </c>
      <c r="K242" s="105">
        <f>SUMIFS(VENTAS[Cantidad],VENTAS[Código del producto Vendido],STOCK[[#This Row],[Code]])</f>
        <v>0</v>
      </c>
      <c r="L242" s="105">
        <f>STOCK[[#This Row],[Entradas]]-STOCK[[#This Row],[Salidas]]</f>
        <v>0</v>
      </c>
      <c r="M242" s="78">
        <f>STOCK[[#This Row],[Precio Final]]*10%</f>
        <v>2.5</v>
      </c>
      <c r="N242" s="98">
        <v>0</v>
      </c>
      <c r="O242" s="98">
        <v>0</v>
      </c>
      <c r="P242" s="118">
        <v>10.39</v>
      </c>
      <c r="Q242" s="116">
        <v>0</v>
      </c>
      <c r="R242" s="115">
        <v>0</v>
      </c>
      <c r="S242" s="115">
        <v>1.65</v>
      </c>
      <c r="T242" s="115" t="e">
        <f>[1]!STOCK[[#This Row],[Costo Unitario (USD)]]+[1]!STOCK[[#This Row],[Costo Envío (USD)]]+[1]!STOCK[[#This Row],[Comisión 10%]]</f>
        <v>#REF!</v>
      </c>
      <c r="U242" s="98" t="e">
        <f>[1]!STOCK[[#This Row],[Costo total]]*1.5</f>
        <v>#REF!</v>
      </c>
      <c r="V242" s="80">
        <f t="shared" si="8"/>
        <v>25</v>
      </c>
      <c r="W242" s="115" t="e">
        <f>[1]!STOCK[[#This Row],[Precio Final]]-[1]!STOCK[[#This Row],[Costo total]]</f>
        <v>#REF!</v>
      </c>
      <c r="X242" s="115" t="e">
        <f>[1]!STOCK[[#This Row],[Ganancia Unitaria]]*[1]!STOCK[[#This Row],[Salidas]]</f>
        <v>#REF!</v>
      </c>
      <c r="Y242" s="115"/>
      <c r="Z242" s="115"/>
      <c r="AA242" s="100" t="e">
        <f>[1]!STOCK[[#This Row],[Costo total]]*[1]!STOCK[[#This Row],[Entradas]]</f>
        <v>#REF!</v>
      </c>
      <c r="AB242" s="100" t="e">
        <f>[1]!STOCK[[#This Row],[Stock Actual]]*[1]!STOCK[[#This Row],[Costo total]]</f>
        <v>#REF!</v>
      </c>
      <c r="AC242" s="115"/>
      <c r="AD242" s="78"/>
      <c r="AE242" s="78"/>
      <c r="AF242" s="78"/>
      <c r="AG242" s="78"/>
      <c r="AH242" s="78"/>
      <c r="AI242" s="78"/>
      <c r="AJ242" s="78"/>
      <c r="AK242" s="78"/>
      <c r="AL242" s="78"/>
      <c r="AM242" s="78"/>
      <c r="AN242" s="78"/>
      <c r="AO242" s="78"/>
      <c r="AP242" s="78"/>
      <c r="AQ242" s="78"/>
      <c r="AR242" s="78"/>
      <c r="AS242" s="78"/>
      <c r="AT242" s="78"/>
    </row>
    <row r="243" s="58" customFormat="1" ht="80" hidden="1" customHeight="1" spans="1:46">
      <c r="A243" s="85" t="s">
        <v>17010</v>
      </c>
      <c r="B243" s="117"/>
      <c r="C243" s="83" t="s">
        <v>2</v>
      </c>
      <c r="D243" s="118" t="s">
        <v>16552</v>
      </c>
      <c r="E243" s="120" t="s">
        <v>17011</v>
      </c>
      <c r="F243" s="120" t="s">
        <v>16387</v>
      </c>
      <c r="G243" s="121"/>
      <c r="H243" s="118">
        <v>8</v>
      </c>
      <c r="I243" s="78">
        <f t="shared" si="7"/>
        <v>8</v>
      </c>
      <c r="J243" s="122">
        <v>0</v>
      </c>
      <c r="K243" s="105">
        <f>SUMIFS(VENTAS[Cantidad],VENTAS[Código del producto Vendido],STOCK[[#This Row],[Code]])</f>
        <v>0</v>
      </c>
      <c r="L243" s="105">
        <f>STOCK[[#This Row],[Entradas]]-STOCK[[#This Row],[Salidas]]</f>
        <v>0</v>
      </c>
      <c r="M243" s="78">
        <f>STOCK[[#This Row],[Precio Final]]*10%</f>
        <v>0.8</v>
      </c>
      <c r="N243" s="99">
        <v>0</v>
      </c>
      <c r="O243" s="99">
        <v>0</v>
      </c>
      <c r="P243" s="118">
        <v>2.29</v>
      </c>
      <c r="Q243" s="123">
        <v>0</v>
      </c>
      <c r="R243" s="121">
        <v>0</v>
      </c>
      <c r="S243" s="121">
        <v>1.65</v>
      </c>
      <c r="T243" s="121" t="e">
        <f>[1]!STOCK[[#This Row],[Costo Unitario (USD)]]+[1]!STOCK[[#This Row],[Costo Envío (USD)]]+[1]!STOCK[[#This Row],[Comisión 10%]]</f>
        <v>#REF!</v>
      </c>
      <c r="U243" s="99" t="e">
        <f>[1]!STOCK[[#This Row],[Costo total]]*1.5</f>
        <v>#REF!</v>
      </c>
      <c r="V243" s="80">
        <f t="shared" si="8"/>
        <v>8</v>
      </c>
      <c r="W243" s="121" t="e">
        <f>[1]!STOCK[[#This Row],[Precio Final]]-[1]!STOCK[[#This Row],[Costo total]]</f>
        <v>#REF!</v>
      </c>
      <c r="X243" s="121" t="e">
        <f>[1]!STOCK[[#This Row],[Ganancia Unitaria]]*[1]!STOCK[[#This Row],[Salidas]]</f>
        <v>#REF!</v>
      </c>
      <c r="Y243" s="121"/>
      <c r="Z243" s="121"/>
      <c r="AA243" s="96" t="e">
        <f>[1]!STOCK[[#This Row],[Costo total]]*[1]!STOCK[[#This Row],[Entradas]]</f>
        <v>#REF!</v>
      </c>
      <c r="AB243" s="96" t="e">
        <f>[1]!STOCK[[#This Row],[Stock Actual]]*[1]!STOCK[[#This Row],[Costo total]]</f>
        <v>#REF!</v>
      </c>
      <c r="AC243" s="121"/>
      <c r="AD243" s="78"/>
      <c r="AE243" s="78"/>
      <c r="AF243" s="78"/>
      <c r="AG243" s="78"/>
      <c r="AH243" s="78"/>
      <c r="AI243" s="78"/>
      <c r="AJ243" s="78"/>
      <c r="AK243" s="78"/>
      <c r="AL243" s="78"/>
      <c r="AM243" s="78"/>
      <c r="AN243" s="78"/>
      <c r="AO243" s="78"/>
      <c r="AP243" s="78"/>
      <c r="AQ243" s="78"/>
      <c r="AR243" s="78"/>
      <c r="AS243" s="78"/>
      <c r="AT243" s="78"/>
    </row>
    <row r="244" s="58" customFormat="1" ht="80" hidden="1" customHeight="1" spans="1:46">
      <c r="A244" s="85" t="s">
        <v>17012</v>
      </c>
      <c r="B244" s="119"/>
      <c r="C244" s="87" t="s">
        <v>2</v>
      </c>
      <c r="D244" s="118" t="s">
        <v>16958</v>
      </c>
      <c r="E244" s="120" t="s">
        <v>17013</v>
      </c>
      <c r="F244" s="120" t="s">
        <v>16413</v>
      </c>
      <c r="G244" s="115"/>
      <c r="H244" s="118">
        <v>30</v>
      </c>
      <c r="I244" s="78">
        <f t="shared" si="7"/>
        <v>30</v>
      </c>
      <c r="J244" s="122">
        <v>2</v>
      </c>
      <c r="K244" s="105">
        <f>SUMIFS(VENTAS[Cantidad],VENTAS[Código del producto Vendido],STOCK[[#This Row],[Code]])</f>
        <v>0</v>
      </c>
      <c r="L244" s="105">
        <f>STOCK[[#This Row],[Entradas]]-STOCK[[#This Row],[Salidas]]</f>
        <v>2</v>
      </c>
      <c r="M244" s="78">
        <f>STOCK[[#This Row],[Precio Final]]*10%</f>
        <v>3</v>
      </c>
      <c r="N244" s="98">
        <v>0</v>
      </c>
      <c r="O244" s="98">
        <v>0</v>
      </c>
      <c r="P244" s="118">
        <v>10.81</v>
      </c>
      <c r="Q244" s="116">
        <v>0</v>
      </c>
      <c r="R244" s="115">
        <v>0</v>
      </c>
      <c r="S244" s="115">
        <v>1.65</v>
      </c>
      <c r="T244" s="115" t="e">
        <f>[1]!STOCK[[#This Row],[Costo Unitario (USD)]]+[1]!STOCK[[#This Row],[Costo Envío (USD)]]+[1]!STOCK[[#This Row],[Comisión 10%]]</f>
        <v>#REF!</v>
      </c>
      <c r="U244" s="98" t="e">
        <f>[1]!STOCK[[#This Row],[Costo total]]*1.5</f>
        <v>#REF!</v>
      </c>
      <c r="V244" s="80">
        <f t="shared" si="8"/>
        <v>30</v>
      </c>
      <c r="W244" s="115" t="e">
        <f>[1]!STOCK[[#This Row],[Precio Final]]-[1]!STOCK[[#This Row],[Costo total]]</f>
        <v>#REF!</v>
      </c>
      <c r="X244" s="115" t="e">
        <f>[1]!STOCK[[#This Row],[Ganancia Unitaria]]*[1]!STOCK[[#This Row],[Salidas]]</f>
        <v>#REF!</v>
      </c>
      <c r="Y244" s="115"/>
      <c r="Z244" s="115"/>
      <c r="AA244" s="100" t="e">
        <f>[1]!STOCK[[#This Row],[Costo total]]*[1]!STOCK[[#This Row],[Entradas]]</f>
        <v>#REF!</v>
      </c>
      <c r="AB244" s="100" t="e">
        <f>[1]!STOCK[[#This Row],[Stock Actual]]*[1]!STOCK[[#This Row],[Costo total]]</f>
        <v>#REF!</v>
      </c>
      <c r="AC244" s="115"/>
      <c r="AD244" s="78"/>
      <c r="AE244" s="78"/>
      <c r="AF244" s="78"/>
      <c r="AG244" s="78"/>
      <c r="AH244" s="78"/>
      <c r="AI244" s="78"/>
      <c r="AJ244" s="78"/>
      <c r="AK244" s="78"/>
      <c r="AL244" s="78"/>
      <c r="AM244" s="78"/>
      <c r="AN244" s="78"/>
      <c r="AO244" s="78"/>
      <c r="AP244" s="78"/>
      <c r="AQ244" s="78"/>
      <c r="AR244" s="78"/>
      <c r="AS244" s="78"/>
      <c r="AT244" s="78"/>
    </row>
    <row r="245" s="59" customFormat="1" ht="80" hidden="1" customHeight="1" spans="1:46">
      <c r="A245" s="85" t="s">
        <v>17014</v>
      </c>
      <c r="B245" s="117"/>
      <c r="C245" s="83" t="s">
        <v>2</v>
      </c>
      <c r="D245" s="118" t="s">
        <v>16958</v>
      </c>
      <c r="E245" s="120" t="s">
        <v>17015</v>
      </c>
      <c r="F245" s="120" t="s">
        <v>16568</v>
      </c>
      <c r="G245" s="121"/>
      <c r="H245" s="118">
        <v>30</v>
      </c>
      <c r="I245" s="78">
        <f t="shared" si="7"/>
        <v>30</v>
      </c>
      <c r="J245" s="122">
        <v>2</v>
      </c>
      <c r="K245" s="105">
        <f>SUMIFS(VENTAS[Cantidad],VENTAS[Código del producto Vendido],STOCK[[#This Row],[Code]])</f>
        <v>0</v>
      </c>
      <c r="L245" s="105">
        <f>STOCK[[#This Row],[Entradas]]-STOCK[[#This Row],[Salidas]]</f>
        <v>2</v>
      </c>
      <c r="M245" s="78">
        <f>STOCK[[#This Row],[Precio Final]]*10%</f>
        <v>3</v>
      </c>
      <c r="N245" s="99">
        <v>0</v>
      </c>
      <c r="O245" s="99">
        <v>0</v>
      </c>
      <c r="P245" s="118">
        <v>10.81</v>
      </c>
      <c r="Q245" s="123">
        <v>0</v>
      </c>
      <c r="R245" s="121">
        <v>0</v>
      </c>
      <c r="S245" s="121">
        <v>1.65</v>
      </c>
      <c r="T245" s="121" t="e">
        <f>[1]!STOCK[[#This Row],[Costo Unitario (USD)]]+[1]!STOCK[[#This Row],[Costo Envío (USD)]]+[1]!STOCK[[#This Row],[Comisión 10%]]</f>
        <v>#REF!</v>
      </c>
      <c r="U245" s="99" t="e">
        <f>[1]!STOCK[[#This Row],[Costo total]]*1.5</f>
        <v>#REF!</v>
      </c>
      <c r="V245" s="80">
        <f t="shared" si="8"/>
        <v>30</v>
      </c>
      <c r="W245" s="121" t="e">
        <f>[1]!STOCK[[#This Row],[Precio Final]]-[1]!STOCK[[#This Row],[Costo total]]</f>
        <v>#REF!</v>
      </c>
      <c r="X245" s="121" t="e">
        <f>[1]!STOCK[[#This Row],[Ganancia Unitaria]]*[1]!STOCK[[#This Row],[Salidas]]</f>
        <v>#REF!</v>
      </c>
      <c r="Y245" s="121"/>
      <c r="Z245" s="121"/>
      <c r="AA245" s="96" t="e">
        <f>[1]!STOCK[[#This Row],[Costo total]]*[1]!STOCK[[#This Row],[Entradas]]</f>
        <v>#REF!</v>
      </c>
      <c r="AB245" s="96" t="e">
        <f>[1]!STOCK[[#This Row],[Stock Actual]]*[1]!STOCK[[#This Row],[Costo total]]</f>
        <v>#REF!</v>
      </c>
      <c r="AC245" s="121"/>
      <c r="AD245" s="76"/>
      <c r="AE245" s="76"/>
      <c r="AF245" s="76"/>
      <c r="AG245" s="76"/>
      <c r="AH245" s="76"/>
      <c r="AI245" s="76"/>
      <c r="AJ245" s="76"/>
      <c r="AK245" s="76"/>
      <c r="AL245" s="76"/>
      <c r="AM245" s="76"/>
      <c r="AN245" s="76"/>
      <c r="AO245" s="76"/>
      <c r="AP245" s="76"/>
      <c r="AQ245" s="76"/>
      <c r="AR245" s="76"/>
      <c r="AS245" s="76"/>
      <c r="AT245" s="76"/>
    </row>
    <row r="246" s="59" customFormat="1" ht="80" hidden="1" customHeight="1" spans="1:46">
      <c r="A246" s="85" t="s">
        <v>17016</v>
      </c>
      <c r="B246" s="119"/>
      <c r="C246" s="87" t="s">
        <v>2</v>
      </c>
      <c r="D246" s="118" t="s">
        <v>16916</v>
      </c>
      <c r="E246" s="120" t="s">
        <v>17017</v>
      </c>
      <c r="F246" s="120" t="s">
        <v>16413</v>
      </c>
      <c r="G246" s="115"/>
      <c r="H246" s="118">
        <v>25</v>
      </c>
      <c r="I246" s="78">
        <f t="shared" si="7"/>
        <v>25</v>
      </c>
      <c r="J246" s="122">
        <v>1</v>
      </c>
      <c r="K246" s="105">
        <f>SUMIFS(VENTAS[Cantidad],VENTAS[Código del producto Vendido],STOCK[[#This Row],[Code]])</f>
        <v>0</v>
      </c>
      <c r="L246" s="105">
        <f>STOCK[[#This Row],[Entradas]]-STOCK[[#This Row],[Salidas]]</f>
        <v>1</v>
      </c>
      <c r="M246" s="78">
        <f>STOCK[[#This Row],[Precio Final]]*10%</f>
        <v>2.5</v>
      </c>
      <c r="N246" s="98">
        <v>0</v>
      </c>
      <c r="O246" s="98">
        <v>0</v>
      </c>
      <c r="P246" s="118">
        <v>9.14</v>
      </c>
      <c r="Q246" s="116">
        <v>0</v>
      </c>
      <c r="R246" s="115">
        <v>0</v>
      </c>
      <c r="S246" s="115">
        <v>1.65</v>
      </c>
      <c r="T246" s="115" t="e">
        <f>[1]!STOCK[[#This Row],[Costo Unitario (USD)]]+[1]!STOCK[[#This Row],[Costo Envío (USD)]]+[1]!STOCK[[#This Row],[Comisión 10%]]</f>
        <v>#REF!</v>
      </c>
      <c r="U246" s="98" t="e">
        <f>[1]!STOCK[[#This Row],[Costo total]]*1.5</f>
        <v>#REF!</v>
      </c>
      <c r="V246" s="80">
        <f t="shared" si="8"/>
        <v>25</v>
      </c>
      <c r="W246" s="115" t="e">
        <f>[1]!STOCK[[#This Row],[Precio Final]]-[1]!STOCK[[#This Row],[Costo total]]</f>
        <v>#REF!</v>
      </c>
      <c r="X246" s="115" t="e">
        <f>[1]!STOCK[[#This Row],[Ganancia Unitaria]]*[1]!STOCK[[#This Row],[Salidas]]</f>
        <v>#REF!</v>
      </c>
      <c r="Y246" s="115"/>
      <c r="Z246" s="115"/>
      <c r="AA246" s="100" t="e">
        <f>[1]!STOCK[[#This Row],[Costo total]]*[1]!STOCK[[#This Row],[Entradas]]</f>
        <v>#REF!</v>
      </c>
      <c r="AB246" s="100" t="e">
        <f>[1]!STOCK[[#This Row],[Stock Actual]]*[1]!STOCK[[#This Row],[Costo total]]</f>
        <v>#REF!</v>
      </c>
      <c r="AC246" s="115"/>
      <c r="AD246" s="76"/>
      <c r="AE246" s="76"/>
      <c r="AF246" s="76"/>
      <c r="AG246" s="76"/>
      <c r="AH246" s="76"/>
      <c r="AI246" s="76"/>
      <c r="AJ246" s="76"/>
      <c r="AK246" s="76"/>
      <c r="AL246" s="76"/>
      <c r="AM246" s="76"/>
      <c r="AN246" s="76"/>
      <c r="AO246" s="76"/>
      <c r="AP246" s="76"/>
      <c r="AQ246" s="76"/>
      <c r="AR246" s="76"/>
      <c r="AS246" s="76"/>
      <c r="AT246" s="76"/>
    </row>
    <row r="247" s="59" customFormat="1" ht="80" hidden="1" customHeight="1" spans="1:46">
      <c r="A247" s="85" t="s">
        <v>17018</v>
      </c>
      <c r="B247" s="117"/>
      <c r="C247" s="83" t="s">
        <v>2</v>
      </c>
      <c r="D247" s="118" t="s">
        <v>16916</v>
      </c>
      <c r="E247" s="120" t="s">
        <v>17019</v>
      </c>
      <c r="F247" s="120" t="s">
        <v>16409</v>
      </c>
      <c r="G247" s="121"/>
      <c r="H247" s="118">
        <v>30</v>
      </c>
      <c r="I247" s="78">
        <f t="shared" si="7"/>
        <v>30</v>
      </c>
      <c r="J247" s="122">
        <v>1</v>
      </c>
      <c r="K247" s="105">
        <f>SUMIFS(VENTAS[Cantidad],VENTAS[Código del producto Vendido],STOCK[[#This Row],[Code]])</f>
        <v>0</v>
      </c>
      <c r="L247" s="105">
        <f>STOCK[[#This Row],[Entradas]]-STOCK[[#This Row],[Salidas]]</f>
        <v>1</v>
      </c>
      <c r="M247" s="78">
        <f>STOCK[[#This Row],[Precio Final]]*10%</f>
        <v>3</v>
      </c>
      <c r="N247" s="99">
        <v>0</v>
      </c>
      <c r="O247" s="99">
        <v>0</v>
      </c>
      <c r="P247" s="118">
        <v>8.55</v>
      </c>
      <c r="Q247" s="123">
        <v>0</v>
      </c>
      <c r="R247" s="121">
        <v>0</v>
      </c>
      <c r="S247" s="121">
        <v>1.65</v>
      </c>
      <c r="T247" s="121" t="e">
        <f>[1]!STOCK[[#This Row],[Costo Unitario (USD)]]+[1]!STOCK[[#This Row],[Costo Envío (USD)]]+[1]!STOCK[[#This Row],[Comisión 10%]]</f>
        <v>#REF!</v>
      </c>
      <c r="U247" s="99" t="e">
        <f>[1]!STOCK[[#This Row],[Costo total]]*1.5</f>
        <v>#REF!</v>
      </c>
      <c r="V247" s="80">
        <f t="shared" si="8"/>
        <v>30</v>
      </c>
      <c r="W247" s="121" t="e">
        <f>[1]!STOCK[[#This Row],[Precio Final]]-[1]!STOCK[[#This Row],[Costo total]]</f>
        <v>#REF!</v>
      </c>
      <c r="X247" s="121" t="e">
        <f>[1]!STOCK[[#This Row],[Ganancia Unitaria]]*[1]!STOCK[[#This Row],[Salidas]]</f>
        <v>#REF!</v>
      </c>
      <c r="Y247" s="121"/>
      <c r="Z247" s="121"/>
      <c r="AA247" s="96" t="e">
        <f>[1]!STOCK[[#This Row],[Costo total]]*[1]!STOCK[[#This Row],[Entradas]]</f>
        <v>#REF!</v>
      </c>
      <c r="AB247" s="96" t="e">
        <f>[1]!STOCK[[#This Row],[Stock Actual]]*[1]!STOCK[[#This Row],[Costo total]]</f>
        <v>#REF!</v>
      </c>
      <c r="AC247" s="121"/>
      <c r="AD247" s="76"/>
      <c r="AE247" s="76"/>
      <c r="AF247" s="76"/>
      <c r="AG247" s="76"/>
      <c r="AH247" s="76"/>
      <c r="AI247" s="76"/>
      <c r="AJ247" s="76"/>
      <c r="AK247" s="76"/>
      <c r="AL247" s="76"/>
      <c r="AM247" s="76"/>
      <c r="AN247" s="76"/>
      <c r="AO247" s="76"/>
      <c r="AP247" s="76"/>
      <c r="AQ247" s="76"/>
      <c r="AR247" s="76"/>
      <c r="AS247" s="76"/>
      <c r="AT247" s="76"/>
    </row>
    <row r="248" s="58" customFormat="1" ht="80" hidden="1" customHeight="1" spans="1:46">
      <c r="A248" s="85" t="s">
        <v>17020</v>
      </c>
      <c r="B248" s="119"/>
      <c r="C248" s="87" t="s">
        <v>2</v>
      </c>
      <c r="D248" s="118" t="s">
        <v>16916</v>
      </c>
      <c r="E248" s="120" t="s">
        <v>17021</v>
      </c>
      <c r="F248" s="120" t="s">
        <v>16409</v>
      </c>
      <c r="G248" s="115"/>
      <c r="H248" s="118">
        <v>35</v>
      </c>
      <c r="I248" s="78">
        <f t="shared" si="7"/>
        <v>35</v>
      </c>
      <c r="J248" s="122">
        <v>1</v>
      </c>
      <c r="K248" s="105">
        <v>1</v>
      </c>
      <c r="L248" s="105">
        <f>STOCK[[#This Row],[Entradas]]-STOCK[[#This Row],[Salidas]]</f>
        <v>0</v>
      </c>
      <c r="M248" s="78">
        <f>STOCK[[#This Row],[Precio Final]]*10%</f>
        <v>3.5</v>
      </c>
      <c r="N248" s="98">
        <v>0</v>
      </c>
      <c r="O248" s="98">
        <v>0</v>
      </c>
      <c r="P248" s="118">
        <v>8.96</v>
      </c>
      <c r="Q248" s="116">
        <v>0</v>
      </c>
      <c r="R248" s="115">
        <v>0</v>
      </c>
      <c r="S248" s="115">
        <v>1.65</v>
      </c>
      <c r="T248" s="115" t="e">
        <f>[1]!STOCK[[#This Row],[Costo Unitario (USD)]]+[1]!STOCK[[#This Row],[Costo Envío (USD)]]+[1]!STOCK[[#This Row],[Comisión 10%]]</f>
        <v>#REF!</v>
      </c>
      <c r="U248" s="98" t="e">
        <f>[1]!STOCK[[#This Row],[Costo total]]*1.5</f>
        <v>#REF!</v>
      </c>
      <c r="V248" s="80">
        <f t="shared" si="8"/>
        <v>35</v>
      </c>
      <c r="W248" s="115" t="e">
        <f>[1]!STOCK[[#This Row],[Precio Final]]-[1]!STOCK[[#This Row],[Costo total]]</f>
        <v>#REF!</v>
      </c>
      <c r="X248" s="115" t="e">
        <f>[1]!STOCK[[#This Row],[Ganancia Unitaria]]*[1]!STOCK[[#This Row],[Salidas]]</f>
        <v>#REF!</v>
      </c>
      <c r="Y248" s="115"/>
      <c r="Z248" s="115"/>
      <c r="AA248" s="100" t="e">
        <f>[1]!STOCK[[#This Row],[Costo total]]*[1]!STOCK[[#This Row],[Entradas]]</f>
        <v>#REF!</v>
      </c>
      <c r="AB248" s="100" t="e">
        <f>[1]!STOCK[[#This Row],[Stock Actual]]*[1]!STOCK[[#This Row],[Costo total]]</f>
        <v>#REF!</v>
      </c>
      <c r="AC248" s="115"/>
      <c r="AD248" s="78"/>
      <c r="AE248" s="78"/>
      <c r="AF248" s="78"/>
      <c r="AG248" s="78"/>
      <c r="AH248" s="78"/>
      <c r="AI248" s="78"/>
      <c r="AJ248" s="78"/>
      <c r="AK248" s="78"/>
      <c r="AL248" s="78"/>
      <c r="AM248" s="78"/>
      <c r="AN248" s="78"/>
      <c r="AO248" s="78"/>
      <c r="AP248" s="78"/>
      <c r="AQ248" s="78"/>
      <c r="AR248" s="78"/>
      <c r="AS248" s="78"/>
      <c r="AT248" s="78"/>
    </row>
    <row r="249" s="59" customFormat="1" ht="80" hidden="1" customHeight="1" spans="1:46">
      <c r="A249" s="85" t="s">
        <v>17022</v>
      </c>
      <c r="B249" s="117"/>
      <c r="C249" s="83" t="s">
        <v>2</v>
      </c>
      <c r="D249" s="118" t="s">
        <v>16751</v>
      </c>
      <c r="E249" s="120" t="s">
        <v>17023</v>
      </c>
      <c r="F249" s="120" t="s">
        <v>16409</v>
      </c>
      <c r="G249" s="121"/>
      <c r="H249" s="118">
        <v>30</v>
      </c>
      <c r="I249" s="78">
        <f t="shared" si="7"/>
        <v>30</v>
      </c>
      <c r="J249" s="122">
        <v>1</v>
      </c>
      <c r="K249" s="105">
        <v>1</v>
      </c>
      <c r="L249" s="105">
        <f>STOCK[[#This Row],[Entradas]]-STOCK[[#This Row],[Salidas]]</f>
        <v>0</v>
      </c>
      <c r="M249" s="78">
        <f>STOCK[[#This Row],[Precio Final]]*10%</f>
        <v>3</v>
      </c>
      <c r="N249" s="99">
        <v>0</v>
      </c>
      <c r="O249" s="99">
        <v>0</v>
      </c>
      <c r="P249" s="118">
        <v>6.95</v>
      </c>
      <c r="Q249" s="123">
        <v>0</v>
      </c>
      <c r="R249" s="121">
        <v>0</v>
      </c>
      <c r="S249" s="121">
        <v>1.65</v>
      </c>
      <c r="T249" s="121" t="e">
        <f>[1]!STOCK[[#This Row],[Costo Unitario (USD)]]+[1]!STOCK[[#This Row],[Costo Envío (USD)]]+[1]!STOCK[[#This Row],[Comisión 10%]]</f>
        <v>#REF!</v>
      </c>
      <c r="U249" s="99" t="e">
        <f>[1]!STOCK[[#This Row],[Costo total]]*1.5</f>
        <v>#REF!</v>
      </c>
      <c r="V249" s="80">
        <f t="shared" si="8"/>
        <v>30</v>
      </c>
      <c r="W249" s="121" t="e">
        <f>[1]!STOCK[[#This Row],[Precio Final]]-[1]!STOCK[[#This Row],[Costo total]]</f>
        <v>#REF!</v>
      </c>
      <c r="X249" s="121" t="e">
        <f>[1]!STOCK[[#This Row],[Ganancia Unitaria]]*[1]!STOCK[[#This Row],[Salidas]]</f>
        <v>#REF!</v>
      </c>
      <c r="Y249" s="121"/>
      <c r="Z249" s="121"/>
      <c r="AA249" s="96" t="e">
        <f>[1]!STOCK[[#This Row],[Costo total]]*[1]!STOCK[[#This Row],[Entradas]]</f>
        <v>#REF!</v>
      </c>
      <c r="AB249" s="96" t="e">
        <f>[1]!STOCK[[#This Row],[Stock Actual]]*[1]!STOCK[[#This Row],[Costo total]]</f>
        <v>#REF!</v>
      </c>
      <c r="AC249" s="121"/>
      <c r="AD249" s="76"/>
      <c r="AE249" s="76"/>
      <c r="AF249" s="76"/>
      <c r="AG249" s="76"/>
      <c r="AH249" s="76"/>
      <c r="AI249" s="76"/>
      <c r="AJ249" s="76"/>
      <c r="AK249" s="76"/>
      <c r="AL249" s="76"/>
      <c r="AM249" s="76"/>
      <c r="AN249" s="76"/>
      <c r="AO249" s="76"/>
      <c r="AP249" s="76"/>
      <c r="AQ249" s="76"/>
      <c r="AR249" s="76"/>
      <c r="AS249" s="76"/>
      <c r="AT249" s="76"/>
    </row>
    <row r="250" s="58" customFormat="1" ht="80" hidden="1" customHeight="1" spans="1:46">
      <c r="A250" s="85" t="s">
        <v>17024</v>
      </c>
      <c r="B250" s="119"/>
      <c r="C250" s="87" t="s">
        <v>2</v>
      </c>
      <c r="D250" s="118" t="s">
        <v>16751</v>
      </c>
      <c r="E250" s="120" t="s">
        <v>17025</v>
      </c>
      <c r="F250" s="120" t="s">
        <v>16400</v>
      </c>
      <c r="G250" s="115"/>
      <c r="H250" s="118">
        <v>30</v>
      </c>
      <c r="I250" s="78">
        <f t="shared" si="7"/>
        <v>30</v>
      </c>
      <c r="J250" s="122">
        <v>1</v>
      </c>
      <c r="K250" s="105">
        <f>SUMIFS(VENTAS[Cantidad],VENTAS[Código del producto Vendido],STOCK[[#This Row],[Code]])</f>
        <v>0</v>
      </c>
      <c r="L250" s="105">
        <f>STOCK[[#This Row],[Entradas]]-STOCK[[#This Row],[Salidas]]</f>
        <v>1</v>
      </c>
      <c r="M250" s="78">
        <f>STOCK[[#This Row],[Precio Final]]*10%</f>
        <v>3</v>
      </c>
      <c r="N250" s="98">
        <v>0</v>
      </c>
      <c r="O250" s="98">
        <v>0</v>
      </c>
      <c r="P250" s="118">
        <v>6.95</v>
      </c>
      <c r="Q250" s="116">
        <v>0</v>
      </c>
      <c r="R250" s="115">
        <v>0</v>
      </c>
      <c r="S250" s="115">
        <v>1.65</v>
      </c>
      <c r="T250" s="115" t="e">
        <f>[1]!STOCK[[#This Row],[Costo Unitario (USD)]]+[1]!STOCK[[#This Row],[Costo Envío (USD)]]+[1]!STOCK[[#This Row],[Comisión 10%]]</f>
        <v>#REF!</v>
      </c>
      <c r="U250" s="98" t="e">
        <f>[1]!STOCK[[#This Row],[Costo total]]*1.5</f>
        <v>#REF!</v>
      </c>
      <c r="V250" s="80">
        <f t="shared" si="8"/>
        <v>30</v>
      </c>
      <c r="W250" s="115" t="e">
        <f>[1]!STOCK[[#This Row],[Precio Final]]-[1]!STOCK[[#This Row],[Costo total]]</f>
        <v>#REF!</v>
      </c>
      <c r="X250" s="115" t="e">
        <f>[1]!STOCK[[#This Row],[Ganancia Unitaria]]*[1]!STOCK[[#This Row],[Salidas]]</f>
        <v>#REF!</v>
      </c>
      <c r="Y250" s="115"/>
      <c r="Z250" s="115"/>
      <c r="AA250" s="100" t="e">
        <f>[1]!STOCK[[#This Row],[Costo total]]*[1]!STOCK[[#This Row],[Entradas]]</f>
        <v>#REF!</v>
      </c>
      <c r="AB250" s="100" t="e">
        <f>[1]!STOCK[[#This Row],[Stock Actual]]*[1]!STOCK[[#This Row],[Costo total]]</f>
        <v>#REF!</v>
      </c>
      <c r="AC250" s="115"/>
      <c r="AD250" s="78"/>
      <c r="AE250" s="78"/>
      <c r="AF250" s="78"/>
      <c r="AG250" s="78"/>
      <c r="AH250" s="78"/>
      <c r="AI250" s="78"/>
      <c r="AJ250" s="78"/>
      <c r="AK250" s="78"/>
      <c r="AL250" s="78"/>
      <c r="AM250" s="78"/>
      <c r="AN250" s="78"/>
      <c r="AO250" s="78"/>
      <c r="AP250" s="78"/>
      <c r="AQ250" s="78"/>
      <c r="AR250" s="78"/>
      <c r="AS250" s="78"/>
      <c r="AT250" s="78"/>
    </row>
    <row r="251" s="58" customFormat="1" ht="80" hidden="1" customHeight="1" spans="1:46">
      <c r="A251" s="85" t="s">
        <v>17026</v>
      </c>
      <c r="B251" s="117"/>
      <c r="C251" s="83" t="s">
        <v>2</v>
      </c>
      <c r="D251" s="118" t="s">
        <v>16751</v>
      </c>
      <c r="E251" s="120" t="s">
        <v>17027</v>
      </c>
      <c r="F251" s="120" t="s">
        <v>16413</v>
      </c>
      <c r="G251" s="121"/>
      <c r="H251" s="118">
        <v>30</v>
      </c>
      <c r="I251" s="78">
        <f t="shared" si="7"/>
        <v>30</v>
      </c>
      <c r="J251" s="122">
        <v>2</v>
      </c>
      <c r="K251" s="105">
        <f>SUMIFS(VENTAS[Cantidad],VENTAS[Código del producto Vendido],STOCK[[#This Row],[Code]])</f>
        <v>1</v>
      </c>
      <c r="L251" s="105">
        <f>STOCK[[#This Row],[Entradas]]-STOCK[[#This Row],[Salidas]]</f>
        <v>1</v>
      </c>
      <c r="M251" s="78">
        <f>STOCK[[#This Row],[Precio Final]]*10%</f>
        <v>3</v>
      </c>
      <c r="N251" s="99">
        <v>0</v>
      </c>
      <c r="O251" s="99">
        <v>0</v>
      </c>
      <c r="P251" s="118">
        <v>6.95</v>
      </c>
      <c r="Q251" s="123">
        <v>0</v>
      </c>
      <c r="R251" s="121">
        <v>0</v>
      </c>
      <c r="S251" s="121">
        <v>1.65</v>
      </c>
      <c r="T251" s="121" t="e">
        <f>[1]!STOCK[[#This Row],[Costo Unitario (USD)]]+[1]!STOCK[[#This Row],[Costo Envío (USD)]]+[1]!STOCK[[#This Row],[Comisión 10%]]</f>
        <v>#REF!</v>
      </c>
      <c r="U251" s="99" t="e">
        <f>[1]!STOCK[[#This Row],[Costo total]]*1.5</f>
        <v>#REF!</v>
      </c>
      <c r="V251" s="80">
        <f t="shared" si="8"/>
        <v>30</v>
      </c>
      <c r="W251" s="121" t="e">
        <f>[1]!STOCK[[#This Row],[Precio Final]]-[1]!STOCK[[#This Row],[Costo total]]</f>
        <v>#REF!</v>
      </c>
      <c r="X251" s="121" t="e">
        <f>[1]!STOCK[[#This Row],[Ganancia Unitaria]]*[1]!STOCK[[#This Row],[Salidas]]</f>
        <v>#REF!</v>
      </c>
      <c r="Y251" s="121"/>
      <c r="Z251" s="121"/>
      <c r="AA251" s="96" t="e">
        <f>[1]!STOCK[[#This Row],[Costo total]]*[1]!STOCK[[#This Row],[Entradas]]</f>
        <v>#REF!</v>
      </c>
      <c r="AB251" s="96" t="e">
        <f>[1]!STOCK[[#This Row],[Stock Actual]]*[1]!STOCK[[#This Row],[Costo total]]</f>
        <v>#REF!</v>
      </c>
      <c r="AC251" s="121"/>
      <c r="AD251" s="78"/>
      <c r="AE251" s="78"/>
      <c r="AF251" s="78"/>
      <c r="AG251" s="78"/>
      <c r="AH251" s="78"/>
      <c r="AI251" s="78"/>
      <c r="AJ251" s="78"/>
      <c r="AK251" s="78"/>
      <c r="AL251" s="78"/>
      <c r="AM251" s="78"/>
      <c r="AN251" s="78"/>
      <c r="AO251" s="78"/>
      <c r="AP251" s="78"/>
      <c r="AQ251" s="78"/>
      <c r="AR251" s="78"/>
      <c r="AS251" s="78"/>
      <c r="AT251" s="78"/>
    </row>
    <row r="252" s="58" customFormat="1" ht="80" hidden="1" customHeight="1" spans="1:46">
      <c r="A252" s="85" t="s">
        <v>17028</v>
      </c>
      <c r="B252" s="119"/>
      <c r="C252" s="87" t="s">
        <v>2</v>
      </c>
      <c r="D252" s="118" t="s">
        <v>16916</v>
      </c>
      <c r="E252" s="120" t="s">
        <v>17029</v>
      </c>
      <c r="F252" s="120" t="s">
        <v>16413</v>
      </c>
      <c r="G252" s="115"/>
      <c r="H252" s="118">
        <v>30</v>
      </c>
      <c r="I252" s="78">
        <f t="shared" si="7"/>
        <v>30</v>
      </c>
      <c r="J252" s="122">
        <v>4</v>
      </c>
      <c r="K252" s="105">
        <f>SUMIFS(VENTAS[Cantidad],VENTAS[Código del producto Vendido],STOCK[[#This Row],[Code]])</f>
        <v>0</v>
      </c>
      <c r="L252" s="105">
        <f>STOCK[[#This Row],[Entradas]]-STOCK[[#This Row],[Salidas]]</f>
        <v>4</v>
      </c>
      <c r="M252" s="78">
        <f>STOCK[[#This Row],[Precio Final]]*10%</f>
        <v>3</v>
      </c>
      <c r="N252" s="98">
        <v>0</v>
      </c>
      <c r="O252" s="98">
        <v>0</v>
      </c>
      <c r="P252" s="118">
        <v>9.98</v>
      </c>
      <c r="Q252" s="116">
        <v>0</v>
      </c>
      <c r="R252" s="115">
        <v>0</v>
      </c>
      <c r="S252" s="115">
        <v>1.65</v>
      </c>
      <c r="T252" s="115" t="e">
        <f>[1]!STOCK[[#This Row],[Costo Unitario (USD)]]+[1]!STOCK[[#This Row],[Costo Envío (USD)]]+[1]!STOCK[[#This Row],[Comisión 10%]]</f>
        <v>#REF!</v>
      </c>
      <c r="U252" s="98" t="e">
        <f>[1]!STOCK[[#This Row],[Costo total]]*1.5</f>
        <v>#REF!</v>
      </c>
      <c r="V252" s="80">
        <f t="shared" si="8"/>
        <v>30</v>
      </c>
      <c r="W252" s="115" t="e">
        <f>[1]!STOCK[[#This Row],[Precio Final]]-[1]!STOCK[[#This Row],[Costo total]]</f>
        <v>#REF!</v>
      </c>
      <c r="X252" s="115" t="e">
        <f>[1]!STOCK[[#This Row],[Ganancia Unitaria]]*[1]!STOCK[[#This Row],[Salidas]]</f>
        <v>#REF!</v>
      </c>
      <c r="Y252" s="115"/>
      <c r="Z252" s="115"/>
      <c r="AA252" s="100" t="e">
        <f>[1]!STOCK[[#This Row],[Costo total]]*[1]!STOCK[[#This Row],[Entradas]]</f>
        <v>#REF!</v>
      </c>
      <c r="AB252" s="100" t="e">
        <f>[1]!STOCK[[#This Row],[Stock Actual]]*[1]!STOCK[[#This Row],[Costo total]]</f>
        <v>#REF!</v>
      </c>
      <c r="AC252" s="115"/>
      <c r="AD252" s="78"/>
      <c r="AE252" s="78"/>
      <c r="AF252" s="78"/>
      <c r="AG252" s="78"/>
      <c r="AH252" s="78"/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</row>
    <row r="253" s="59" customFormat="1" ht="80" hidden="1" customHeight="1" spans="1:46">
      <c r="A253" s="85" t="s">
        <v>17030</v>
      </c>
      <c r="B253" s="117"/>
      <c r="C253" s="83" t="s">
        <v>2</v>
      </c>
      <c r="D253" s="118" t="s">
        <v>16916</v>
      </c>
      <c r="E253" s="120" t="s">
        <v>17031</v>
      </c>
      <c r="F253" s="120" t="s">
        <v>16400</v>
      </c>
      <c r="G253" s="121"/>
      <c r="H253" s="118">
        <v>30</v>
      </c>
      <c r="I253" s="78">
        <f t="shared" si="7"/>
        <v>30</v>
      </c>
      <c r="J253" s="122">
        <v>1</v>
      </c>
      <c r="K253" s="105">
        <f>SUMIFS(VENTAS[Cantidad],VENTAS[Código del producto Vendido],STOCK[[#This Row],[Code]])</f>
        <v>0</v>
      </c>
      <c r="L253" s="105">
        <f>STOCK[[#This Row],[Entradas]]-STOCK[[#This Row],[Salidas]]</f>
        <v>1</v>
      </c>
      <c r="M253" s="78">
        <f>STOCK[[#This Row],[Precio Final]]*10%</f>
        <v>3</v>
      </c>
      <c r="N253" s="99">
        <v>0</v>
      </c>
      <c r="O253" s="99">
        <v>0</v>
      </c>
      <c r="P253" s="118">
        <v>8.55</v>
      </c>
      <c r="Q253" s="123">
        <v>0</v>
      </c>
      <c r="R253" s="121">
        <v>0</v>
      </c>
      <c r="S253" s="121">
        <v>1.65</v>
      </c>
      <c r="T253" s="121" t="e">
        <f>[1]!STOCK[[#This Row],[Costo Unitario (USD)]]+[1]!STOCK[[#This Row],[Costo Envío (USD)]]+[1]!STOCK[[#This Row],[Comisión 10%]]</f>
        <v>#REF!</v>
      </c>
      <c r="U253" s="99" t="e">
        <f>[1]!STOCK[[#This Row],[Costo total]]*1.5</f>
        <v>#REF!</v>
      </c>
      <c r="V253" s="80">
        <f t="shared" si="8"/>
        <v>30</v>
      </c>
      <c r="W253" s="121" t="e">
        <f>[1]!STOCK[[#This Row],[Precio Final]]-[1]!STOCK[[#This Row],[Costo total]]</f>
        <v>#REF!</v>
      </c>
      <c r="X253" s="121" t="e">
        <f>[1]!STOCK[[#This Row],[Ganancia Unitaria]]*[1]!STOCK[[#This Row],[Salidas]]</f>
        <v>#REF!</v>
      </c>
      <c r="Y253" s="121"/>
      <c r="Z253" s="121"/>
      <c r="AA253" s="96" t="e">
        <f>[1]!STOCK[[#This Row],[Costo total]]*[1]!STOCK[[#This Row],[Entradas]]</f>
        <v>#REF!</v>
      </c>
      <c r="AB253" s="96" t="e">
        <f>[1]!STOCK[[#This Row],[Stock Actual]]*[1]!STOCK[[#This Row],[Costo total]]</f>
        <v>#REF!</v>
      </c>
      <c r="AC253" s="121"/>
      <c r="AD253" s="76"/>
      <c r="AE253" s="76"/>
      <c r="AF253" s="76"/>
      <c r="AG253" s="76"/>
      <c r="AH253" s="76"/>
      <c r="AI253" s="76"/>
      <c r="AJ253" s="76"/>
      <c r="AK253" s="76"/>
      <c r="AL253" s="76"/>
      <c r="AM253" s="76"/>
      <c r="AN253" s="76"/>
      <c r="AO253" s="76"/>
      <c r="AP253" s="76"/>
      <c r="AQ253" s="76"/>
      <c r="AR253" s="76"/>
      <c r="AS253" s="76"/>
      <c r="AT253" s="76"/>
    </row>
    <row r="254" s="58" customFormat="1" ht="80" hidden="1" customHeight="1" spans="1:46">
      <c r="A254" s="85" t="s">
        <v>17032</v>
      </c>
      <c r="B254" s="119"/>
      <c r="C254" s="87" t="s">
        <v>2</v>
      </c>
      <c r="D254" s="118" t="s">
        <v>16735</v>
      </c>
      <c r="E254" s="120" t="s">
        <v>17033</v>
      </c>
      <c r="F254" s="120" t="s">
        <v>17034</v>
      </c>
      <c r="G254" s="115"/>
      <c r="H254" s="118">
        <v>12</v>
      </c>
      <c r="I254" s="78">
        <f t="shared" si="7"/>
        <v>12</v>
      </c>
      <c r="J254" s="122">
        <v>6</v>
      </c>
      <c r="K254" s="105">
        <f>SUMIFS(VENTAS[Cantidad],VENTAS[Código del producto Vendido],STOCK[[#This Row],[Code]])</f>
        <v>1</v>
      </c>
      <c r="L254" s="105">
        <f>STOCK[[#This Row],[Entradas]]-STOCK[[#This Row],[Salidas]]</f>
        <v>5</v>
      </c>
      <c r="M254" s="78">
        <f>STOCK[[#This Row],[Precio Final]]*10%</f>
        <v>1.2</v>
      </c>
      <c r="N254" s="98">
        <v>0</v>
      </c>
      <c r="O254" s="98">
        <v>0</v>
      </c>
      <c r="P254" s="118">
        <v>2.99</v>
      </c>
      <c r="Q254" s="116">
        <v>0</v>
      </c>
      <c r="R254" s="115">
        <v>0</v>
      </c>
      <c r="S254" s="115">
        <v>1.65</v>
      </c>
      <c r="T254" s="115" t="e">
        <f>[1]!STOCK[[#This Row],[Costo Unitario (USD)]]+[1]!STOCK[[#This Row],[Costo Envío (USD)]]+[1]!STOCK[[#This Row],[Comisión 10%]]</f>
        <v>#REF!</v>
      </c>
      <c r="U254" s="98" t="e">
        <f>[1]!STOCK[[#This Row],[Costo total]]*1.5</f>
        <v>#REF!</v>
      </c>
      <c r="V254" s="80">
        <f t="shared" si="8"/>
        <v>12</v>
      </c>
      <c r="W254" s="115" t="e">
        <f>[1]!STOCK[[#This Row],[Precio Final]]-[1]!STOCK[[#This Row],[Costo total]]</f>
        <v>#REF!</v>
      </c>
      <c r="X254" s="115" t="e">
        <f>[1]!STOCK[[#This Row],[Ganancia Unitaria]]*[1]!STOCK[[#This Row],[Salidas]]</f>
        <v>#REF!</v>
      </c>
      <c r="Y254" s="115"/>
      <c r="Z254" s="115"/>
      <c r="AA254" s="100" t="e">
        <f>[1]!STOCK[[#This Row],[Costo total]]*[1]!STOCK[[#This Row],[Entradas]]</f>
        <v>#REF!</v>
      </c>
      <c r="AB254" s="100" t="e">
        <f>[1]!STOCK[[#This Row],[Stock Actual]]*[1]!STOCK[[#This Row],[Costo total]]</f>
        <v>#REF!</v>
      </c>
      <c r="AC254" s="115"/>
      <c r="AD254" s="78"/>
      <c r="AE254" s="78"/>
      <c r="AF254" s="78"/>
      <c r="AG254" s="78"/>
      <c r="AH254" s="78"/>
      <c r="AI254" s="78"/>
      <c r="AJ254" s="78"/>
      <c r="AK254" s="78"/>
      <c r="AL254" s="78"/>
      <c r="AM254" s="78"/>
      <c r="AN254" s="78"/>
      <c r="AO254" s="78"/>
      <c r="AP254" s="78"/>
      <c r="AQ254" s="78"/>
      <c r="AR254" s="78"/>
      <c r="AS254" s="78"/>
      <c r="AT254" s="78"/>
    </row>
    <row r="255" s="59" customFormat="1" ht="80" hidden="1" customHeight="1" spans="1:46">
      <c r="A255" s="85" t="s">
        <v>17035</v>
      </c>
      <c r="B255" s="117"/>
      <c r="C255" s="83" t="s">
        <v>2</v>
      </c>
      <c r="D255" s="118" t="s">
        <v>16735</v>
      </c>
      <c r="E255" s="120" t="s">
        <v>17036</v>
      </c>
      <c r="F255" s="120" t="s">
        <v>17034</v>
      </c>
      <c r="G255" s="121"/>
      <c r="H255" s="118">
        <v>12</v>
      </c>
      <c r="I255" s="78">
        <f t="shared" ref="I255:I318" si="9">H255</f>
        <v>12</v>
      </c>
      <c r="J255" s="122">
        <v>4</v>
      </c>
      <c r="K255" s="105">
        <f>SUMIFS(VENTAS[Cantidad],VENTAS[Código del producto Vendido],STOCK[[#This Row],[Code]])</f>
        <v>0</v>
      </c>
      <c r="L255" s="105">
        <f>STOCK[[#This Row],[Entradas]]-STOCK[[#This Row],[Salidas]]</f>
        <v>4</v>
      </c>
      <c r="M255" s="78">
        <f>STOCK[[#This Row],[Precio Final]]*10%</f>
        <v>1.2</v>
      </c>
      <c r="N255" s="99">
        <v>0</v>
      </c>
      <c r="O255" s="99">
        <v>0</v>
      </c>
      <c r="P255" s="118">
        <v>3.18</v>
      </c>
      <c r="Q255" s="123">
        <v>0</v>
      </c>
      <c r="R255" s="121">
        <v>0</v>
      </c>
      <c r="S255" s="121">
        <v>1.65</v>
      </c>
      <c r="T255" s="121" t="e">
        <f>[1]!STOCK[[#This Row],[Costo Unitario (USD)]]+[1]!STOCK[[#This Row],[Costo Envío (USD)]]+[1]!STOCK[[#This Row],[Comisión 10%]]</f>
        <v>#REF!</v>
      </c>
      <c r="U255" s="99" t="e">
        <f>[1]!STOCK[[#This Row],[Costo total]]*1.5</f>
        <v>#REF!</v>
      </c>
      <c r="V255" s="80">
        <f t="shared" si="8"/>
        <v>12</v>
      </c>
      <c r="W255" s="121" t="e">
        <f>[1]!STOCK[[#This Row],[Precio Final]]-[1]!STOCK[[#This Row],[Costo total]]</f>
        <v>#REF!</v>
      </c>
      <c r="X255" s="121" t="e">
        <f>[1]!STOCK[[#This Row],[Ganancia Unitaria]]*[1]!STOCK[[#This Row],[Salidas]]</f>
        <v>#REF!</v>
      </c>
      <c r="Y255" s="121"/>
      <c r="Z255" s="121"/>
      <c r="AA255" s="96" t="e">
        <f>[1]!STOCK[[#This Row],[Costo total]]*[1]!STOCK[[#This Row],[Entradas]]</f>
        <v>#REF!</v>
      </c>
      <c r="AB255" s="96" t="e">
        <f>[1]!STOCK[[#This Row],[Stock Actual]]*[1]!STOCK[[#This Row],[Costo total]]</f>
        <v>#REF!</v>
      </c>
      <c r="AC255" s="121"/>
      <c r="AD255" s="76"/>
      <c r="AE255" s="76"/>
      <c r="AF255" s="76"/>
      <c r="AG255" s="76"/>
      <c r="AH255" s="76"/>
      <c r="AI255" s="76"/>
      <c r="AJ255" s="76"/>
      <c r="AK255" s="76"/>
      <c r="AL255" s="76"/>
      <c r="AM255" s="76"/>
      <c r="AN255" s="76"/>
      <c r="AO255" s="76"/>
      <c r="AP255" s="76"/>
      <c r="AQ255" s="76"/>
      <c r="AR255" s="76"/>
      <c r="AS255" s="76"/>
      <c r="AT255" s="76"/>
    </row>
    <row r="256" s="58" customFormat="1" ht="80" hidden="1" customHeight="1" spans="1:46">
      <c r="A256" s="85" t="s">
        <v>17037</v>
      </c>
      <c r="B256" s="119"/>
      <c r="C256" s="87" t="s">
        <v>2</v>
      </c>
      <c r="D256" s="118" t="s">
        <v>16780</v>
      </c>
      <c r="E256" s="120" t="s">
        <v>17038</v>
      </c>
      <c r="F256" s="120" t="s">
        <v>16438</v>
      </c>
      <c r="G256" s="115"/>
      <c r="H256" s="118">
        <v>15</v>
      </c>
      <c r="I256" s="78">
        <f t="shared" si="9"/>
        <v>15</v>
      </c>
      <c r="J256" s="122">
        <v>1</v>
      </c>
      <c r="K256" s="105">
        <f>SUMIFS(VENTAS[Cantidad],VENTAS[Código del producto Vendido],STOCK[[#This Row],[Code]])</f>
        <v>0</v>
      </c>
      <c r="L256" s="105">
        <f>STOCK[[#This Row],[Entradas]]-STOCK[[#This Row],[Salidas]]</f>
        <v>1</v>
      </c>
      <c r="M256" s="78">
        <f>STOCK[[#This Row],[Precio Final]]*10%</f>
        <v>1.5</v>
      </c>
      <c r="N256" s="98">
        <v>0</v>
      </c>
      <c r="O256" s="98">
        <v>0</v>
      </c>
      <c r="P256" s="118">
        <v>4.35</v>
      </c>
      <c r="Q256" s="116">
        <v>0</v>
      </c>
      <c r="R256" s="115">
        <v>0</v>
      </c>
      <c r="S256" s="115">
        <v>1.65</v>
      </c>
      <c r="T256" s="115" t="e">
        <f>[1]!STOCK[[#This Row],[Costo Unitario (USD)]]+[1]!STOCK[[#This Row],[Costo Envío (USD)]]+[1]!STOCK[[#This Row],[Comisión 10%]]</f>
        <v>#REF!</v>
      </c>
      <c r="U256" s="98" t="e">
        <f>[1]!STOCK[[#This Row],[Costo total]]*1.5</f>
        <v>#REF!</v>
      </c>
      <c r="V256" s="80">
        <f t="shared" si="8"/>
        <v>15</v>
      </c>
      <c r="W256" s="115" t="e">
        <f>[1]!STOCK[[#This Row],[Precio Final]]-[1]!STOCK[[#This Row],[Costo total]]</f>
        <v>#REF!</v>
      </c>
      <c r="X256" s="115" t="e">
        <f>[1]!STOCK[[#This Row],[Ganancia Unitaria]]*[1]!STOCK[[#This Row],[Salidas]]</f>
        <v>#REF!</v>
      </c>
      <c r="Y256" s="115"/>
      <c r="Z256" s="115"/>
      <c r="AA256" s="100" t="e">
        <f>[1]!STOCK[[#This Row],[Costo total]]*[1]!STOCK[[#This Row],[Entradas]]</f>
        <v>#REF!</v>
      </c>
      <c r="AB256" s="100" t="e">
        <f>[1]!STOCK[[#This Row],[Stock Actual]]*[1]!STOCK[[#This Row],[Costo total]]</f>
        <v>#REF!</v>
      </c>
      <c r="AC256" s="115"/>
      <c r="AD256" s="78"/>
      <c r="AE256" s="78"/>
      <c r="AF256" s="78"/>
      <c r="AG256" s="78"/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</row>
    <row r="257" s="58" customFormat="1" ht="80" hidden="1" customHeight="1" spans="1:46">
      <c r="A257" s="85" t="s">
        <v>17039</v>
      </c>
      <c r="B257" s="117"/>
      <c r="C257" s="83" t="s">
        <v>2</v>
      </c>
      <c r="D257" s="118" t="s">
        <v>16916</v>
      </c>
      <c r="E257" s="120" t="s">
        <v>17040</v>
      </c>
      <c r="F257" s="120" t="s">
        <v>16413</v>
      </c>
      <c r="G257" s="121"/>
      <c r="H257" s="118">
        <v>35</v>
      </c>
      <c r="I257" s="78">
        <f t="shared" si="9"/>
        <v>35</v>
      </c>
      <c r="J257" s="122">
        <v>1</v>
      </c>
      <c r="K257" s="105">
        <f>SUMIFS(VENTAS[Cantidad],VENTAS[Código del producto Vendido],STOCK[[#This Row],[Code]])</f>
        <v>1</v>
      </c>
      <c r="L257" s="105">
        <f>STOCK[[#This Row],[Entradas]]-STOCK[[#This Row],[Salidas]]</f>
        <v>0</v>
      </c>
      <c r="M257" s="78">
        <f>STOCK[[#This Row],[Precio Final]]*10%</f>
        <v>3.5</v>
      </c>
      <c r="N257" s="99">
        <v>0</v>
      </c>
      <c r="O257" s="99">
        <v>0</v>
      </c>
      <c r="P257" s="118">
        <v>10.7</v>
      </c>
      <c r="Q257" s="123">
        <v>0</v>
      </c>
      <c r="R257" s="121">
        <v>0</v>
      </c>
      <c r="S257" s="121">
        <v>1.65</v>
      </c>
      <c r="T257" s="121" t="e">
        <f>[1]!STOCK[[#This Row],[Costo Unitario (USD)]]+[1]!STOCK[[#This Row],[Costo Envío (USD)]]+[1]!STOCK[[#This Row],[Comisión 10%]]</f>
        <v>#REF!</v>
      </c>
      <c r="U257" s="99" t="e">
        <f>[1]!STOCK[[#This Row],[Costo total]]*1.5</f>
        <v>#REF!</v>
      </c>
      <c r="V257" s="80">
        <f t="shared" si="8"/>
        <v>35</v>
      </c>
      <c r="W257" s="121" t="e">
        <f>[1]!STOCK[[#This Row],[Precio Final]]-[1]!STOCK[[#This Row],[Costo total]]</f>
        <v>#REF!</v>
      </c>
      <c r="X257" s="121" t="e">
        <f>[1]!STOCK[[#This Row],[Ganancia Unitaria]]*[1]!STOCK[[#This Row],[Salidas]]</f>
        <v>#REF!</v>
      </c>
      <c r="Y257" s="121"/>
      <c r="Z257" s="121"/>
      <c r="AA257" s="96" t="e">
        <f>[1]!STOCK[[#This Row],[Costo total]]*[1]!STOCK[[#This Row],[Entradas]]</f>
        <v>#REF!</v>
      </c>
      <c r="AB257" s="96" t="e">
        <f>[1]!STOCK[[#This Row],[Stock Actual]]*[1]!STOCK[[#This Row],[Costo total]]</f>
        <v>#REF!</v>
      </c>
      <c r="AC257" s="121"/>
      <c r="AD257" s="78"/>
      <c r="AE257" s="78"/>
      <c r="AF257" s="78"/>
      <c r="AG257" s="78"/>
      <c r="AH257" s="78"/>
      <c r="AI257" s="78"/>
      <c r="AJ257" s="78"/>
      <c r="AK257" s="78"/>
      <c r="AL257" s="78"/>
      <c r="AM257" s="78"/>
      <c r="AN257" s="78"/>
      <c r="AO257" s="78"/>
      <c r="AP257" s="78"/>
      <c r="AQ257" s="78"/>
      <c r="AR257" s="78"/>
      <c r="AS257" s="78"/>
      <c r="AT257" s="78"/>
    </row>
    <row r="258" s="59" customFormat="1" ht="80" hidden="1" customHeight="1" spans="1:46">
      <c r="A258" s="85" t="s">
        <v>17041</v>
      </c>
      <c r="B258" s="119"/>
      <c r="C258" s="87" t="s">
        <v>2</v>
      </c>
      <c r="D258" s="118" t="s">
        <v>16780</v>
      </c>
      <c r="E258" s="120" t="s">
        <v>17042</v>
      </c>
      <c r="F258" s="120" t="s">
        <v>16438</v>
      </c>
      <c r="G258" s="115"/>
      <c r="H258" s="118">
        <v>10</v>
      </c>
      <c r="I258" s="78">
        <f t="shared" si="9"/>
        <v>10</v>
      </c>
      <c r="J258" s="122">
        <v>5</v>
      </c>
      <c r="K258" s="105">
        <v>2</v>
      </c>
      <c r="L258" s="105">
        <f>STOCK[[#This Row],[Entradas]]-STOCK[[#This Row],[Salidas]]</f>
        <v>3</v>
      </c>
      <c r="M258" s="78">
        <f>STOCK[[#This Row],[Precio Final]]*10%</f>
        <v>1</v>
      </c>
      <c r="N258" s="98">
        <v>0</v>
      </c>
      <c r="O258" s="98">
        <v>0</v>
      </c>
      <c r="P258" s="118">
        <v>1.96</v>
      </c>
      <c r="Q258" s="116">
        <v>0</v>
      </c>
      <c r="R258" s="115">
        <v>0</v>
      </c>
      <c r="S258" s="115">
        <v>1.65</v>
      </c>
      <c r="T258" s="115" t="e">
        <f>[1]!STOCK[[#This Row],[Costo Unitario (USD)]]+[1]!STOCK[[#This Row],[Costo Envío (USD)]]+[1]!STOCK[[#This Row],[Comisión 10%]]</f>
        <v>#REF!</v>
      </c>
      <c r="U258" s="98" t="e">
        <f>[1]!STOCK[[#This Row],[Costo total]]*1.5</f>
        <v>#REF!</v>
      </c>
      <c r="V258" s="80">
        <f t="shared" ref="V258:V321" si="10">H258</f>
        <v>10</v>
      </c>
      <c r="W258" s="115" t="e">
        <f>[1]!STOCK[[#This Row],[Precio Final]]-[1]!STOCK[[#This Row],[Costo total]]</f>
        <v>#REF!</v>
      </c>
      <c r="X258" s="115" t="e">
        <f>[1]!STOCK[[#This Row],[Ganancia Unitaria]]*[1]!STOCK[[#This Row],[Salidas]]</f>
        <v>#REF!</v>
      </c>
      <c r="Y258" s="115"/>
      <c r="Z258" s="115"/>
      <c r="AA258" s="100" t="e">
        <f>[1]!STOCK[[#This Row],[Costo total]]*[1]!STOCK[[#This Row],[Entradas]]</f>
        <v>#REF!</v>
      </c>
      <c r="AB258" s="100" t="e">
        <f>[1]!STOCK[[#This Row],[Stock Actual]]*[1]!STOCK[[#This Row],[Costo total]]</f>
        <v>#REF!</v>
      </c>
      <c r="AC258" s="115"/>
      <c r="AD258" s="76"/>
      <c r="AE258" s="76"/>
      <c r="AF258" s="76"/>
      <c r="AG258" s="76"/>
      <c r="AH258" s="76"/>
      <c r="AI258" s="76"/>
      <c r="AJ258" s="76"/>
      <c r="AK258" s="76"/>
      <c r="AL258" s="76"/>
      <c r="AM258" s="76"/>
      <c r="AN258" s="76"/>
      <c r="AO258" s="76"/>
      <c r="AP258" s="76"/>
      <c r="AQ258" s="76"/>
      <c r="AR258" s="76"/>
      <c r="AS258" s="76"/>
      <c r="AT258" s="76"/>
    </row>
    <row r="259" s="58" customFormat="1" ht="80" hidden="1" customHeight="1" spans="1:46">
      <c r="A259" s="85" t="s">
        <v>17043</v>
      </c>
      <c r="B259" s="117"/>
      <c r="C259" s="83" t="s">
        <v>2</v>
      </c>
      <c r="D259" s="118" t="s">
        <v>16721</v>
      </c>
      <c r="E259" s="120" t="s">
        <v>17044</v>
      </c>
      <c r="F259" s="120" t="s">
        <v>16413</v>
      </c>
      <c r="G259" s="121"/>
      <c r="H259" s="118">
        <v>20</v>
      </c>
      <c r="I259" s="78">
        <f t="shared" si="9"/>
        <v>20</v>
      </c>
      <c r="J259" s="122">
        <v>1</v>
      </c>
      <c r="K259" s="105">
        <f>SUMIFS(VENTAS[Cantidad],VENTAS[Código del producto Vendido],STOCK[[#This Row],[Code]])</f>
        <v>0</v>
      </c>
      <c r="L259" s="105">
        <f>STOCK[[#This Row],[Entradas]]-STOCK[[#This Row],[Salidas]]</f>
        <v>1</v>
      </c>
      <c r="M259" s="78">
        <f>STOCK[[#This Row],[Precio Final]]*10%</f>
        <v>2</v>
      </c>
      <c r="N259" s="99">
        <v>0</v>
      </c>
      <c r="O259" s="99">
        <v>0</v>
      </c>
      <c r="P259" s="118">
        <v>8.97</v>
      </c>
      <c r="Q259" s="123">
        <v>0</v>
      </c>
      <c r="R259" s="121">
        <v>0</v>
      </c>
      <c r="S259" s="121">
        <v>1.65</v>
      </c>
      <c r="T259" s="121" t="e">
        <f>[1]!STOCK[[#This Row],[Costo Unitario (USD)]]+[1]!STOCK[[#This Row],[Costo Envío (USD)]]+[1]!STOCK[[#This Row],[Comisión 10%]]</f>
        <v>#REF!</v>
      </c>
      <c r="U259" s="99" t="e">
        <f>[1]!STOCK[[#This Row],[Costo total]]*1.5</f>
        <v>#REF!</v>
      </c>
      <c r="V259" s="80">
        <f t="shared" si="10"/>
        <v>20</v>
      </c>
      <c r="W259" s="121" t="e">
        <f>[1]!STOCK[[#This Row],[Precio Final]]-[1]!STOCK[[#This Row],[Costo total]]</f>
        <v>#REF!</v>
      </c>
      <c r="X259" s="121" t="e">
        <f>[1]!STOCK[[#This Row],[Ganancia Unitaria]]*[1]!STOCK[[#This Row],[Salidas]]</f>
        <v>#REF!</v>
      </c>
      <c r="Y259" s="121"/>
      <c r="Z259" s="121"/>
      <c r="AA259" s="96" t="e">
        <f>[1]!STOCK[[#This Row],[Costo total]]*[1]!STOCK[[#This Row],[Entradas]]</f>
        <v>#REF!</v>
      </c>
      <c r="AB259" s="96" t="e">
        <f>[1]!STOCK[[#This Row],[Stock Actual]]*[1]!STOCK[[#This Row],[Costo total]]</f>
        <v>#REF!</v>
      </c>
      <c r="AC259" s="121"/>
      <c r="AD259" s="78"/>
      <c r="AE259" s="78"/>
      <c r="AF259" s="78"/>
      <c r="AG259" s="78"/>
      <c r="AH259" s="78"/>
      <c r="AI259" s="78"/>
      <c r="AJ259" s="78"/>
      <c r="AK259" s="78"/>
      <c r="AL259" s="78"/>
      <c r="AM259" s="78"/>
      <c r="AN259" s="78"/>
      <c r="AO259" s="78"/>
      <c r="AP259" s="78"/>
      <c r="AQ259" s="78"/>
      <c r="AR259" s="78"/>
      <c r="AS259" s="78"/>
      <c r="AT259" s="78"/>
    </row>
    <row r="260" s="59" customFormat="1" ht="80" hidden="1" customHeight="1" spans="1:46">
      <c r="A260" s="85" t="s">
        <v>17045</v>
      </c>
      <c r="B260" s="119"/>
      <c r="C260" s="87" t="s">
        <v>2</v>
      </c>
      <c r="D260" s="118" t="s">
        <v>16721</v>
      </c>
      <c r="E260" s="120" t="s">
        <v>17046</v>
      </c>
      <c r="F260" s="120" t="s">
        <v>16400</v>
      </c>
      <c r="G260" s="115"/>
      <c r="H260" s="118">
        <v>18</v>
      </c>
      <c r="I260" s="78">
        <f t="shared" si="9"/>
        <v>18</v>
      </c>
      <c r="J260" s="122">
        <v>2</v>
      </c>
      <c r="K260" s="105">
        <f>SUMIFS(VENTAS[Cantidad],VENTAS[Código del producto Vendido],STOCK[[#This Row],[Code]])</f>
        <v>0</v>
      </c>
      <c r="L260" s="105">
        <f>STOCK[[#This Row],[Entradas]]-STOCK[[#This Row],[Salidas]]</f>
        <v>2</v>
      </c>
      <c r="M260" s="78">
        <f>STOCK[[#This Row],[Precio Final]]*10%</f>
        <v>1.8</v>
      </c>
      <c r="N260" s="98">
        <v>0</v>
      </c>
      <c r="O260" s="98">
        <v>0</v>
      </c>
      <c r="P260" s="118">
        <v>7.08</v>
      </c>
      <c r="Q260" s="116">
        <v>0</v>
      </c>
      <c r="R260" s="115">
        <v>0</v>
      </c>
      <c r="S260" s="115">
        <v>1.65</v>
      </c>
      <c r="T260" s="115" t="e">
        <f>[1]!STOCK[[#This Row],[Costo Unitario (USD)]]+[1]!STOCK[[#This Row],[Costo Envío (USD)]]+[1]!STOCK[[#This Row],[Comisión 10%]]</f>
        <v>#REF!</v>
      </c>
      <c r="U260" s="98" t="e">
        <f>[1]!STOCK[[#This Row],[Costo total]]*1.5</f>
        <v>#REF!</v>
      </c>
      <c r="V260" s="80">
        <f t="shared" si="10"/>
        <v>18</v>
      </c>
      <c r="W260" s="115" t="e">
        <f>[1]!STOCK[[#This Row],[Precio Final]]-[1]!STOCK[[#This Row],[Costo total]]</f>
        <v>#REF!</v>
      </c>
      <c r="X260" s="115" t="e">
        <f>[1]!STOCK[[#This Row],[Ganancia Unitaria]]*[1]!STOCK[[#This Row],[Salidas]]</f>
        <v>#REF!</v>
      </c>
      <c r="Y260" s="115"/>
      <c r="Z260" s="115"/>
      <c r="AA260" s="100" t="e">
        <f>[1]!STOCK[[#This Row],[Costo total]]*[1]!STOCK[[#This Row],[Entradas]]</f>
        <v>#REF!</v>
      </c>
      <c r="AB260" s="100" t="e">
        <f>[1]!STOCK[[#This Row],[Stock Actual]]*[1]!STOCK[[#This Row],[Costo total]]</f>
        <v>#REF!</v>
      </c>
      <c r="AC260" s="115"/>
      <c r="AD260" s="76"/>
      <c r="AE260" s="76"/>
      <c r="AF260" s="76"/>
      <c r="AG260" s="76"/>
      <c r="AH260" s="76"/>
      <c r="AI260" s="76"/>
      <c r="AJ260" s="76"/>
      <c r="AK260" s="76"/>
      <c r="AL260" s="76"/>
      <c r="AM260" s="76"/>
      <c r="AN260" s="76"/>
      <c r="AO260" s="76"/>
      <c r="AP260" s="76"/>
      <c r="AQ260" s="76"/>
      <c r="AR260" s="76"/>
      <c r="AS260" s="76"/>
      <c r="AT260" s="76"/>
    </row>
    <row r="261" s="59" customFormat="1" ht="80" hidden="1" customHeight="1" spans="1:46">
      <c r="A261" s="85" t="s">
        <v>17047</v>
      </c>
      <c r="B261" s="117"/>
      <c r="C261" s="83" t="s">
        <v>2</v>
      </c>
      <c r="D261" s="118" t="s">
        <v>16721</v>
      </c>
      <c r="E261" s="120" t="s">
        <v>17048</v>
      </c>
      <c r="F261" s="120" t="s">
        <v>16413</v>
      </c>
      <c r="G261" s="121"/>
      <c r="H261" s="118">
        <v>18</v>
      </c>
      <c r="I261" s="78">
        <f t="shared" si="9"/>
        <v>18</v>
      </c>
      <c r="J261" s="122">
        <v>1</v>
      </c>
      <c r="K261" s="105">
        <f>SUMIFS(VENTAS[Cantidad],VENTAS[Código del producto Vendido],STOCK[[#This Row],[Code]])</f>
        <v>0</v>
      </c>
      <c r="L261" s="105">
        <f>STOCK[[#This Row],[Entradas]]-STOCK[[#This Row],[Salidas]]</f>
        <v>1</v>
      </c>
      <c r="M261" s="78">
        <f>STOCK[[#This Row],[Precio Final]]*10%</f>
        <v>1.8</v>
      </c>
      <c r="N261" s="99">
        <v>0</v>
      </c>
      <c r="O261" s="99">
        <v>0</v>
      </c>
      <c r="P261" s="118">
        <v>7.08</v>
      </c>
      <c r="Q261" s="123">
        <v>0</v>
      </c>
      <c r="R261" s="121">
        <v>0</v>
      </c>
      <c r="S261" s="121">
        <v>1.65</v>
      </c>
      <c r="T261" s="121" t="e">
        <f>[1]!STOCK[[#This Row],[Costo Unitario (USD)]]+[1]!STOCK[[#This Row],[Costo Envío (USD)]]+[1]!STOCK[[#This Row],[Comisión 10%]]</f>
        <v>#REF!</v>
      </c>
      <c r="U261" s="99" t="e">
        <f>[1]!STOCK[[#This Row],[Costo total]]*1.5</f>
        <v>#REF!</v>
      </c>
      <c r="V261" s="80">
        <f t="shared" si="10"/>
        <v>18</v>
      </c>
      <c r="W261" s="121" t="e">
        <f>[1]!STOCK[[#This Row],[Precio Final]]-[1]!STOCK[[#This Row],[Costo total]]</f>
        <v>#REF!</v>
      </c>
      <c r="X261" s="121" t="e">
        <f>[1]!STOCK[[#This Row],[Ganancia Unitaria]]*[1]!STOCK[[#This Row],[Salidas]]</f>
        <v>#REF!</v>
      </c>
      <c r="Y261" s="121"/>
      <c r="Z261" s="121"/>
      <c r="AA261" s="96" t="e">
        <f>[1]!STOCK[[#This Row],[Costo total]]*[1]!STOCK[[#This Row],[Entradas]]</f>
        <v>#REF!</v>
      </c>
      <c r="AB261" s="96" t="e">
        <f>[1]!STOCK[[#This Row],[Stock Actual]]*[1]!STOCK[[#This Row],[Costo total]]</f>
        <v>#REF!</v>
      </c>
      <c r="AC261" s="121"/>
      <c r="AD261" s="76"/>
      <c r="AE261" s="76"/>
      <c r="AF261" s="76"/>
      <c r="AG261" s="76"/>
      <c r="AH261" s="76"/>
      <c r="AI261" s="76"/>
      <c r="AJ261" s="76"/>
      <c r="AK261" s="76"/>
      <c r="AL261" s="76"/>
      <c r="AM261" s="76"/>
      <c r="AN261" s="76"/>
      <c r="AO261" s="76"/>
      <c r="AP261" s="76"/>
      <c r="AQ261" s="76"/>
      <c r="AR261" s="76"/>
      <c r="AS261" s="76"/>
      <c r="AT261" s="76"/>
    </row>
    <row r="262" s="59" customFormat="1" ht="80" customHeight="1" spans="1:46">
      <c r="A262" s="85" t="s">
        <v>17049</v>
      </c>
      <c r="B262" s="119"/>
      <c r="C262" s="87" t="s">
        <v>2</v>
      </c>
      <c r="D262" s="118" t="s">
        <v>16925</v>
      </c>
      <c r="E262" s="120" t="s">
        <v>17050</v>
      </c>
      <c r="F262" s="120" t="s">
        <v>16508</v>
      </c>
      <c r="G262" s="115"/>
      <c r="H262" s="118">
        <v>40</v>
      </c>
      <c r="I262" s="78">
        <f t="shared" si="9"/>
        <v>40</v>
      </c>
      <c r="J262" s="122">
        <v>2</v>
      </c>
      <c r="K262" s="105">
        <v>2</v>
      </c>
      <c r="L262" s="105">
        <f>STOCK[[#This Row],[Entradas]]-STOCK[[#This Row],[Salidas]]</f>
        <v>0</v>
      </c>
      <c r="M262" s="78">
        <f>STOCK[[#This Row],[Precio Final]]*10%</f>
        <v>4</v>
      </c>
      <c r="N262" s="98">
        <v>0</v>
      </c>
      <c r="O262" s="98">
        <v>0</v>
      </c>
      <c r="P262" s="118">
        <v>10</v>
      </c>
      <c r="Q262" s="116">
        <v>0</v>
      </c>
      <c r="R262" s="115">
        <v>0</v>
      </c>
      <c r="S262" s="115">
        <v>1.65</v>
      </c>
      <c r="T262" s="115" t="e">
        <f>[1]!STOCK[[#This Row],[Costo Unitario (USD)]]+[1]!STOCK[[#This Row],[Costo Envío (USD)]]+[1]!STOCK[[#This Row],[Comisión 10%]]</f>
        <v>#REF!</v>
      </c>
      <c r="U262" s="98" t="e">
        <f>[1]!STOCK[[#This Row],[Costo total]]*1.5</f>
        <v>#REF!</v>
      </c>
      <c r="V262" s="80">
        <f t="shared" si="10"/>
        <v>40</v>
      </c>
      <c r="W262" s="115" t="e">
        <f>[1]!STOCK[[#This Row],[Precio Final]]-[1]!STOCK[[#This Row],[Costo total]]</f>
        <v>#REF!</v>
      </c>
      <c r="X262" s="115" t="e">
        <f>[1]!STOCK[[#This Row],[Ganancia Unitaria]]*[1]!STOCK[[#This Row],[Salidas]]</f>
        <v>#REF!</v>
      </c>
      <c r="Y262" s="115"/>
      <c r="Z262" s="115"/>
      <c r="AA262" s="100" t="e">
        <f>[1]!STOCK[[#This Row],[Costo total]]*[1]!STOCK[[#This Row],[Entradas]]</f>
        <v>#REF!</v>
      </c>
      <c r="AB262" s="100" t="e">
        <f>[1]!STOCK[[#This Row],[Stock Actual]]*[1]!STOCK[[#This Row],[Costo total]]</f>
        <v>#REF!</v>
      </c>
      <c r="AC262" s="115"/>
      <c r="AD262" s="76"/>
      <c r="AE262" s="76"/>
      <c r="AF262" s="76"/>
      <c r="AG262" s="76"/>
      <c r="AH262" s="76"/>
      <c r="AI262" s="76"/>
      <c r="AJ262" s="76"/>
      <c r="AK262" s="76"/>
      <c r="AL262" s="76"/>
      <c r="AM262" s="76"/>
      <c r="AN262" s="76"/>
      <c r="AO262" s="76"/>
      <c r="AP262" s="76"/>
      <c r="AQ262" s="76"/>
      <c r="AR262" s="76"/>
      <c r="AS262" s="76"/>
      <c r="AT262" s="76"/>
    </row>
    <row r="263" s="58" customFormat="1" ht="80" customHeight="1" spans="1:46">
      <c r="A263" s="85" t="s">
        <v>17051</v>
      </c>
      <c r="B263" s="117"/>
      <c r="C263" s="83" t="s">
        <v>2</v>
      </c>
      <c r="D263" s="118" t="s">
        <v>16925</v>
      </c>
      <c r="E263" s="120" t="s">
        <v>17052</v>
      </c>
      <c r="F263" s="120" t="s">
        <v>16929</v>
      </c>
      <c r="G263" s="121"/>
      <c r="H263" s="118">
        <v>40</v>
      </c>
      <c r="I263" s="78">
        <f t="shared" si="9"/>
        <v>40</v>
      </c>
      <c r="J263" s="122">
        <v>1</v>
      </c>
      <c r="K263" s="105">
        <v>1</v>
      </c>
      <c r="L263" s="105">
        <f>STOCK[[#This Row],[Entradas]]-STOCK[[#This Row],[Salidas]]</f>
        <v>0</v>
      </c>
      <c r="M263" s="78">
        <f>STOCK[[#This Row],[Precio Final]]*10%</f>
        <v>4</v>
      </c>
      <c r="N263" s="99">
        <v>0</v>
      </c>
      <c r="O263" s="99">
        <v>0</v>
      </c>
      <c r="P263" s="118">
        <v>10</v>
      </c>
      <c r="Q263" s="123">
        <v>0</v>
      </c>
      <c r="R263" s="121">
        <v>0</v>
      </c>
      <c r="S263" s="121">
        <v>1.65</v>
      </c>
      <c r="T263" s="121" t="e">
        <f>[1]!STOCK[[#This Row],[Costo Unitario (USD)]]+[1]!STOCK[[#This Row],[Costo Envío (USD)]]+[1]!STOCK[[#This Row],[Comisión 10%]]</f>
        <v>#REF!</v>
      </c>
      <c r="U263" s="99" t="e">
        <f>[1]!STOCK[[#This Row],[Costo total]]*1.5</f>
        <v>#REF!</v>
      </c>
      <c r="V263" s="80">
        <f t="shared" si="10"/>
        <v>40</v>
      </c>
      <c r="W263" s="121" t="e">
        <f>[1]!STOCK[[#This Row],[Precio Final]]-[1]!STOCK[[#This Row],[Costo total]]</f>
        <v>#REF!</v>
      </c>
      <c r="X263" s="121" t="e">
        <f>[1]!STOCK[[#This Row],[Ganancia Unitaria]]*[1]!STOCK[[#This Row],[Salidas]]</f>
        <v>#REF!</v>
      </c>
      <c r="Y263" s="121"/>
      <c r="Z263" s="121"/>
      <c r="AA263" s="96" t="e">
        <f>[1]!STOCK[[#This Row],[Costo total]]*[1]!STOCK[[#This Row],[Entradas]]</f>
        <v>#REF!</v>
      </c>
      <c r="AB263" s="96" t="e">
        <f>[1]!STOCK[[#This Row],[Stock Actual]]*[1]!STOCK[[#This Row],[Costo total]]</f>
        <v>#REF!</v>
      </c>
      <c r="AC263" s="121"/>
      <c r="AD263" s="78"/>
      <c r="AE263" s="78"/>
      <c r="AF263" s="78"/>
      <c r="AG263" s="78"/>
      <c r="AH263" s="78"/>
      <c r="AI263" s="78"/>
      <c r="AJ263" s="78"/>
      <c r="AK263" s="78"/>
      <c r="AL263" s="78"/>
      <c r="AM263" s="78"/>
      <c r="AN263" s="78"/>
      <c r="AO263" s="78"/>
      <c r="AP263" s="78"/>
      <c r="AQ263" s="78"/>
      <c r="AR263" s="78"/>
      <c r="AS263" s="78"/>
      <c r="AT263" s="78"/>
    </row>
    <row r="264" s="59" customFormat="1" ht="80" hidden="1" customHeight="1" spans="1:46">
      <c r="A264" s="85" t="s">
        <v>17053</v>
      </c>
      <c r="B264" s="119"/>
      <c r="C264" s="87" t="s">
        <v>2</v>
      </c>
      <c r="D264" s="118" t="s">
        <v>16552</v>
      </c>
      <c r="E264" s="120" t="s">
        <v>17054</v>
      </c>
      <c r="F264" s="120" t="s">
        <v>16409</v>
      </c>
      <c r="G264" s="115"/>
      <c r="H264" s="118">
        <v>18</v>
      </c>
      <c r="I264" s="78">
        <f t="shared" si="9"/>
        <v>18</v>
      </c>
      <c r="J264" s="122">
        <v>1</v>
      </c>
      <c r="K264" s="105">
        <f>SUMIFS(VENTAS[Cantidad],VENTAS[Código del producto Vendido],STOCK[[#This Row],[Code]])</f>
        <v>0</v>
      </c>
      <c r="L264" s="105">
        <f>STOCK[[#This Row],[Entradas]]-STOCK[[#This Row],[Salidas]]</f>
        <v>1</v>
      </c>
      <c r="M264" s="78">
        <f>STOCK[[#This Row],[Precio Final]]*10%</f>
        <v>1.8</v>
      </c>
      <c r="N264" s="98">
        <v>0</v>
      </c>
      <c r="O264" s="98">
        <v>0</v>
      </c>
      <c r="P264" s="118">
        <v>7.42</v>
      </c>
      <c r="Q264" s="116">
        <v>0</v>
      </c>
      <c r="R264" s="115">
        <v>0</v>
      </c>
      <c r="S264" s="115">
        <v>1.6</v>
      </c>
      <c r="T264" s="115" t="e">
        <f>[1]!STOCK[[#This Row],[Costo Unitario (USD)]]+[1]!STOCK[[#This Row],[Costo Envío (USD)]]+[1]!STOCK[[#This Row],[Comisión 10%]]</f>
        <v>#REF!</v>
      </c>
      <c r="U264" s="98" t="e">
        <f>[1]!STOCK[[#This Row],[Costo total]]*1.5</f>
        <v>#REF!</v>
      </c>
      <c r="V264" s="80">
        <f t="shared" si="10"/>
        <v>18</v>
      </c>
      <c r="W264" s="115" t="e">
        <f>[1]!STOCK[[#This Row],[Precio Final]]-[1]!STOCK[[#This Row],[Costo total]]</f>
        <v>#REF!</v>
      </c>
      <c r="X264" s="115" t="e">
        <f>[1]!STOCK[[#This Row],[Ganancia Unitaria]]*[1]!STOCK[[#This Row],[Salidas]]</f>
        <v>#REF!</v>
      </c>
      <c r="Y264" s="115"/>
      <c r="Z264" s="115"/>
      <c r="AA264" s="100" t="e">
        <f>[1]!STOCK[[#This Row],[Costo total]]*[1]!STOCK[[#This Row],[Entradas]]</f>
        <v>#REF!</v>
      </c>
      <c r="AB264" s="100" t="e">
        <f>[1]!STOCK[[#This Row],[Stock Actual]]*[1]!STOCK[[#This Row],[Costo total]]</f>
        <v>#REF!</v>
      </c>
      <c r="AC264" s="115"/>
      <c r="AD264" s="76"/>
      <c r="AE264" s="76"/>
      <c r="AF264" s="76"/>
      <c r="AG264" s="76"/>
      <c r="AH264" s="76"/>
      <c r="AI264" s="76"/>
      <c r="AJ264" s="76"/>
      <c r="AK264" s="76"/>
      <c r="AL264" s="76"/>
      <c r="AM264" s="76"/>
      <c r="AN264" s="76"/>
      <c r="AO264" s="76"/>
      <c r="AP264" s="76"/>
      <c r="AQ264" s="76"/>
      <c r="AR264" s="76"/>
      <c r="AS264" s="76"/>
      <c r="AT264" s="76"/>
    </row>
    <row r="265" s="59" customFormat="1" ht="80" hidden="1" customHeight="1" spans="1:46">
      <c r="A265" s="85" t="s">
        <v>17055</v>
      </c>
      <c r="B265" s="117"/>
      <c r="C265" s="83" t="s">
        <v>2</v>
      </c>
      <c r="D265" s="118" t="s">
        <v>16552</v>
      </c>
      <c r="E265" s="120" t="s">
        <v>17056</v>
      </c>
      <c r="F265" s="120" t="s">
        <v>16400</v>
      </c>
      <c r="G265" s="121"/>
      <c r="H265" s="118">
        <v>18</v>
      </c>
      <c r="I265" s="78">
        <f t="shared" si="9"/>
        <v>18</v>
      </c>
      <c r="J265" s="122">
        <v>0</v>
      </c>
      <c r="K265" s="105">
        <f>SUMIFS(VENTAS[Cantidad],VENTAS[Código del producto Vendido],STOCK[[#This Row],[Code]])</f>
        <v>0</v>
      </c>
      <c r="L265" s="105">
        <f>STOCK[[#This Row],[Entradas]]-STOCK[[#This Row],[Salidas]]</f>
        <v>0</v>
      </c>
      <c r="M265" s="78">
        <f>STOCK[[#This Row],[Precio Final]]*10%</f>
        <v>1.8</v>
      </c>
      <c r="N265" s="99">
        <v>0</v>
      </c>
      <c r="O265" s="99">
        <v>0</v>
      </c>
      <c r="P265" s="118">
        <v>7.67</v>
      </c>
      <c r="Q265" s="123">
        <v>0</v>
      </c>
      <c r="R265" s="121">
        <v>0</v>
      </c>
      <c r="S265" s="121">
        <v>1.6</v>
      </c>
      <c r="T265" s="121" t="e">
        <f>[1]!STOCK[[#This Row],[Costo Unitario (USD)]]+[1]!STOCK[[#This Row],[Costo Envío (USD)]]+[1]!STOCK[[#This Row],[Comisión 10%]]</f>
        <v>#REF!</v>
      </c>
      <c r="U265" s="99" t="e">
        <f>[1]!STOCK[[#This Row],[Costo total]]*1.5</f>
        <v>#REF!</v>
      </c>
      <c r="V265" s="80">
        <f t="shared" si="10"/>
        <v>18</v>
      </c>
      <c r="W265" s="121" t="e">
        <f>[1]!STOCK[[#This Row],[Precio Final]]-[1]!STOCK[[#This Row],[Costo total]]</f>
        <v>#REF!</v>
      </c>
      <c r="X265" s="121" t="e">
        <f>[1]!STOCK[[#This Row],[Ganancia Unitaria]]*[1]!STOCK[[#This Row],[Salidas]]</f>
        <v>#REF!</v>
      </c>
      <c r="Y265" s="121"/>
      <c r="Z265" s="121"/>
      <c r="AA265" s="96" t="e">
        <f>[1]!STOCK[[#This Row],[Costo total]]*[1]!STOCK[[#This Row],[Entradas]]</f>
        <v>#REF!</v>
      </c>
      <c r="AB265" s="96" t="e">
        <f>[1]!STOCK[[#This Row],[Stock Actual]]*[1]!STOCK[[#This Row],[Costo total]]</f>
        <v>#REF!</v>
      </c>
      <c r="AC265" s="121"/>
      <c r="AD265" s="76"/>
      <c r="AE265" s="76"/>
      <c r="AF265" s="76"/>
      <c r="AG265" s="76"/>
      <c r="AH265" s="76"/>
      <c r="AI265" s="76"/>
      <c r="AJ265" s="76"/>
      <c r="AK265" s="76"/>
      <c r="AL265" s="76"/>
      <c r="AM265" s="76"/>
      <c r="AN265" s="76"/>
      <c r="AO265" s="76"/>
      <c r="AP265" s="76"/>
      <c r="AQ265" s="76"/>
      <c r="AR265" s="76"/>
      <c r="AS265" s="76"/>
      <c r="AT265" s="76"/>
    </row>
    <row r="266" s="59" customFormat="1" ht="80" hidden="1" customHeight="1" spans="1:46">
      <c r="A266" s="85" t="s">
        <v>17057</v>
      </c>
      <c r="B266" s="119"/>
      <c r="C266" s="87" t="s">
        <v>2</v>
      </c>
      <c r="D266" s="118" t="s">
        <v>16552</v>
      </c>
      <c r="E266" s="120" t="s">
        <v>17058</v>
      </c>
      <c r="F266" s="120" t="s">
        <v>16400</v>
      </c>
      <c r="G266" s="115"/>
      <c r="H266" s="118">
        <v>18</v>
      </c>
      <c r="I266" s="78">
        <f t="shared" si="9"/>
        <v>18</v>
      </c>
      <c r="J266" s="122">
        <v>0</v>
      </c>
      <c r="K266" s="105">
        <f>SUMIFS(VENTAS[Cantidad],VENTAS[Código del producto Vendido],STOCK[[#This Row],[Code]])</f>
        <v>0</v>
      </c>
      <c r="L266" s="105">
        <f>STOCK[[#This Row],[Entradas]]-STOCK[[#This Row],[Salidas]]</f>
        <v>0</v>
      </c>
      <c r="M266" s="78">
        <f>STOCK[[#This Row],[Precio Final]]*10%</f>
        <v>1.8</v>
      </c>
      <c r="N266" s="98">
        <v>0</v>
      </c>
      <c r="O266" s="98">
        <v>0</v>
      </c>
      <c r="P266" s="118">
        <v>7.74</v>
      </c>
      <c r="Q266" s="116">
        <v>0</v>
      </c>
      <c r="R266" s="115">
        <v>0</v>
      </c>
      <c r="S266" s="115">
        <v>1.6</v>
      </c>
      <c r="T266" s="115" t="e">
        <f>[1]!STOCK[[#This Row],[Costo Unitario (USD)]]+[1]!STOCK[[#This Row],[Costo Envío (USD)]]+[1]!STOCK[[#This Row],[Comisión 10%]]</f>
        <v>#REF!</v>
      </c>
      <c r="U266" s="98" t="e">
        <f>[1]!STOCK[[#This Row],[Costo total]]*1.5</f>
        <v>#REF!</v>
      </c>
      <c r="V266" s="80">
        <f t="shared" si="10"/>
        <v>18</v>
      </c>
      <c r="W266" s="115" t="e">
        <f>[1]!STOCK[[#This Row],[Precio Final]]-[1]!STOCK[[#This Row],[Costo total]]</f>
        <v>#REF!</v>
      </c>
      <c r="X266" s="115" t="e">
        <f>[1]!STOCK[[#This Row],[Ganancia Unitaria]]*[1]!STOCK[[#This Row],[Salidas]]</f>
        <v>#REF!</v>
      </c>
      <c r="Y266" s="115"/>
      <c r="Z266" s="115"/>
      <c r="AA266" s="100" t="e">
        <f>[1]!STOCK[[#This Row],[Costo total]]*[1]!STOCK[[#This Row],[Entradas]]</f>
        <v>#REF!</v>
      </c>
      <c r="AB266" s="100" t="e">
        <f>[1]!STOCK[[#This Row],[Stock Actual]]*[1]!STOCK[[#This Row],[Costo total]]</f>
        <v>#REF!</v>
      </c>
      <c r="AC266" s="115"/>
      <c r="AD266" s="76"/>
      <c r="AE266" s="76"/>
      <c r="AF266" s="76"/>
      <c r="AG266" s="76"/>
      <c r="AH266" s="76"/>
      <c r="AI266" s="76"/>
      <c r="AJ266" s="76"/>
      <c r="AK266" s="76"/>
      <c r="AL266" s="76"/>
      <c r="AM266" s="76"/>
      <c r="AN266" s="76"/>
      <c r="AO266" s="76"/>
      <c r="AP266" s="76"/>
      <c r="AQ266" s="76"/>
      <c r="AR266" s="76"/>
      <c r="AS266" s="76"/>
      <c r="AT266" s="76"/>
    </row>
    <row r="267" s="59" customFormat="1" ht="80" hidden="1" customHeight="1" spans="1:46">
      <c r="A267" s="85" t="s">
        <v>17059</v>
      </c>
      <c r="B267" s="117"/>
      <c r="C267" s="83" t="s">
        <v>2</v>
      </c>
      <c r="D267" s="118" t="s">
        <v>16552</v>
      </c>
      <c r="E267" s="120" t="s">
        <v>17060</v>
      </c>
      <c r="F267" s="120" t="s">
        <v>16413</v>
      </c>
      <c r="G267" s="121"/>
      <c r="H267" s="118">
        <v>18</v>
      </c>
      <c r="I267" s="78">
        <f t="shared" si="9"/>
        <v>18</v>
      </c>
      <c r="J267" s="122">
        <v>0</v>
      </c>
      <c r="K267" s="105">
        <f>SUMIFS(VENTAS[Cantidad],VENTAS[Código del producto Vendido],STOCK[[#This Row],[Code]])</f>
        <v>0</v>
      </c>
      <c r="L267" s="105">
        <f>STOCK[[#This Row],[Entradas]]-STOCK[[#This Row],[Salidas]]</f>
        <v>0</v>
      </c>
      <c r="M267" s="78">
        <f>STOCK[[#This Row],[Precio Final]]*10%</f>
        <v>1.8</v>
      </c>
      <c r="N267" s="99">
        <v>0</v>
      </c>
      <c r="O267" s="99">
        <v>0</v>
      </c>
      <c r="P267" s="118">
        <v>7.74</v>
      </c>
      <c r="Q267" s="123">
        <v>0</v>
      </c>
      <c r="R267" s="121">
        <v>0</v>
      </c>
      <c r="S267" s="121">
        <v>1.6</v>
      </c>
      <c r="T267" s="121" t="e">
        <f>[1]!STOCK[[#This Row],[Costo Unitario (USD)]]+[1]!STOCK[[#This Row],[Costo Envío (USD)]]+[1]!STOCK[[#This Row],[Comisión 10%]]</f>
        <v>#REF!</v>
      </c>
      <c r="U267" s="99" t="e">
        <f>[1]!STOCK[[#This Row],[Costo total]]*1.5</f>
        <v>#REF!</v>
      </c>
      <c r="V267" s="80">
        <f t="shared" si="10"/>
        <v>18</v>
      </c>
      <c r="W267" s="121" t="e">
        <f>[1]!STOCK[[#This Row],[Precio Final]]-[1]!STOCK[[#This Row],[Costo total]]</f>
        <v>#REF!</v>
      </c>
      <c r="X267" s="121" t="e">
        <f>[1]!STOCK[[#This Row],[Ganancia Unitaria]]*[1]!STOCK[[#This Row],[Salidas]]</f>
        <v>#REF!</v>
      </c>
      <c r="Y267" s="121"/>
      <c r="Z267" s="121"/>
      <c r="AA267" s="96" t="e">
        <f>[1]!STOCK[[#This Row],[Costo total]]*[1]!STOCK[[#This Row],[Entradas]]</f>
        <v>#REF!</v>
      </c>
      <c r="AB267" s="96" t="e">
        <f>[1]!STOCK[[#This Row],[Stock Actual]]*[1]!STOCK[[#This Row],[Costo total]]</f>
        <v>#REF!</v>
      </c>
      <c r="AC267" s="121"/>
      <c r="AD267" s="76"/>
      <c r="AE267" s="76"/>
      <c r="AF267" s="76"/>
      <c r="AG267" s="76"/>
      <c r="AH267" s="76"/>
      <c r="AI267" s="76"/>
      <c r="AJ267" s="76"/>
      <c r="AK267" s="76"/>
      <c r="AL267" s="76"/>
      <c r="AM267" s="76"/>
      <c r="AN267" s="76"/>
      <c r="AO267" s="76"/>
      <c r="AP267" s="76"/>
      <c r="AQ267" s="76"/>
      <c r="AR267" s="76"/>
      <c r="AS267" s="76"/>
      <c r="AT267" s="76"/>
    </row>
    <row r="268" s="59" customFormat="1" ht="80" hidden="1" customHeight="1" spans="1:46">
      <c r="A268" s="85" t="s">
        <v>17061</v>
      </c>
      <c r="B268" s="119"/>
      <c r="C268" s="87" t="s">
        <v>2</v>
      </c>
      <c r="D268" s="118" t="s">
        <v>16552</v>
      </c>
      <c r="E268" s="120" t="s">
        <v>17062</v>
      </c>
      <c r="F268" s="120" t="s">
        <v>16409</v>
      </c>
      <c r="G268" s="115"/>
      <c r="H268" s="118">
        <v>18</v>
      </c>
      <c r="I268" s="78">
        <f t="shared" si="9"/>
        <v>18</v>
      </c>
      <c r="J268" s="122">
        <v>2</v>
      </c>
      <c r="K268" s="105">
        <f>SUMIFS(VENTAS[Cantidad],VENTAS[Código del producto Vendido],STOCK[[#This Row],[Code]])</f>
        <v>0</v>
      </c>
      <c r="L268" s="105">
        <f>STOCK[[#This Row],[Entradas]]-STOCK[[#This Row],[Salidas]]</f>
        <v>2</v>
      </c>
      <c r="M268" s="78">
        <f>STOCK[[#This Row],[Precio Final]]*10%</f>
        <v>1.8</v>
      </c>
      <c r="N268" s="98">
        <v>0</v>
      </c>
      <c r="O268" s="98">
        <v>0</v>
      </c>
      <c r="P268" s="118">
        <v>8.09</v>
      </c>
      <c r="Q268" s="116">
        <v>0</v>
      </c>
      <c r="R268" s="115">
        <v>0</v>
      </c>
      <c r="S268" s="115">
        <v>1.6</v>
      </c>
      <c r="T268" s="115" t="e">
        <f>[1]!STOCK[[#This Row],[Costo Unitario (USD)]]+[1]!STOCK[[#This Row],[Costo Envío (USD)]]+[1]!STOCK[[#This Row],[Comisión 10%]]</f>
        <v>#REF!</v>
      </c>
      <c r="U268" s="98" t="e">
        <f>[1]!STOCK[[#This Row],[Costo total]]*1.5</f>
        <v>#REF!</v>
      </c>
      <c r="V268" s="80">
        <f t="shared" si="10"/>
        <v>18</v>
      </c>
      <c r="W268" s="115" t="e">
        <f>[1]!STOCK[[#This Row],[Precio Final]]-[1]!STOCK[[#This Row],[Costo total]]</f>
        <v>#REF!</v>
      </c>
      <c r="X268" s="115" t="e">
        <f>[1]!STOCK[[#This Row],[Ganancia Unitaria]]*[1]!STOCK[[#This Row],[Salidas]]</f>
        <v>#REF!</v>
      </c>
      <c r="Y268" s="115"/>
      <c r="Z268" s="115"/>
      <c r="AA268" s="100" t="e">
        <f>[1]!STOCK[[#This Row],[Costo total]]*[1]!STOCK[[#This Row],[Entradas]]</f>
        <v>#REF!</v>
      </c>
      <c r="AB268" s="100" t="e">
        <f>[1]!STOCK[[#This Row],[Stock Actual]]*[1]!STOCK[[#This Row],[Costo total]]</f>
        <v>#REF!</v>
      </c>
      <c r="AC268" s="115"/>
      <c r="AD268" s="76"/>
      <c r="AE268" s="76"/>
      <c r="AF268" s="76"/>
      <c r="AG268" s="76"/>
      <c r="AH268" s="76"/>
      <c r="AI268" s="76"/>
      <c r="AJ268" s="76"/>
      <c r="AK268" s="76"/>
      <c r="AL268" s="76"/>
      <c r="AM268" s="76"/>
      <c r="AN268" s="76"/>
      <c r="AO268" s="76"/>
      <c r="AP268" s="76"/>
      <c r="AQ268" s="76"/>
      <c r="AR268" s="76"/>
      <c r="AS268" s="76"/>
      <c r="AT268" s="76"/>
    </row>
    <row r="269" s="59" customFormat="1" ht="80" hidden="1" customHeight="1" spans="1:46">
      <c r="A269" s="85" t="s">
        <v>17063</v>
      </c>
      <c r="B269" s="117"/>
      <c r="C269" s="83" t="s">
        <v>2</v>
      </c>
      <c r="D269" s="118" t="s">
        <v>16552</v>
      </c>
      <c r="E269" s="120" t="s">
        <v>17064</v>
      </c>
      <c r="F269" s="120" t="s">
        <v>16400</v>
      </c>
      <c r="G269" s="121"/>
      <c r="H269" s="118">
        <v>18</v>
      </c>
      <c r="I269" s="78">
        <f t="shared" si="9"/>
        <v>18</v>
      </c>
      <c r="J269" s="122">
        <v>2</v>
      </c>
      <c r="K269" s="105">
        <f>SUMIFS(VENTAS[Cantidad],VENTAS[Código del producto Vendido],STOCK[[#This Row],[Code]])</f>
        <v>0</v>
      </c>
      <c r="L269" s="105">
        <f>STOCK[[#This Row],[Entradas]]-STOCK[[#This Row],[Salidas]]</f>
        <v>2</v>
      </c>
      <c r="M269" s="78">
        <f>STOCK[[#This Row],[Precio Final]]*10%</f>
        <v>1.8</v>
      </c>
      <c r="N269" s="99">
        <v>0</v>
      </c>
      <c r="O269" s="99">
        <v>0</v>
      </c>
      <c r="P269" s="118">
        <v>8.09</v>
      </c>
      <c r="Q269" s="123">
        <v>0</v>
      </c>
      <c r="R269" s="121">
        <v>0</v>
      </c>
      <c r="S269" s="121">
        <v>1.6</v>
      </c>
      <c r="T269" s="121" t="e">
        <f>[1]!STOCK[[#This Row],[Costo Unitario (USD)]]+[1]!STOCK[[#This Row],[Costo Envío (USD)]]+[1]!STOCK[[#This Row],[Comisión 10%]]</f>
        <v>#REF!</v>
      </c>
      <c r="U269" s="99" t="e">
        <f>[1]!STOCK[[#This Row],[Costo total]]*1.5</f>
        <v>#REF!</v>
      </c>
      <c r="V269" s="80">
        <f t="shared" si="10"/>
        <v>18</v>
      </c>
      <c r="W269" s="121" t="e">
        <f>[1]!STOCK[[#This Row],[Precio Final]]-[1]!STOCK[[#This Row],[Costo total]]</f>
        <v>#REF!</v>
      </c>
      <c r="X269" s="121" t="e">
        <f>[1]!STOCK[[#This Row],[Ganancia Unitaria]]*[1]!STOCK[[#This Row],[Salidas]]</f>
        <v>#REF!</v>
      </c>
      <c r="Y269" s="121"/>
      <c r="Z269" s="121"/>
      <c r="AA269" s="96" t="e">
        <f>[1]!STOCK[[#This Row],[Costo total]]*[1]!STOCK[[#This Row],[Entradas]]</f>
        <v>#REF!</v>
      </c>
      <c r="AB269" s="96" t="e">
        <f>[1]!STOCK[[#This Row],[Stock Actual]]*[1]!STOCK[[#This Row],[Costo total]]</f>
        <v>#REF!</v>
      </c>
      <c r="AC269" s="121"/>
      <c r="AD269" s="76"/>
      <c r="AE269" s="76"/>
      <c r="AF269" s="76"/>
      <c r="AG269" s="76"/>
      <c r="AH269" s="76"/>
      <c r="AI269" s="76"/>
      <c r="AJ269" s="76"/>
      <c r="AK269" s="76"/>
      <c r="AL269" s="76"/>
      <c r="AM269" s="76"/>
      <c r="AN269" s="76"/>
      <c r="AO269" s="76"/>
      <c r="AP269" s="76"/>
      <c r="AQ269" s="76"/>
      <c r="AR269" s="76"/>
      <c r="AS269" s="76"/>
      <c r="AT269" s="76"/>
    </row>
    <row r="270" s="58" customFormat="1" ht="80" hidden="1" customHeight="1" spans="1:46">
      <c r="A270" s="85" t="s">
        <v>17065</v>
      </c>
      <c r="B270" s="119"/>
      <c r="C270" s="87" t="s">
        <v>2</v>
      </c>
      <c r="D270" s="118" t="s">
        <v>16552</v>
      </c>
      <c r="E270" s="120" t="s">
        <v>17066</v>
      </c>
      <c r="F270" s="120" t="s">
        <v>16413</v>
      </c>
      <c r="G270" s="115"/>
      <c r="H270" s="118">
        <v>18</v>
      </c>
      <c r="I270" s="78">
        <f t="shared" si="9"/>
        <v>18</v>
      </c>
      <c r="J270" s="122">
        <v>2</v>
      </c>
      <c r="K270" s="105">
        <f>SUMIFS(VENTAS[Cantidad],VENTAS[Código del producto Vendido],STOCK[[#This Row],[Code]])</f>
        <v>0</v>
      </c>
      <c r="L270" s="105">
        <f>STOCK[[#This Row],[Entradas]]-STOCK[[#This Row],[Salidas]]</f>
        <v>2</v>
      </c>
      <c r="M270" s="78">
        <f>STOCK[[#This Row],[Precio Final]]*10%</f>
        <v>1.8</v>
      </c>
      <c r="N270" s="98">
        <v>0</v>
      </c>
      <c r="O270" s="98">
        <v>0</v>
      </c>
      <c r="P270" s="118">
        <v>8.09</v>
      </c>
      <c r="Q270" s="116">
        <v>0</v>
      </c>
      <c r="R270" s="115">
        <v>0</v>
      </c>
      <c r="S270" s="115">
        <v>1.6</v>
      </c>
      <c r="T270" s="115" t="e">
        <f>[1]!STOCK[[#This Row],[Costo Unitario (USD)]]+[1]!STOCK[[#This Row],[Costo Envío (USD)]]+[1]!STOCK[[#This Row],[Comisión 10%]]</f>
        <v>#REF!</v>
      </c>
      <c r="U270" s="98" t="e">
        <f>[1]!STOCK[[#This Row],[Costo total]]*1.5</f>
        <v>#REF!</v>
      </c>
      <c r="V270" s="80">
        <f t="shared" si="10"/>
        <v>18</v>
      </c>
      <c r="W270" s="115" t="e">
        <f>[1]!STOCK[[#This Row],[Precio Final]]-[1]!STOCK[[#This Row],[Costo total]]</f>
        <v>#REF!</v>
      </c>
      <c r="X270" s="115" t="e">
        <f>[1]!STOCK[[#This Row],[Ganancia Unitaria]]*[1]!STOCK[[#This Row],[Salidas]]</f>
        <v>#REF!</v>
      </c>
      <c r="Y270" s="115"/>
      <c r="Z270" s="115"/>
      <c r="AA270" s="100" t="e">
        <f>[1]!STOCK[[#This Row],[Costo total]]*[1]!STOCK[[#This Row],[Entradas]]</f>
        <v>#REF!</v>
      </c>
      <c r="AB270" s="100" t="e">
        <f>[1]!STOCK[[#This Row],[Stock Actual]]*[1]!STOCK[[#This Row],[Costo total]]</f>
        <v>#REF!</v>
      </c>
      <c r="AC270" s="115"/>
      <c r="AD270" s="78"/>
      <c r="AE270" s="78"/>
      <c r="AF270" s="78"/>
      <c r="AG270" s="78"/>
      <c r="AH270" s="78"/>
      <c r="AI270" s="78"/>
      <c r="AJ270" s="78"/>
      <c r="AK270" s="78"/>
      <c r="AL270" s="78"/>
      <c r="AM270" s="78"/>
      <c r="AN270" s="78"/>
      <c r="AO270" s="78"/>
      <c r="AP270" s="78"/>
      <c r="AQ270" s="78"/>
      <c r="AR270" s="78"/>
      <c r="AS270" s="78"/>
      <c r="AT270" s="78"/>
    </row>
    <row r="271" s="59" customFormat="1" ht="80" hidden="1" customHeight="1" spans="1:46">
      <c r="A271" s="85" t="s">
        <v>17067</v>
      </c>
      <c r="B271" s="117"/>
      <c r="C271" s="83" t="s">
        <v>2</v>
      </c>
      <c r="D271" s="118" t="s">
        <v>16552</v>
      </c>
      <c r="E271" s="120" t="s">
        <v>17068</v>
      </c>
      <c r="F271" s="120" t="s">
        <v>16409</v>
      </c>
      <c r="G271" s="121"/>
      <c r="H271" s="118">
        <v>18</v>
      </c>
      <c r="I271" s="78">
        <f t="shared" si="9"/>
        <v>18</v>
      </c>
      <c r="J271" s="122">
        <v>2</v>
      </c>
      <c r="K271" s="105">
        <f>SUMIFS(VENTAS[Cantidad],VENTAS[Código del producto Vendido],STOCK[[#This Row],[Code]])</f>
        <v>0</v>
      </c>
      <c r="L271" s="105">
        <f>STOCK[[#This Row],[Entradas]]-STOCK[[#This Row],[Salidas]]</f>
        <v>2</v>
      </c>
      <c r="M271" s="78">
        <f>STOCK[[#This Row],[Precio Final]]*10%</f>
        <v>1.8</v>
      </c>
      <c r="N271" s="99">
        <v>0</v>
      </c>
      <c r="O271" s="99">
        <v>0</v>
      </c>
      <c r="P271" s="118">
        <v>8.08</v>
      </c>
      <c r="Q271" s="123">
        <v>0</v>
      </c>
      <c r="R271" s="121">
        <v>0</v>
      </c>
      <c r="S271" s="121">
        <v>1.6</v>
      </c>
      <c r="T271" s="121" t="e">
        <f>[1]!STOCK[[#This Row],[Costo Unitario (USD)]]+[1]!STOCK[[#This Row],[Costo Envío (USD)]]+[1]!STOCK[[#This Row],[Comisión 10%]]</f>
        <v>#REF!</v>
      </c>
      <c r="U271" s="99" t="e">
        <f>[1]!STOCK[[#This Row],[Costo total]]*1.5</f>
        <v>#REF!</v>
      </c>
      <c r="V271" s="80">
        <f t="shared" si="10"/>
        <v>18</v>
      </c>
      <c r="W271" s="121" t="e">
        <f>[1]!STOCK[[#This Row],[Precio Final]]-[1]!STOCK[[#This Row],[Costo total]]</f>
        <v>#REF!</v>
      </c>
      <c r="X271" s="121" t="e">
        <f>[1]!STOCK[[#This Row],[Ganancia Unitaria]]*[1]!STOCK[[#This Row],[Salidas]]</f>
        <v>#REF!</v>
      </c>
      <c r="Y271" s="121"/>
      <c r="Z271" s="121"/>
      <c r="AA271" s="96" t="e">
        <f>[1]!STOCK[[#This Row],[Costo total]]*[1]!STOCK[[#This Row],[Entradas]]</f>
        <v>#REF!</v>
      </c>
      <c r="AB271" s="96" t="e">
        <f>[1]!STOCK[[#This Row],[Stock Actual]]*[1]!STOCK[[#This Row],[Costo total]]</f>
        <v>#REF!</v>
      </c>
      <c r="AC271" s="121"/>
      <c r="AD271" s="76"/>
      <c r="AE271" s="76"/>
      <c r="AF271" s="76"/>
      <c r="AG271" s="76"/>
      <c r="AH271" s="76"/>
      <c r="AI271" s="76"/>
      <c r="AJ271" s="76"/>
      <c r="AK271" s="76"/>
      <c r="AL271" s="76"/>
      <c r="AM271" s="76"/>
      <c r="AN271" s="76"/>
      <c r="AO271" s="76"/>
      <c r="AP271" s="76"/>
      <c r="AQ271" s="76"/>
      <c r="AR271" s="76"/>
      <c r="AS271" s="76"/>
      <c r="AT271" s="76"/>
    </row>
    <row r="272" s="59" customFormat="1" ht="80" hidden="1" customHeight="1" spans="1:46">
      <c r="A272" s="85" t="s">
        <v>17069</v>
      </c>
      <c r="B272" s="119"/>
      <c r="C272" s="87" t="s">
        <v>2</v>
      </c>
      <c r="D272" s="118" t="s">
        <v>16552</v>
      </c>
      <c r="E272" s="120" t="s">
        <v>17070</v>
      </c>
      <c r="F272" s="120" t="s">
        <v>16400</v>
      </c>
      <c r="G272" s="115"/>
      <c r="H272" s="118">
        <v>18</v>
      </c>
      <c r="I272" s="78">
        <f t="shared" si="9"/>
        <v>18</v>
      </c>
      <c r="J272" s="122">
        <v>0</v>
      </c>
      <c r="K272" s="105">
        <f>SUMIFS(VENTAS[Cantidad],VENTAS[Código del producto Vendido],STOCK[[#This Row],[Code]])</f>
        <v>0</v>
      </c>
      <c r="L272" s="105">
        <f>STOCK[[#This Row],[Entradas]]-STOCK[[#This Row],[Salidas]]</f>
        <v>0</v>
      </c>
      <c r="M272" s="78">
        <f>STOCK[[#This Row],[Precio Final]]*10%</f>
        <v>1.8</v>
      </c>
      <c r="N272" s="98">
        <v>0</v>
      </c>
      <c r="O272" s="98">
        <v>0</v>
      </c>
      <c r="P272" s="118">
        <v>8.08</v>
      </c>
      <c r="Q272" s="116">
        <v>0</v>
      </c>
      <c r="R272" s="115">
        <v>0</v>
      </c>
      <c r="S272" s="115">
        <v>1.6</v>
      </c>
      <c r="T272" s="115" t="e">
        <f>[1]!STOCK[[#This Row],[Costo Unitario (USD)]]+[1]!STOCK[[#This Row],[Costo Envío (USD)]]+[1]!STOCK[[#This Row],[Comisión 10%]]</f>
        <v>#REF!</v>
      </c>
      <c r="U272" s="98" t="e">
        <f>[1]!STOCK[[#This Row],[Costo total]]*1.5</f>
        <v>#REF!</v>
      </c>
      <c r="V272" s="80">
        <f t="shared" si="10"/>
        <v>18</v>
      </c>
      <c r="W272" s="115" t="e">
        <f>[1]!STOCK[[#This Row],[Precio Final]]-[1]!STOCK[[#This Row],[Costo total]]</f>
        <v>#REF!</v>
      </c>
      <c r="X272" s="115" t="e">
        <f>[1]!STOCK[[#This Row],[Ganancia Unitaria]]*[1]!STOCK[[#This Row],[Salidas]]</f>
        <v>#REF!</v>
      </c>
      <c r="Y272" s="115"/>
      <c r="Z272" s="115"/>
      <c r="AA272" s="100" t="e">
        <f>[1]!STOCK[[#This Row],[Costo total]]*[1]!STOCK[[#This Row],[Entradas]]</f>
        <v>#REF!</v>
      </c>
      <c r="AB272" s="100" t="e">
        <f>[1]!STOCK[[#This Row],[Stock Actual]]*[1]!STOCK[[#This Row],[Costo total]]</f>
        <v>#REF!</v>
      </c>
      <c r="AC272" s="115"/>
      <c r="AD272" s="76"/>
      <c r="AE272" s="76"/>
      <c r="AF272" s="76"/>
      <c r="AG272" s="76"/>
      <c r="AH272" s="76"/>
      <c r="AI272" s="76"/>
      <c r="AJ272" s="76"/>
      <c r="AK272" s="76"/>
      <c r="AL272" s="76"/>
      <c r="AM272" s="76"/>
      <c r="AN272" s="76"/>
      <c r="AO272" s="76"/>
      <c r="AP272" s="76"/>
      <c r="AQ272" s="76"/>
      <c r="AR272" s="76"/>
      <c r="AS272" s="76"/>
      <c r="AT272" s="76"/>
    </row>
    <row r="273" s="58" customFormat="1" ht="80" hidden="1" customHeight="1" spans="1:46">
      <c r="A273" s="85" t="s">
        <v>17071</v>
      </c>
      <c r="B273" s="117"/>
      <c r="C273" s="83" t="s">
        <v>2</v>
      </c>
      <c r="D273" s="118" t="s">
        <v>16552</v>
      </c>
      <c r="E273" s="120" t="s">
        <v>17072</v>
      </c>
      <c r="F273" s="120" t="s">
        <v>16413</v>
      </c>
      <c r="G273" s="121"/>
      <c r="H273" s="118">
        <v>18</v>
      </c>
      <c r="I273" s="78">
        <f t="shared" si="9"/>
        <v>18</v>
      </c>
      <c r="J273" s="122">
        <v>2</v>
      </c>
      <c r="K273" s="105">
        <f>SUMIFS(VENTAS[Cantidad],VENTAS[Código del producto Vendido],STOCK[[#This Row],[Code]])</f>
        <v>1</v>
      </c>
      <c r="L273" s="105">
        <f>STOCK[[#This Row],[Entradas]]-STOCK[[#This Row],[Salidas]]</f>
        <v>1</v>
      </c>
      <c r="M273" s="78">
        <f>STOCK[[#This Row],[Precio Final]]*10%</f>
        <v>1.8</v>
      </c>
      <c r="N273" s="99">
        <v>0</v>
      </c>
      <c r="O273" s="99">
        <v>0</v>
      </c>
      <c r="P273" s="118">
        <v>8.08</v>
      </c>
      <c r="Q273" s="123">
        <v>0</v>
      </c>
      <c r="R273" s="121">
        <v>0</v>
      </c>
      <c r="S273" s="121">
        <v>1.6</v>
      </c>
      <c r="T273" s="121" t="e">
        <f>[1]!STOCK[[#This Row],[Costo Unitario (USD)]]+[1]!STOCK[[#This Row],[Costo Envío (USD)]]+[1]!STOCK[[#This Row],[Comisión 10%]]</f>
        <v>#REF!</v>
      </c>
      <c r="U273" s="99" t="e">
        <f>[1]!STOCK[[#This Row],[Costo total]]*1.5</f>
        <v>#REF!</v>
      </c>
      <c r="V273" s="80">
        <f t="shared" si="10"/>
        <v>18</v>
      </c>
      <c r="W273" s="121" t="e">
        <f>[1]!STOCK[[#This Row],[Precio Final]]-[1]!STOCK[[#This Row],[Costo total]]</f>
        <v>#REF!</v>
      </c>
      <c r="X273" s="121" t="e">
        <f>[1]!STOCK[[#This Row],[Ganancia Unitaria]]*[1]!STOCK[[#This Row],[Salidas]]</f>
        <v>#REF!</v>
      </c>
      <c r="Y273" s="121"/>
      <c r="Z273" s="121"/>
      <c r="AA273" s="96" t="e">
        <f>[1]!STOCK[[#This Row],[Costo total]]*[1]!STOCK[[#This Row],[Entradas]]</f>
        <v>#REF!</v>
      </c>
      <c r="AB273" s="96" t="e">
        <f>[1]!STOCK[[#This Row],[Stock Actual]]*[1]!STOCK[[#This Row],[Costo total]]</f>
        <v>#REF!</v>
      </c>
      <c r="AC273" s="121"/>
      <c r="AD273" s="78"/>
      <c r="AE273" s="78"/>
      <c r="AF273" s="78"/>
      <c r="AG273" s="78"/>
      <c r="AH273" s="78"/>
      <c r="AI273" s="78"/>
      <c r="AJ273" s="78"/>
      <c r="AK273" s="78"/>
      <c r="AL273" s="78"/>
      <c r="AM273" s="78"/>
      <c r="AN273" s="78"/>
      <c r="AO273" s="78"/>
      <c r="AP273" s="78"/>
      <c r="AQ273" s="78"/>
      <c r="AR273" s="78"/>
      <c r="AS273" s="78"/>
      <c r="AT273" s="78"/>
    </row>
    <row r="274" s="58" customFormat="1" ht="80" hidden="1" customHeight="1" spans="1:46">
      <c r="A274" s="85" t="s">
        <v>17073</v>
      </c>
      <c r="B274" s="109"/>
      <c r="C274" s="87" t="s">
        <v>2</v>
      </c>
      <c r="D274" s="88" t="s">
        <v>16466</v>
      </c>
      <c r="E274" s="97" t="s">
        <v>17074</v>
      </c>
      <c r="F274" s="97" t="s">
        <v>16400</v>
      </c>
      <c r="G274" s="98"/>
      <c r="H274" s="88">
        <v>20</v>
      </c>
      <c r="I274" s="78">
        <f t="shared" si="9"/>
        <v>20</v>
      </c>
      <c r="J274" s="107">
        <v>1</v>
      </c>
      <c r="K274" s="105">
        <f>SUMIFS(VENTAS[Cantidad],VENTAS[Código del producto Vendido],STOCK[[#This Row],[Code]])</f>
        <v>0</v>
      </c>
      <c r="L274" s="105">
        <f>STOCK[[#This Row],[Entradas]]-STOCK[[#This Row],[Salidas]]</f>
        <v>1</v>
      </c>
      <c r="M274" s="78">
        <f>STOCK[[#This Row],[Precio Final]]*10%</f>
        <v>2</v>
      </c>
      <c r="N274" s="98">
        <v>0</v>
      </c>
      <c r="O274" s="98">
        <v>0</v>
      </c>
      <c r="P274" s="88">
        <v>10</v>
      </c>
      <c r="Q274" s="111">
        <v>0</v>
      </c>
      <c r="R274" s="100">
        <v>0</v>
      </c>
      <c r="S274" s="100">
        <v>0</v>
      </c>
      <c r="T274" s="115" t="e">
        <f>[1]!STOCK[[#This Row],[Costo Unitario (USD)]]+[1]!STOCK[[#This Row],[Costo Envío (USD)]]+[1]!STOCK[[#This Row],[Comisión 10%]]</f>
        <v>#REF!</v>
      </c>
      <c r="U274" s="98" t="e">
        <f>[1]!STOCK[[#This Row],[Costo total]]*1.5</f>
        <v>#REF!</v>
      </c>
      <c r="V274" s="80">
        <f t="shared" si="10"/>
        <v>20</v>
      </c>
      <c r="W274" s="115" t="e">
        <f>[1]!STOCK[[#This Row],[Precio Final]]-[1]!STOCK[[#This Row],[Costo total]]</f>
        <v>#REF!</v>
      </c>
      <c r="X274" s="115" t="e">
        <f>[1]!STOCK[[#This Row],[Ganancia Unitaria]]*[1]!STOCK[[#This Row],[Salidas]]</f>
        <v>#REF!</v>
      </c>
      <c r="Y274" s="115"/>
      <c r="Z274" s="115"/>
      <c r="AA274" s="100" t="e">
        <f>[1]!STOCK[[#This Row],[Costo total]]*[1]!STOCK[[#This Row],[Entradas]]</f>
        <v>#REF!</v>
      </c>
      <c r="AB274" s="100" t="e">
        <f>[1]!STOCK[[#This Row],[Stock Actual]]*[1]!STOCK[[#This Row],[Costo total]]</f>
        <v>#REF!</v>
      </c>
      <c r="AC274" s="115"/>
      <c r="AD274" s="78"/>
      <c r="AE274" s="78"/>
      <c r="AF274" s="78"/>
      <c r="AG274" s="78"/>
      <c r="AH274" s="78"/>
      <c r="AI274" s="78"/>
      <c r="AJ274" s="78"/>
      <c r="AK274" s="78"/>
      <c r="AL274" s="78"/>
      <c r="AM274" s="78"/>
      <c r="AN274" s="78"/>
      <c r="AO274" s="78"/>
      <c r="AP274" s="78"/>
      <c r="AQ274" s="78"/>
      <c r="AR274" s="78"/>
      <c r="AS274" s="78"/>
      <c r="AT274" s="78"/>
    </row>
    <row r="275" s="58" customFormat="1" ht="80" hidden="1" customHeight="1" spans="1:46">
      <c r="A275" s="85" t="s">
        <v>17075</v>
      </c>
      <c r="B275" s="110"/>
      <c r="C275" s="83" t="s">
        <v>2</v>
      </c>
      <c r="D275" s="88" t="s">
        <v>16582</v>
      </c>
      <c r="E275" s="97" t="s">
        <v>17076</v>
      </c>
      <c r="F275" s="97" t="s">
        <v>16409</v>
      </c>
      <c r="G275" s="99"/>
      <c r="H275" s="88">
        <v>30</v>
      </c>
      <c r="I275" s="78">
        <f t="shared" si="9"/>
        <v>30</v>
      </c>
      <c r="J275" s="107">
        <v>1</v>
      </c>
      <c r="K275" s="105">
        <f>SUMIFS(VENTAS[Cantidad],VENTAS[Código del producto Vendido],STOCK[[#This Row],[Code]])</f>
        <v>0</v>
      </c>
      <c r="L275" s="105">
        <f>STOCK[[#This Row],[Entradas]]-STOCK[[#This Row],[Salidas]]</f>
        <v>1</v>
      </c>
      <c r="M275" s="78">
        <f>STOCK[[#This Row],[Precio Final]]*10%</f>
        <v>3</v>
      </c>
      <c r="N275" s="99">
        <v>0</v>
      </c>
      <c r="O275" s="99">
        <v>0</v>
      </c>
      <c r="P275" s="88">
        <v>10</v>
      </c>
      <c r="Q275" s="110">
        <v>0</v>
      </c>
      <c r="R275" s="99">
        <v>0</v>
      </c>
      <c r="S275" s="99">
        <v>0</v>
      </c>
      <c r="T275" s="121" t="e">
        <f>[1]!STOCK[[#This Row],[Costo Unitario (USD)]]+[1]!STOCK[[#This Row],[Costo Envío (USD)]]+[1]!STOCK[[#This Row],[Comisión 10%]]</f>
        <v>#REF!</v>
      </c>
      <c r="U275" s="99" t="e">
        <f>[1]!STOCK[[#This Row],[Costo total]]*1.5</f>
        <v>#REF!</v>
      </c>
      <c r="V275" s="80">
        <f t="shared" si="10"/>
        <v>30</v>
      </c>
      <c r="W275" s="121" t="e">
        <f>[1]!STOCK[[#This Row],[Precio Final]]-[1]!STOCK[[#This Row],[Costo total]]</f>
        <v>#REF!</v>
      </c>
      <c r="X275" s="121" t="e">
        <f>[1]!STOCK[[#This Row],[Ganancia Unitaria]]*[1]!STOCK[[#This Row],[Salidas]]</f>
        <v>#REF!</v>
      </c>
      <c r="Y275" s="121"/>
      <c r="Z275" s="121"/>
      <c r="AA275" s="96" t="e">
        <f>[1]!STOCK[[#This Row],[Costo total]]*[1]!STOCK[[#This Row],[Entradas]]</f>
        <v>#REF!</v>
      </c>
      <c r="AB275" s="96" t="e">
        <f>[1]!STOCK[[#This Row],[Stock Actual]]*[1]!STOCK[[#This Row],[Costo total]]</f>
        <v>#REF!</v>
      </c>
      <c r="AC275" s="121"/>
      <c r="AD275" s="78"/>
      <c r="AE275" s="78"/>
      <c r="AF275" s="78"/>
      <c r="AG275" s="78"/>
      <c r="AH275" s="78"/>
      <c r="AI275" s="78"/>
      <c r="AJ275" s="78"/>
      <c r="AK275" s="78"/>
      <c r="AL275" s="78"/>
      <c r="AM275" s="78"/>
      <c r="AN275" s="78"/>
      <c r="AO275" s="78"/>
      <c r="AP275" s="78"/>
      <c r="AQ275" s="78"/>
      <c r="AR275" s="78"/>
      <c r="AS275" s="78"/>
      <c r="AT275" s="78"/>
    </row>
    <row r="276" s="58" customFormat="1" ht="80" hidden="1" customHeight="1" spans="1:46">
      <c r="A276" s="85" t="s">
        <v>17077</v>
      </c>
      <c r="B276" s="98"/>
      <c r="C276" s="87" t="s">
        <v>2</v>
      </c>
      <c r="D276" s="88" t="s">
        <v>16480</v>
      </c>
      <c r="E276" s="97" t="s">
        <v>17078</v>
      </c>
      <c r="F276" s="97" t="s">
        <v>16400</v>
      </c>
      <c r="G276" s="98" t="s">
        <v>16409</v>
      </c>
      <c r="H276" s="88">
        <v>35</v>
      </c>
      <c r="I276" s="78">
        <f t="shared" si="9"/>
        <v>35</v>
      </c>
      <c r="J276" s="107">
        <v>1</v>
      </c>
      <c r="K276" s="105">
        <f>SUMIFS(VENTAS[Cantidad],VENTAS[Código del producto Vendido],STOCK[[#This Row],[Code]])</f>
        <v>0</v>
      </c>
      <c r="L276" s="105">
        <f>STOCK[[#This Row],[Entradas]]-STOCK[[#This Row],[Salidas]]</f>
        <v>1</v>
      </c>
      <c r="M276" s="78">
        <f>STOCK[[#This Row],[Precio Final]]*10%</f>
        <v>3.5</v>
      </c>
      <c r="N276" s="98">
        <v>0</v>
      </c>
      <c r="O276" s="98">
        <v>0</v>
      </c>
      <c r="P276" s="88">
        <v>10</v>
      </c>
      <c r="Q276" s="111">
        <v>0</v>
      </c>
      <c r="R276" s="100">
        <v>0</v>
      </c>
      <c r="S276" s="100">
        <v>0</v>
      </c>
      <c r="T276" s="115" t="e">
        <f>[1]!STOCK[[#This Row],[Costo Unitario (USD)]]+[1]!STOCK[[#This Row],[Costo Envío (USD)]]+[1]!STOCK[[#This Row],[Comisión 10%]]</f>
        <v>#REF!</v>
      </c>
      <c r="U276" s="98" t="e">
        <f>[1]!STOCK[[#This Row],[Costo total]]*1.5</f>
        <v>#REF!</v>
      </c>
      <c r="V276" s="80">
        <f t="shared" si="10"/>
        <v>35</v>
      </c>
      <c r="W276" s="115" t="e">
        <f>[1]!STOCK[[#This Row],[Precio Final]]-[1]!STOCK[[#This Row],[Costo total]]</f>
        <v>#REF!</v>
      </c>
      <c r="X276" s="115" t="e">
        <f>[1]!STOCK[[#This Row],[Ganancia Unitaria]]*[1]!STOCK[[#This Row],[Salidas]]</f>
        <v>#REF!</v>
      </c>
      <c r="Y276" s="115"/>
      <c r="Z276" s="115"/>
      <c r="AA276" s="100" t="e">
        <f>[1]!STOCK[[#This Row],[Costo total]]*[1]!STOCK[[#This Row],[Entradas]]</f>
        <v>#REF!</v>
      </c>
      <c r="AB276" s="100" t="e">
        <f>[1]!STOCK[[#This Row],[Stock Actual]]*[1]!STOCK[[#This Row],[Costo total]]</f>
        <v>#REF!</v>
      </c>
      <c r="AC276" s="115"/>
      <c r="AD276" s="78"/>
      <c r="AE276" s="78"/>
      <c r="AF276" s="78"/>
      <c r="AG276" s="78"/>
      <c r="AH276" s="78"/>
      <c r="AI276" s="78"/>
      <c r="AJ276" s="78"/>
      <c r="AK276" s="78"/>
      <c r="AL276" s="78"/>
      <c r="AM276" s="78"/>
      <c r="AN276" s="78"/>
      <c r="AO276" s="78"/>
      <c r="AP276" s="78"/>
      <c r="AQ276" s="78"/>
      <c r="AR276" s="78"/>
      <c r="AS276" s="78"/>
      <c r="AT276" s="78"/>
    </row>
    <row r="277" s="58" customFormat="1" ht="80" hidden="1" customHeight="1" spans="1:46">
      <c r="A277" s="85" t="s">
        <v>17079</v>
      </c>
      <c r="B277" s="110"/>
      <c r="C277" s="83" t="s">
        <v>2</v>
      </c>
      <c r="D277" s="88" t="s">
        <v>16582</v>
      </c>
      <c r="E277" s="97" t="s">
        <v>17080</v>
      </c>
      <c r="F277" s="97" t="s">
        <v>17081</v>
      </c>
      <c r="G277" s="99"/>
      <c r="H277" s="88">
        <v>35</v>
      </c>
      <c r="I277" s="78">
        <f t="shared" si="9"/>
        <v>35</v>
      </c>
      <c r="J277" s="107">
        <v>1</v>
      </c>
      <c r="K277" s="105">
        <f>SUMIFS(VENTAS[Cantidad],VENTAS[Código del producto Vendido],STOCK[[#This Row],[Code]])</f>
        <v>0</v>
      </c>
      <c r="L277" s="105">
        <f>STOCK[[#This Row],[Entradas]]-STOCK[[#This Row],[Salidas]]</f>
        <v>1</v>
      </c>
      <c r="M277" s="78">
        <f>STOCK[[#This Row],[Precio Final]]*10%</f>
        <v>3.5</v>
      </c>
      <c r="N277" s="99">
        <v>0</v>
      </c>
      <c r="O277" s="99">
        <v>0</v>
      </c>
      <c r="P277" s="88">
        <v>9</v>
      </c>
      <c r="Q277" s="110">
        <v>0</v>
      </c>
      <c r="R277" s="99">
        <v>0</v>
      </c>
      <c r="S277" s="96"/>
      <c r="T277" s="121" t="e">
        <f>[1]!STOCK[[#This Row],[Costo Unitario (USD)]]+[1]!STOCK[[#This Row],[Costo Envío (USD)]]+[1]!STOCK[[#This Row],[Comisión 10%]]</f>
        <v>#REF!</v>
      </c>
      <c r="U277" s="99" t="e">
        <f>[1]!STOCK[[#This Row],[Costo total]]*1.5</f>
        <v>#REF!</v>
      </c>
      <c r="V277" s="80">
        <f t="shared" si="10"/>
        <v>35</v>
      </c>
      <c r="W277" s="121"/>
      <c r="X277" s="121"/>
      <c r="Y277" s="121"/>
      <c r="Z277" s="121"/>
      <c r="AA277" s="96"/>
      <c r="AB277" s="96"/>
      <c r="AC277" s="121"/>
      <c r="AD277" s="78"/>
      <c r="AE277" s="78"/>
      <c r="AF277" s="78"/>
      <c r="AG277" s="78"/>
      <c r="AH277" s="78"/>
      <c r="AI277" s="78"/>
      <c r="AJ277" s="78"/>
      <c r="AK277" s="78"/>
      <c r="AL277" s="78"/>
      <c r="AM277" s="78"/>
      <c r="AN277" s="78"/>
      <c r="AO277" s="78"/>
      <c r="AP277" s="78"/>
      <c r="AQ277" s="78"/>
      <c r="AR277" s="78"/>
      <c r="AS277" s="78"/>
      <c r="AT277" s="78"/>
    </row>
    <row r="278" s="59" customFormat="1" ht="80" hidden="1" customHeight="1" spans="1:46">
      <c r="A278" s="85" t="s">
        <v>17082</v>
      </c>
      <c r="B278" s="98"/>
      <c r="C278" s="87" t="s">
        <v>2</v>
      </c>
      <c r="D278" s="88" t="s">
        <v>16582</v>
      </c>
      <c r="E278" s="97" t="s">
        <v>17083</v>
      </c>
      <c r="F278" s="97" t="s">
        <v>16400</v>
      </c>
      <c r="G278" s="98"/>
      <c r="H278" s="88">
        <v>35</v>
      </c>
      <c r="I278" s="78">
        <f t="shared" si="9"/>
        <v>35</v>
      </c>
      <c r="J278" s="107">
        <v>1</v>
      </c>
      <c r="K278" s="105">
        <f>SUMIFS(VENTAS[Cantidad],VENTAS[Código del producto Vendido],STOCK[[#This Row],[Code]])</f>
        <v>0</v>
      </c>
      <c r="L278" s="105">
        <f>STOCK[[#This Row],[Entradas]]-STOCK[[#This Row],[Salidas]]</f>
        <v>1</v>
      </c>
      <c r="M278" s="78">
        <f>STOCK[[#This Row],[Precio Final]]*10%</f>
        <v>3.5</v>
      </c>
      <c r="N278" s="98">
        <v>0</v>
      </c>
      <c r="O278" s="98">
        <v>0</v>
      </c>
      <c r="P278" s="88">
        <v>10</v>
      </c>
      <c r="Q278" s="109">
        <v>0</v>
      </c>
      <c r="R278" s="100">
        <v>0</v>
      </c>
      <c r="S278" s="98">
        <v>0</v>
      </c>
      <c r="T278" s="115" t="e">
        <f>[1]!STOCK[[#This Row],[Costo Unitario (USD)]]+[1]!STOCK[[#This Row],[Costo Envío (USD)]]+[1]!STOCK[[#This Row],[Comisión 10%]]</f>
        <v>#REF!</v>
      </c>
      <c r="U278" s="98" t="e">
        <f>[1]!STOCK[[#This Row],[Costo total]]*1.5</f>
        <v>#REF!</v>
      </c>
      <c r="V278" s="80">
        <f t="shared" si="10"/>
        <v>35</v>
      </c>
      <c r="W278" s="115" t="e">
        <f>[1]!STOCK[[#This Row],[Precio Final]]-[1]!STOCK[[#This Row],[Costo total]]</f>
        <v>#REF!</v>
      </c>
      <c r="X278" s="115" t="e">
        <f>[1]!STOCK[[#This Row],[Ganancia Unitaria]]*[1]!STOCK[[#This Row],[Salidas]]</f>
        <v>#REF!</v>
      </c>
      <c r="Y278" s="115"/>
      <c r="Z278" s="115"/>
      <c r="AA278" s="100" t="e">
        <f>[1]!STOCK[[#This Row],[Costo total]]*[1]!STOCK[[#This Row],[Entradas]]</f>
        <v>#REF!</v>
      </c>
      <c r="AB278" s="100" t="e">
        <f>[1]!STOCK[[#This Row],[Stock Actual]]*[1]!STOCK[[#This Row],[Costo total]]</f>
        <v>#REF!</v>
      </c>
      <c r="AC278" s="115"/>
      <c r="AD278" s="76"/>
      <c r="AE278" s="76"/>
      <c r="AF278" s="76"/>
      <c r="AG278" s="76"/>
      <c r="AH278" s="76"/>
      <c r="AI278" s="76"/>
      <c r="AJ278" s="76"/>
      <c r="AK278" s="76"/>
      <c r="AL278" s="76"/>
      <c r="AM278" s="76"/>
      <c r="AN278" s="76"/>
      <c r="AO278" s="76"/>
      <c r="AP278" s="76"/>
      <c r="AQ278" s="76"/>
      <c r="AR278" s="76"/>
      <c r="AS278" s="76"/>
      <c r="AT278" s="76"/>
    </row>
    <row r="279" s="58" customFormat="1" ht="80" hidden="1" customHeight="1" spans="1:46">
      <c r="A279" s="85" t="s">
        <v>17084</v>
      </c>
      <c r="B279" s="110"/>
      <c r="C279" s="83" t="s">
        <v>2</v>
      </c>
      <c r="D279" s="88" t="s">
        <v>16461</v>
      </c>
      <c r="E279" s="97" t="s">
        <v>17085</v>
      </c>
      <c r="F279" s="97" t="s">
        <v>16400</v>
      </c>
      <c r="G279" s="99"/>
      <c r="H279" s="88">
        <v>30</v>
      </c>
      <c r="I279" s="78">
        <f t="shared" si="9"/>
        <v>30</v>
      </c>
      <c r="J279" s="107">
        <v>1</v>
      </c>
      <c r="K279" s="105">
        <f>SUMIFS(VENTAS[Cantidad],VENTAS[Código del producto Vendido],STOCK[[#This Row],[Code]])</f>
        <v>0</v>
      </c>
      <c r="L279" s="105">
        <f>STOCK[[#This Row],[Entradas]]-STOCK[[#This Row],[Salidas]]</f>
        <v>1</v>
      </c>
      <c r="M279" s="78">
        <f>STOCK[[#This Row],[Precio Final]]*10%</f>
        <v>3</v>
      </c>
      <c r="N279" s="99">
        <v>0</v>
      </c>
      <c r="O279" s="99">
        <v>0</v>
      </c>
      <c r="P279" s="88">
        <v>8</v>
      </c>
      <c r="Q279" s="108">
        <v>0</v>
      </c>
      <c r="R279" s="99">
        <v>0</v>
      </c>
      <c r="S279" s="96">
        <v>0</v>
      </c>
      <c r="T279" s="121" t="e">
        <f>[1]!STOCK[[#This Row],[Costo Unitario (USD)]]+[1]!STOCK[[#This Row],[Costo Envío (USD)]]+[1]!STOCK[[#This Row],[Comisión 10%]]</f>
        <v>#REF!</v>
      </c>
      <c r="U279" s="99" t="e">
        <f>[1]!STOCK[[#This Row],[Costo total]]*1.5</f>
        <v>#REF!</v>
      </c>
      <c r="V279" s="80">
        <f t="shared" si="10"/>
        <v>30</v>
      </c>
      <c r="W279" s="121" t="e">
        <f>[1]!STOCK[[#This Row],[Precio Final]]-[1]!STOCK[[#This Row],[Costo total]]</f>
        <v>#REF!</v>
      </c>
      <c r="X279" s="121" t="e">
        <f>[1]!STOCK[[#This Row],[Ganancia Unitaria]]*[1]!STOCK[[#This Row],[Salidas]]</f>
        <v>#REF!</v>
      </c>
      <c r="Y279" s="121"/>
      <c r="Z279" s="121"/>
      <c r="AA279" s="96" t="e">
        <f>[1]!STOCK[[#This Row],[Costo total]]*[1]!STOCK[[#This Row],[Entradas]]</f>
        <v>#REF!</v>
      </c>
      <c r="AB279" s="96" t="e">
        <f>[1]!STOCK[[#This Row],[Stock Actual]]*[1]!STOCK[[#This Row],[Costo total]]</f>
        <v>#REF!</v>
      </c>
      <c r="AC279" s="121"/>
      <c r="AD279" s="78"/>
      <c r="AE279" s="78"/>
      <c r="AF279" s="78"/>
      <c r="AG279" s="78"/>
      <c r="AH279" s="78"/>
      <c r="AI279" s="78"/>
      <c r="AJ279" s="78"/>
      <c r="AK279" s="78"/>
      <c r="AL279" s="78"/>
      <c r="AM279" s="78"/>
      <c r="AN279" s="78"/>
      <c r="AO279" s="78"/>
      <c r="AP279" s="78"/>
      <c r="AQ279" s="78"/>
      <c r="AR279" s="78"/>
      <c r="AS279" s="78"/>
      <c r="AT279" s="78"/>
    </row>
    <row r="280" s="58" customFormat="1" ht="80" hidden="1" customHeight="1" spans="1:46">
      <c r="A280" s="85" t="s">
        <v>17086</v>
      </c>
      <c r="B280" s="109"/>
      <c r="C280" s="87" t="s">
        <v>2</v>
      </c>
      <c r="D280" s="88" t="s">
        <v>16461</v>
      </c>
      <c r="E280" s="97" t="s">
        <v>17087</v>
      </c>
      <c r="F280" s="97" t="s">
        <v>16409</v>
      </c>
      <c r="G280" s="98"/>
      <c r="H280" s="88">
        <v>20</v>
      </c>
      <c r="I280" s="78">
        <f t="shared" si="9"/>
        <v>20</v>
      </c>
      <c r="J280" s="107">
        <v>1</v>
      </c>
      <c r="K280" s="105">
        <f>SUMIFS(VENTAS[Cantidad],VENTAS[Código del producto Vendido],STOCK[[#This Row],[Code]])</f>
        <v>0</v>
      </c>
      <c r="L280" s="105">
        <f>STOCK[[#This Row],[Entradas]]-STOCK[[#This Row],[Salidas]]</f>
        <v>1</v>
      </c>
      <c r="M280" s="78">
        <f>STOCK[[#This Row],[Precio Final]]*10%</f>
        <v>2</v>
      </c>
      <c r="N280" s="98">
        <v>0</v>
      </c>
      <c r="O280" s="98">
        <v>0</v>
      </c>
      <c r="P280" s="88">
        <v>8</v>
      </c>
      <c r="Q280" s="109">
        <v>0</v>
      </c>
      <c r="R280" s="100">
        <v>0</v>
      </c>
      <c r="S280" s="98">
        <v>0</v>
      </c>
      <c r="T280" s="115" t="e">
        <f>[1]!STOCK[[#This Row],[Costo Unitario (USD)]]+[1]!STOCK[[#This Row],[Costo Envío (USD)]]+[1]!STOCK[[#This Row],[Comisión 10%]]</f>
        <v>#REF!</v>
      </c>
      <c r="U280" s="98" t="e">
        <f>[1]!STOCK[[#This Row],[Costo total]]*1.5</f>
        <v>#REF!</v>
      </c>
      <c r="V280" s="80">
        <f t="shared" si="10"/>
        <v>20</v>
      </c>
      <c r="W280" s="115" t="e">
        <f>[1]!STOCK[[#This Row],[Precio Final]]-[1]!STOCK[[#This Row],[Costo total]]</f>
        <v>#REF!</v>
      </c>
      <c r="X280" s="115" t="e">
        <f>[1]!STOCK[[#This Row],[Ganancia Unitaria]]*[1]!STOCK[[#This Row],[Salidas]]</f>
        <v>#REF!</v>
      </c>
      <c r="Y280" s="115"/>
      <c r="Z280" s="115"/>
      <c r="AA280" s="100" t="e">
        <f>[1]!STOCK[[#This Row],[Costo total]]*[1]!STOCK[[#This Row],[Entradas]]</f>
        <v>#REF!</v>
      </c>
      <c r="AB280" s="100" t="e">
        <f>[1]!STOCK[[#This Row],[Stock Actual]]*[1]!STOCK[[#This Row],[Costo total]]</f>
        <v>#REF!</v>
      </c>
      <c r="AC280" s="115"/>
      <c r="AD280" s="78"/>
      <c r="AE280" s="78"/>
      <c r="AF280" s="78"/>
      <c r="AG280" s="78"/>
      <c r="AH280" s="78"/>
      <c r="AI280" s="78"/>
      <c r="AJ280" s="78"/>
      <c r="AK280" s="78"/>
      <c r="AL280" s="78"/>
      <c r="AM280" s="78"/>
      <c r="AN280" s="78"/>
      <c r="AO280" s="78"/>
      <c r="AP280" s="78"/>
      <c r="AQ280" s="78"/>
      <c r="AR280" s="78"/>
      <c r="AS280" s="78"/>
      <c r="AT280" s="78"/>
    </row>
    <row r="281" s="58" customFormat="1" ht="80" hidden="1" customHeight="1" spans="1:46">
      <c r="A281" s="85" t="s">
        <v>17088</v>
      </c>
      <c r="B281" s="110"/>
      <c r="C281" s="83" t="s">
        <v>2</v>
      </c>
      <c r="D281" s="88" t="s">
        <v>16461</v>
      </c>
      <c r="E281" s="97" t="s">
        <v>17089</v>
      </c>
      <c r="F281" s="97" t="s">
        <v>16409</v>
      </c>
      <c r="G281" s="99"/>
      <c r="H281" s="88">
        <v>20</v>
      </c>
      <c r="I281" s="78">
        <f t="shared" si="9"/>
        <v>20</v>
      </c>
      <c r="J281" s="107">
        <v>1</v>
      </c>
      <c r="K281" s="105">
        <f>SUMIFS(VENTAS[Cantidad],VENTAS[Código del producto Vendido],STOCK[[#This Row],[Code]])</f>
        <v>0</v>
      </c>
      <c r="L281" s="105">
        <f>STOCK[[#This Row],[Entradas]]-STOCK[[#This Row],[Salidas]]</f>
        <v>1</v>
      </c>
      <c r="M281" s="78">
        <f>STOCK[[#This Row],[Precio Final]]*10%</f>
        <v>2</v>
      </c>
      <c r="N281" s="99">
        <v>0</v>
      </c>
      <c r="O281" s="99">
        <v>0</v>
      </c>
      <c r="P281" s="88">
        <v>8</v>
      </c>
      <c r="Q281" s="110">
        <v>0</v>
      </c>
      <c r="R281" s="99">
        <v>0</v>
      </c>
      <c r="S281" s="99">
        <v>0</v>
      </c>
      <c r="T281" s="121" t="e">
        <f>[1]!STOCK[[#This Row],[Costo Unitario (USD)]]+[1]!STOCK[[#This Row],[Costo Envío (USD)]]+[1]!STOCK[[#This Row],[Comisión 10%]]</f>
        <v>#REF!</v>
      </c>
      <c r="U281" s="99" t="e">
        <f>[1]!STOCK[[#This Row],[Costo total]]*1.5</f>
        <v>#REF!</v>
      </c>
      <c r="V281" s="80">
        <f t="shared" si="10"/>
        <v>20</v>
      </c>
      <c r="W281" s="121" t="e">
        <f>[1]!STOCK[[#This Row],[Precio Final]]-[1]!STOCK[[#This Row],[Costo total]]</f>
        <v>#REF!</v>
      </c>
      <c r="X281" s="121" t="e">
        <f>[1]!STOCK[[#This Row],[Ganancia Unitaria]]*[1]!STOCK[[#This Row],[Salidas]]</f>
        <v>#REF!</v>
      </c>
      <c r="Y281" s="121"/>
      <c r="Z281" s="121"/>
      <c r="AA281" s="96" t="e">
        <f>[1]!STOCK[[#This Row],[Costo total]]*[1]!STOCK[[#This Row],[Entradas]]</f>
        <v>#REF!</v>
      </c>
      <c r="AB281" s="96" t="e">
        <f>[1]!STOCK[[#This Row],[Stock Actual]]*[1]!STOCK[[#This Row],[Costo total]]</f>
        <v>#REF!</v>
      </c>
      <c r="AC281" s="121"/>
      <c r="AD281" s="78"/>
      <c r="AE281" s="78"/>
      <c r="AF281" s="78"/>
      <c r="AG281" s="78"/>
      <c r="AH281" s="78"/>
      <c r="AI281" s="78"/>
      <c r="AJ281" s="78"/>
      <c r="AK281" s="78"/>
      <c r="AL281" s="78"/>
      <c r="AM281" s="78"/>
      <c r="AN281" s="78"/>
      <c r="AO281" s="78"/>
      <c r="AP281" s="78"/>
      <c r="AQ281" s="78"/>
      <c r="AR281" s="78"/>
      <c r="AS281" s="78"/>
      <c r="AT281" s="78"/>
    </row>
    <row r="282" s="58" customFormat="1" ht="80" hidden="1" customHeight="1" spans="1:46">
      <c r="A282" s="85" t="s">
        <v>17090</v>
      </c>
      <c r="B282" s="109"/>
      <c r="C282" s="87" t="s">
        <v>2</v>
      </c>
      <c r="D282" s="88" t="s">
        <v>16461</v>
      </c>
      <c r="E282" s="97" t="s">
        <v>17091</v>
      </c>
      <c r="F282" s="97" t="s">
        <v>16400</v>
      </c>
      <c r="G282" s="98"/>
      <c r="H282" s="88">
        <v>25</v>
      </c>
      <c r="I282" s="78">
        <f t="shared" si="9"/>
        <v>25</v>
      </c>
      <c r="J282" s="107">
        <v>1</v>
      </c>
      <c r="K282" s="105">
        <v>1</v>
      </c>
      <c r="L282" s="105">
        <f>STOCK[[#This Row],[Entradas]]-STOCK[[#This Row],[Salidas]]</f>
        <v>0</v>
      </c>
      <c r="M282" s="78">
        <f>STOCK[[#This Row],[Precio Final]]*10%</f>
        <v>2.5</v>
      </c>
      <c r="N282" s="98">
        <v>0</v>
      </c>
      <c r="O282" s="98">
        <v>0</v>
      </c>
      <c r="P282" s="88">
        <v>8</v>
      </c>
      <c r="Q282" s="109">
        <v>0</v>
      </c>
      <c r="R282" s="100">
        <v>0</v>
      </c>
      <c r="S282" s="100">
        <v>0</v>
      </c>
      <c r="T282" s="115" t="e">
        <f>[1]!STOCK[[#This Row],[Costo Unitario (USD)]]+[1]!STOCK[[#This Row],[Costo Envío (USD)]]+[1]!STOCK[[#This Row],[Comisión 10%]]</f>
        <v>#REF!</v>
      </c>
      <c r="U282" s="98" t="e">
        <f>[1]!STOCK[[#This Row],[Costo total]]*1.5</f>
        <v>#REF!</v>
      </c>
      <c r="V282" s="80">
        <f t="shared" si="10"/>
        <v>25</v>
      </c>
      <c r="W282" s="115" t="e">
        <f>[1]!STOCK[[#This Row],[Precio Final]]-[1]!STOCK[[#This Row],[Costo total]]</f>
        <v>#REF!</v>
      </c>
      <c r="X282" s="115" t="e">
        <f>[1]!STOCK[[#This Row],[Ganancia Unitaria]]*[1]!STOCK[[#This Row],[Salidas]]</f>
        <v>#REF!</v>
      </c>
      <c r="Y282" s="115"/>
      <c r="Z282" s="115"/>
      <c r="AA282" s="100" t="e">
        <f>[1]!STOCK[[#This Row],[Costo total]]*[1]!STOCK[[#This Row],[Entradas]]</f>
        <v>#REF!</v>
      </c>
      <c r="AB282" s="100" t="e">
        <f>[1]!STOCK[[#This Row],[Stock Actual]]*[1]!STOCK[[#This Row],[Costo total]]</f>
        <v>#REF!</v>
      </c>
      <c r="AC282" s="115"/>
      <c r="AD282" s="78"/>
      <c r="AE282" s="78"/>
      <c r="AF282" s="78"/>
      <c r="AG282" s="78"/>
      <c r="AH282" s="78"/>
      <c r="AI282" s="78"/>
      <c r="AJ282" s="78"/>
      <c r="AK282" s="78"/>
      <c r="AL282" s="78"/>
      <c r="AM282" s="78"/>
      <c r="AN282" s="78"/>
      <c r="AO282" s="78"/>
      <c r="AP282" s="78"/>
      <c r="AQ282" s="78"/>
      <c r="AR282" s="78"/>
      <c r="AS282" s="78"/>
      <c r="AT282" s="78"/>
    </row>
    <row r="283" s="58" customFormat="1" ht="80" hidden="1" customHeight="1" spans="1:46">
      <c r="A283" s="85" t="s">
        <v>17092</v>
      </c>
      <c r="B283" s="110"/>
      <c r="C283" s="83" t="s">
        <v>2</v>
      </c>
      <c r="D283" s="88" t="s">
        <v>16480</v>
      </c>
      <c r="E283" s="97" t="s">
        <v>17093</v>
      </c>
      <c r="F283" s="97" t="s">
        <v>16400</v>
      </c>
      <c r="G283" s="99"/>
      <c r="H283" s="88">
        <v>22</v>
      </c>
      <c r="I283" s="78">
        <f t="shared" si="9"/>
        <v>22</v>
      </c>
      <c r="J283" s="107">
        <v>1</v>
      </c>
      <c r="K283" s="105">
        <f>SUMIFS(VENTAS[Cantidad],VENTAS[Código del producto Vendido],STOCK[[#This Row],[Code]])</f>
        <v>0</v>
      </c>
      <c r="L283" s="105">
        <f>STOCK[[#This Row],[Entradas]]-STOCK[[#This Row],[Salidas]]</f>
        <v>1</v>
      </c>
      <c r="M283" s="78">
        <f>STOCK[[#This Row],[Precio Final]]*10%</f>
        <v>2.2</v>
      </c>
      <c r="N283" s="99">
        <v>0</v>
      </c>
      <c r="O283" s="99">
        <v>0</v>
      </c>
      <c r="P283" s="88">
        <v>8</v>
      </c>
      <c r="Q283" s="108">
        <v>0</v>
      </c>
      <c r="R283" s="96">
        <v>0</v>
      </c>
      <c r="S283" s="96">
        <v>0</v>
      </c>
      <c r="T283" s="121" t="e">
        <f>[1]!STOCK[[#This Row],[Costo Unitario (USD)]]+[1]!STOCK[[#This Row],[Costo Envío (USD)]]+[1]!STOCK[[#This Row],[Comisión 10%]]</f>
        <v>#REF!</v>
      </c>
      <c r="U283" s="99" t="e">
        <f>[1]!STOCK[[#This Row],[Costo total]]*1.5</f>
        <v>#REF!</v>
      </c>
      <c r="V283" s="80">
        <f t="shared" si="10"/>
        <v>22</v>
      </c>
      <c r="W283" s="121" t="e">
        <f>[1]!STOCK[[#This Row],[Precio Final]]-[1]!STOCK[[#This Row],[Costo total]]</f>
        <v>#REF!</v>
      </c>
      <c r="X283" s="121" t="e">
        <f>[1]!STOCK[[#This Row],[Ganancia Unitaria]]*[1]!STOCK[[#This Row],[Salidas]]</f>
        <v>#REF!</v>
      </c>
      <c r="Y283" s="121"/>
      <c r="Z283" s="121"/>
      <c r="AA283" s="96" t="e">
        <f>[1]!STOCK[[#This Row],[Costo total]]*[1]!STOCK[[#This Row],[Entradas]]</f>
        <v>#REF!</v>
      </c>
      <c r="AB283" s="96" t="e">
        <f>[1]!STOCK[[#This Row],[Stock Actual]]*[1]!STOCK[[#This Row],[Costo total]]</f>
        <v>#REF!</v>
      </c>
      <c r="AC283" s="121"/>
      <c r="AD283" s="78"/>
      <c r="AE283" s="78"/>
      <c r="AF283" s="78"/>
      <c r="AG283" s="78"/>
      <c r="AH283" s="78"/>
      <c r="AI283" s="78"/>
      <c r="AJ283" s="78"/>
      <c r="AK283" s="78"/>
      <c r="AL283" s="78"/>
      <c r="AM283" s="78"/>
      <c r="AN283" s="78"/>
      <c r="AO283" s="78"/>
      <c r="AP283" s="78"/>
      <c r="AQ283" s="78"/>
      <c r="AR283" s="78"/>
      <c r="AS283" s="78"/>
      <c r="AT283" s="78"/>
    </row>
    <row r="284" s="58" customFormat="1" ht="80" hidden="1" customHeight="1" spans="1:46">
      <c r="A284" s="85" t="s">
        <v>17094</v>
      </c>
      <c r="B284" s="109"/>
      <c r="C284" s="87" t="s">
        <v>2</v>
      </c>
      <c r="D284" s="88" t="s">
        <v>16480</v>
      </c>
      <c r="E284" s="97" t="s">
        <v>17095</v>
      </c>
      <c r="F284" s="97" t="s">
        <v>16413</v>
      </c>
      <c r="G284" s="98"/>
      <c r="H284" s="88">
        <v>22</v>
      </c>
      <c r="I284" s="78">
        <f t="shared" si="9"/>
        <v>22</v>
      </c>
      <c r="J284" s="107">
        <v>1</v>
      </c>
      <c r="K284" s="105">
        <f>SUMIFS(VENTAS[Cantidad],VENTAS[Código del producto Vendido],STOCK[[#This Row],[Code]])</f>
        <v>0</v>
      </c>
      <c r="L284" s="105">
        <f>STOCK[[#This Row],[Entradas]]-STOCK[[#This Row],[Salidas]]</f>
        <v>1</v>
      </c>
      <c r="M284" s="78">
        <f>STOCK[[#This Row],[Precio Final]]*10%</f>
        <v>2.2</v>
      </c>
      <c r="N284" s="98">
        <v>0</v>
      </c>
      <c r="O284" s="98">
        <v>0</v>
      </c>
      <c r="P284" s="88">
        <v>8</v>
      </c>
      <c r="Q284" s="109">
        <v>0</v>
      </c>
      <c r="R284" s="98">
        <v>0</v>
      </c>
      <c r="S284" s="98">
        <v>0</v>
      </c>
      <c r="T284" s="115" t="e">
        <f>[1]!STOCK[[#This Row],[Costo Unitario (USD)]]+[1]!STOCK[[#This Row],[Costo Envío (USD)]]+[1]!STOCK[[#This Row],[Comisión 10%]]</f>
        <v>#REF!</v>
      </c>
      <c r="U284" s="98" t="e">
        <f>[1]!STOCK[[#This Row],[Costo total]]*1.5</f>
        <v>#REF!</v>
      </c>
      <c r="V284" s="80">
        <f t="shared" si="10"/>
        <v>22</v>
      </c>
      <c r="W284" s="115" t="e">
        <f>[1]!STOCK[[#This Row],[Precio Final]]-[1]!STOCK[[#This Row],[Costo total]]</f>
        <v>#REF!</v>
      </c>
      <c r="X284" s="115" t="e">
        <f>[1]!STOCK[[#This Row],[Ganancia Unitaria]]*[1]!STOCK[[#This Row],[Salidas]]</f>
        <v>#REF!</v>
      </c>
      <c r="Y284" s="115"/>
      <c r="Z284" s="115"/>
      <c r="AA284" s="100" t="e">
        <f>[1]!STOCK[[#This Row],[Costo total]]*[1]!STOCK[[#This Row],[Entradas]]</f>
        <v>#REF!</v>
      </c>
      <c r="AB284" s="100" t="e">
        <f>[1]!STOCK[[#This Row],[Stock Actual]]*[1]!STOCK[[#This Row],[Costo total]]</f>
        <v>#REF!</v>
      </c>
      <c r="AC284" s="115"/>
      <c r="AD284" s="78"/>
      <c r="AE284" s="78"/>
      <c r="AF284" s="78"/>
      <c r="AG284" s="78"/>
      <c r="AH284" s="78"/>
      <c r="AI284" s="78"/>
      <c r="AJ284" s="78"/>
      <c r="AK284" s="78"/>
      <c r="AL284" s="78"/>
      <c r="AM284" s="78"/>
      <c r="AN284" s="78"/>
      <c r="AO284" s="78"/>
      <c r="AP284" s="78"/>
      <c r="AQ284" s="78"/>
      <c r="AR284" s="78"/>
      <c r="AS284" s="78"/>
      <c r="AT284" s="78"/>
    </row>
    <row r="285" s="58" customFormat="1" ht="80" hidden="1" customHeight="1" spans="1:46">
      <c r="A285" s="85" t="s">
        <v>17096</v>
      </c>
      <c r="B285" s="110"/>
      <c r="C285" s="83" t="s">
        <v>2</v>
      </c>
      <c r="D285" s="88" t="s">
        <v>16480</v>
      </c>
      <c r="E285" s="97" t="s">
        <v>17097</v>
      </c>
      <c r="F285" s="97" t="s">
        <v>16400</v>
      </c>
      <c r="G285" s="99"/>
      <c r="H285" s="88">
        <v>22</v>
      </c>
      <c r="I285" s="78">
        <f t="shared" si="9"/>
        <v>22</v>
      </c>
      <c r="J285" s="107">
        <v>1</v>
      </c>
      <c r="K285" s="105">
        <f>SUMIFS(VENTAS[Cantidad],VENTAS[Código del producto Vendido],STOCK[[#This Row],[Code]])</f>
        <v>0</v>
      </c>
      <c r="L285" s="105">
        <f>STOCK[[#This Row],[Entradas]]-STOCK[[#This Row],[Salidas]]</f>
        <v>1</v>
      </c>
      <c r="M285" s="78">
        <f>STOCK[[#This Row],[Precio Final]]*10%</f>
        <v>2.2</v>
      </c>
      <c r="N285" s="99">
        <v>0</v>
      </c>
      <c r="O285" s="99">
        <v>0</v>
      </c>
      <c r="P285" s="88">
        <v>8</v>
      </c>
      <c r="Q285" s="110">
        <v>0</v>
      </c>
      <c r="R285" s="99">
        <v>0</v>
      </c>
      <c r="S285" s="99">
        <v>0</v>
      </c>
      <c r="T285" s="121" t="e">
        <f>[1]!STOCK[[#This Row],[Costo Unitario (USD)]]+[1]!STOCK[[#This Row],[Costo Envío (USD)]]+[1]!STOCK[[#This Row],[Comisión 10%]]</f>
        <v>#REF!</v>
      </c>
      <c r="U285" s="99" t="e">
        <f>[1]!STOCK[[#This Row],[Costo total]]*1.5</f>
        <v>#REF!</v>
      </c>
      <c r="V285" s="80">
        <f t="shared" si="10"/>
        <v>22</v>
      </c>
      <c r="W285" s="121" t="e">
        <f>[1]!STOCK[[#This Row],[Precio Final]]-[1]!STOCK[[#This Row],[Costo total]]</f>
        <v>#REF!</v>
      </c>
      <c r="X285" s="121" t="e">
        <f>[1]!STOCK[[#This Row],[Ganancia Unitaria]]*[1]!STOCK[[#This Row],[Salidas]]</f>
        <v>#REF!</v>
      </c>
      <c r="Y285" s="121"/>
      <c r="Z285" s="121"/>
      <c r="AA285" s="96" t="e">
        <f>[1]!STOCK[[#This Row],[Costo total]]*[1]!STOCK[[#This Row],[Entradas]]</f>
        <v>#REF!</v>
      </c>
      <c r="AB285" s="96" t="e">
        <f>[1]!STOCK[[#This Row],[Stock Actual]]*[1]!STOCK[[#This Row],[Costo total]]</f>
        <v>#REF!</v>
      </c>
      <c r="AC285" s="121"/>
      <c r="AD285" s="78"/>
      <c r="AE285" s="78"/>
      <c r="AF285" s="78"/>
      <c r="AG285" s="78"/>
      <c r="AH285" s="78"/>
      <c r="AI285" s="78"/>
      <c r="AJ285" s="78"/>
      <c r="AK285" s="78"/>
      <c r="AL285" s="78"/>
      <c r="AM285" s="78"/>
      <c r="AN285" s="78"/>
      <c r="AO285" s="78"/>
      <c r="AP285" s="78"/>
      <c r="AQ285" s="78"/>
      <c r="AR285" s="78"/>
      <c r="AS285" s="78"/>
      <c r="AT285" s="78"/>
    </row>
    <row r="286" s="58" customFormat="1" ht="80" hidden="1" customHeight="1" spans="1:46">
      <c r="A286" s="85" t="s">
        <v>17098</v>
      </c>
      <c r="B286" s="98"/>
      <c r="C286" s="87" t="s">
        <v>2</v>
      </c>
      <c r="D286" s="88" t="s">
        <v>16480</v>
      </c>
      <c r="E286" s="97" t="s">
        <v>17099</v>
      </c>
      <c r="F286" s="97" t="s">
        <v>16400</v>
      </c>
      <c r="G286" s="98"/>
      <c r="H286" s="88">
        <v>15</v>
      </c>
      <c r="I286" s="78">
        <f t="shared" si="9"/>
        <v>15</v>
      </c>
      <c r="J286" s="107">
        <v>1</v>
      </c>
      <c r="K286" s="105">
        <f>SUMIFS(VENTAS[Cantidad],VENTAS[Código del producto Vendido],STOCK[[#This Row],[Code]])</f>
        <v>0</v>
      </c>
      <c r="L286" s="105">
        <f>STOCK[[#This Row],[Entradas]]-STOCK[[#This Row],[Salidas]]</f>
        <v>1</v>
      </c>
      <c r="M286" s="78">
        <f>STOCK[[#This Row],[Precio Final]]*10%</f>
        <v>1.5</v>
      </c>
      <c r="N286" s="98">
        <v>0</v>
      </c>
      <c r="O286" s="98">
        <v>0</v>
      </c>
      <c r="P286" s="88">
        <v>8</v>
      </c>
      <c r="Q286" s="109">
        <v>0</v>
      </c>
      <c r="R286" s="98">
        <v>0</v>
      </c>
      <c r="S286" s="98">
        <v>0</v>
      </c>
      <c r="T286" s="115" t="e">
        <f>[1]!STOCK[[#This Row],[Costo Unitario (USD)]]+[1]!STOCK[[#This Row],[Costo Envío (USD)]]+[1]!STOCK[[#This Row],[Comisión 10%]]</f>
        <v>#REF!</v>
      </c>
      <c r="U286" s="98" t="e">
        <f>[1]!STOCK[[#This Row],[Costo total]]*1.5</f>
        <v>#REF!</v>
      </c>
      <c r="V286" s="80">
        <f t="shared" si="10"/>
        <v>15</v>
      </c>
      <c r="W286" s="115" t="e">
        <f>[1]!STOCK[[#This Row],[Precio Final]]-[1]!STOCK[[#This Row],[Costo total]]</f>
        <v>#REF!</v>
      </c>
      <c r="X286" s="115" t="e">
        <f>[1]!STOCK[[#This Row],[Ganancia Unitaria]]*[1]!STOCK[[#This Row],[Salidas]]</f>
        <v>#REF!</v>
      </c>
      <c r="Y286" s="115"/>
      <c r="Z286" s="115"/>
      <c r="AA286" s="100" t="e">
        <f>[1]!STOCK[[#This Row],[Costo total]]*[1]!STOCK[[#This Row],[Entradas]]</f>
        <v>#REF!</v>
      </c>
      <c r="AB286" s="100" t="e">
        <f>[1]!STOCK[[#This Row],[Stock Actual]]*[1]!STOCK[[#This Row],[Costo total]]</f>
        <v>#REF!</v>
      </c>
      <c r="AC286" s="115"/>
      <c r="AD286" s="78"/>
      <c r="AE286" s="78"/>
      <c r="AF286" s="78"/>
      <c r="AG286" s="78"/>
      <c r="AH286" s="78"/>
      <c r="AI286" s="78"/>
      <c r="AJ286" s="78"/>
      <c r="AK286" s="78"/>
      <c r="AL286" s="78"/>
      <c r="AM286" s="78"/>
      <c r="AN286" s="78"/>
      <c r="AO286" s="78"/>
      <c r="AP286" s="78"/>
      <c r="AQ286" s="78"/>
      <c r="AR286" s="78"/>
      <c r="AS286" s="78"/>
      <c r="AT286" s="78"/>
    </row>
    <row r="287" s="58" customFormat="1" ht="80" hidden="1" customHeight="1" spans="1:46">
      <c r="A287" s="85" t="s">
        <v>17100</v>
      </c>
      <c r="B287" s="99"/>
      <c r="C287" s="83" t="s">
        <v>2</v>
      </c>
      <c r="D287" s="88" t="s">
        <v>16480</v>
      </c>
      <c r="E287" s="97" t="s">
        <v>17101</v>
      </c>
      <c r="F287" s="97" t="s">
        <v>16413</v>
      </c>
      <c r="G287" s="99"/>
      <c r="H287" s="88">
        <v>15</v>
      </c>
      <c r="I287" s="78">
        <f t="shared" si="9"/>
        <v>15</v>
      </c>
      <c r="J287" s="107">
        <v>2</v>
      </c>
      <c r="K287" s="105">
        <f>SUMIFS(VENTAS[Cantidad],VENTAS[Código del producto Vendido],STOCK[[#This Row],[Code]])</f>
        <v>0</v>
      </c>
      <c r="L287" s="105">
        <f>STOCK[[#This Row],[Entradas]]-STOCK[[#This Row],[Salidas]]</f>
        <v>2</v>
      </c>
      <c r="M287" s="78">
        <f>STOCK[[#This Row],[Precio Final]]*10%</f>
        <v>1.5</v>
      </c>
      <c r="N287" s="99">
        <v>0</v>
      </c>
      <c r="O287" s="99">
        <v>0</v>
      </c>
      <c r="P287" s="88">
        <v>8</v>
      </c>
      <c r="Q287" s="110">
        <v>0</v>
      </c>
      <c r="R287" s="96">
        <v>0</v>
      </c>
      <c r="S287" s="96">
        <v>0</v>
      </c>
      <c r="T287" s="121" t="e">
        <f>[1]!STOCK[[#This Row],[Costo Unitario (USD)]]+[1]!STOCK[[#This Row],[Costo Envío (USD)]]+[1]!STOCK[[#This Row],[Comisión 10%]]</f>
        <v>#REF!</v>
      </c>
      <c r="U287" s="99" t="e">
        <f>[1]!STOCK[[#This Row],[Costo total]]*1.5</f>
        <v>#REF!</v>
      </c>
      <c r="V287" s="80">
        <f t="shared" si="10"/>
        <v>15</v>
      </c>
      <c r="W287" s="121" t="e">
        <f>[1]!STOCK[[#This Row],[Precio Final]]-[1]!STOCK[[#This Row],[Costo total]]</f>
        <v>#REF!</v>
      </c>
      <c r="X287" s="121" t="e">
        <f>[1]!STOCK[[#This Row],[Ganancia Unitaria]]*[1]!STOCK[[#This Row],[Salidas]]</f>
        <v>#REF!</v>
      </c>
      <c r="Y287" s="121"/>
      <c r="Z287" s="121"/>
      <c r="AA287" s="96" t="e">
        <f>[1]!STOCK[[#This Row],[Costo total]]*[1]!STOCK[[#This Row],[Entradas]]</f>
        <v>#REF!</v>
      </c>
      <c r="AB287" s="96" t="e">
        <f>[1]!STOCK[[#This Row],[Stock Actual]]*[1]!STOCK[[#This Row],[Costo total]]</f>
        <v>#REF!</v>
      </c>
      <c r="AC287" s="121"/>
      <c r="AD287" s="78"/>
      <c r="AE287" s="78"/>
      <c r="AF287" s="78"/>
      <c r="AG287" s="78"/>
      <c r="AH287" s="78"/>
      <c r="AI287" s="78"/>
      <c r="AJ287" s="78"/>
      <c r="AK287" s="78"/>
      <c r="AL287" s="78"/>
      <c r="AM287" s="78"/>
      <c r="AN287" s="78"/>
      <c r="AO287" s="78"/>
      <c r="AP287" s="78"/>
      <c r="AQ287" s="78"/>
      <c r="AR287" s="78"/>
      <c r="AS287" s="78"/>
      <c r="AT287" s="78"/>
    </row>
    <row r="288" s="58" customFormat="1" ht="80" hidden="1" customHeight="1" spans="1:46">
      <c r="A288" s="85" t="s">
        <v>17102</v>
      </c>
      <c r="B288" s="98"/>
      <c r="C288" s="87" t="s">
        <v>2</v>
      </c>
      <c r="D288" s="88" t="s">
        <v>16480</v>
      </c>
      <c r="E288" s="97" t="s">
        <v>17103</v>
      </c>
      <c r="F288" s="97" t="s">
        <v>16400</v>
      </c>
      <c r="G288" s="98"/>
      <c r="H288" s="88">
        <v>15</v>
      </c>
      <c r="I288" s="78">
        <f t="shared" si="9"/>
        <v>15</v>
      </c>
      <c r="J288" s="107">
        <v>1</v>
      </c>
      <c r="K288" s="105">
        <v>1</v>
      </c>
      <c r="L288" s="105">
        <f>STOCK[[#This Row],[Entradas]]-STOCK[[#This Row],[Salidas]]</f>
        <v>0</v>
      </c>
      <c r="M288" s="78">
        <f>STOCK[[#This Row],[Precio Final]]*10%</f>
        <v>1.5</v>
      </c>
      <c r="N288" s="98">
        <v>0</v>
      </c>
      <c r="O288" s="98">
        <v>0</v>
      </c>
      <c r="P288" s="88">
        <v>8</v>
      </c>
      <c r="Q288" s="111">
        <v>0</v>
      </c>
      <c r="R288" s="98">
        <v>0</v>
      </c>
      <c r="S288" s="100">
        <v>0</v>
      </c>
      <c r="T288" s="115" t="e">
        <f>[1]!STOCK[[#This Row],[Costo Unitario (USD)]]+[1]!STOCK[[#This Row],[Costo Envío (USD)]]+[1]!STOCK[[#This Row],[Comisión 10%]]</f>
        <v>#REF!</v>
      </c>
      <c r="U288" s="98" t="e">
        <f>[1]!STOCK[[#This Row],[Costo total]]*1.5</f>
        <v>#REF!</v>
      </c>
      <c r="V288" s="80">
        <f t="shared" si="10"/>
        <v>15</v>
      </c>
      <c r="W288" s="115" t="e">
        <f>[1]!STOCK[[#This Row],[Precio Final]]-[1]!STOCK[[#This Row],[Costo total]]</f>
        <v>#REF!</v>
      </c>
      <c r="X288" s="115" t="e">
        <f>[1]!STOCK[[#This Row],[Ganancia Unitaria]]*[1]!STOCK[[#This Row],[Salidas]]</f>
        <v>#REF!</v>
      </c>
      <c r="Y288" s="115"/>
      <c r="Z288" s="115"/>
      <c r="AA288" s="100" t="e">
        <f>[1]!STOCK[[#This Row],[Costo total]]*[1]!STOCK[[#This Row],[Entradas]]</f>
        <v>#REF!</v>
      </c>
      <c r="AB288" s="100" t="e">
        <f>[1]!STOCK[[#This Row],[Stock Actual]]*[1]!STOCK[[#This Row],[Costo total]]</f>
        <v>#REF!</v>
      </c>
      <c r="AC288" s="115"/>
      <c r="AD288" s="78"/>
      <c r="AE288" s="78"/>
      <c r="AF288" s="78"/>
      <c r="AG288" s="78"/>
      <c r="AH288" s="78"/>
      <c r="AI288" s="78"/>
      <c r="AJ288" s="78"/>
      <c r="AK288" s="78"/>
      <c r="AL288" s="78"/>
      <c r="AM288" s="78"/>
      <c r="AN288" s="78"/>
      <c r="AO288" s="78"/>
      <c r="AP288" s="78"/>
      <c r="AQ288" s="78"/>
      <c r="AR288" s="78"/>
      <c r="AS288" s="78"/>
      <c r="AT288" s="78"/>
    </row>
    <row r="289" s="58" customFormat="1" ht="80" hidden="1" customHeight="1" spans="1:46">
      <c r="A289" s="85" t="s">
        <v>17104</v>
      </c>
      <c r="B289" s="99"/>
      <c r="C289" s="83" t="s">
        <v>2</v>
      </c>
      <c r="D289" s="88" t="s">
        <v>16480</v>
      </c>
      <c r="E289" s="97" t="s">
        <v>17105</v>
      </c>
      <c r="F289" s="97" t="s">
        <v>16409</v>
      </c>
      <c r="G289" s="99"/>
      <c r="H289" s="88">
        <v>15</v>
      </c>
      <c r="I289" s="78">
        <f t="shared" si="9"/>
        <v>15</v>
      </c>
      <c r="J289" s="107">
        <v>1</v>
      </c>
      <c r="K289" s="105">
        <f>SUMIFS(VENTAS[Cantidad],VENTAS[Código del producto Vendido],STOCK[[#This Row],[Code]])</f>
        <v>0</v>
      </c>
      <c r="L289" s="105">
        <f>STOCK[[#This Row],[Entradas]]-STOCK[[#This Row],[Salidas]]</f>
        <v>1</v>
      </c>
      <c r="M289" s="78">
        <f>STOCK[[#This Row],[Precio Final]]*10%</f>
        <v>1.5</v>
      </c>
      <c r="N289" s="99">
        <v>0</v>
      </c>
      <c r="O289" s="99">
        <v>0</v>
      </c>
      <c r="P289" s="88">
        <v>8</v>
      </c>
      <c r="Q289" s="110">
        <v>0</v>
      </c>
      <c r="R289" s="96">
        <v>0</v>
      </c>
      <c r="S289" s="99">
        <v>0</v>
      </c>
      <c r="T289" s="121" t="e">
        <f>[1]!STOCK[[#This Row],[Costo Unitario (USD)]]+[1]!STOCK[[#This Row],[Costo Envío (USD)]]+[1]!STOCK[[#This Row],[Comisión 10%]]</f>
        <v>#REF!</v>
      </c>
      <c r="U289" s="99" t="e">
        <f>[1]!STOCK[[#This Row],[Costo total]]*1.5</f>
        <v>#REF!</v>
      </c>
      <c r="V289" s="80">
        <f t="shared" si="10"/>
        <v>15</v>
      </c>
      <c r="W289" s="121" t="e">
        <f>[1]!STOCK[[#This Row],[Precio Final]]-[1]!STOCK[[#This Row],[Costo total]]</f>
        <v>#REF!</v>
      </c>
      <c r="X289" s="121" t="e">
        <f>[1]!STOCK[[#This Row],[Ganancia Unitaria]]*[1]!STOCK[[#This Row],[Salidas]]</f>
        <v>#REF!</v>
      </c>
      <c r="Y289" s="121"/>
      <c r="Z289" s="121"/>
      <c r="AA289" s="96" t="e">
        <f>[1]!STOCK[[#This Row],[Costo total]]*[1]!STOCK[[#This Row],[Entradas]]</f>
        <v>#REF!</v>
      </c>
      <c r="AB289" s="96" t="e">
        <f>[1]!STOCK[[#This Row],[Stock Actual]]*[1]!STOCK[[#This Row],[Costo total]]</f>
        <v>#REF!</v>
      </c>
      <c r="AC289" s="121"/>
      <c r="AD289" s="78"/>
      <c r="AE289" s="78"/>
      <c r="AF289" s="78"/>
      <c r="AG289" s="78"/>
      <c r="AH289" s="78"/>
      <c r="AI289" s="78"/>
      <c r="AJ289" s="78"/>
      <c r="AK289" s="78"/>
      <c r="AL289" s="78"/>
      <c r="AM289" s="78"/>
      <c r="AN289" s="78"/>
      <c r="AO289" s="78"/>
      <c r="AP289" s="78"/>
      <c r="AQ289" s="78"/>
      <c r="AR289" s="78"/>
      <c r="AS289" s="78"/>
      <c r="AT289" s="78"/>
    </row>
    <row r="290" s="58" customFormat="1" ht="80" hidden="1" customHeight="1" spans="1:46">
      <c r="A290" s="85" t="s">
        <v>17106</v>
      </c>
      <c r="B290" s="98"/>
      <c r="C290" s="87" t="s">
        <v>2</v>
      </c>
      <c r="D290" s="88" t="s">
        <v>16480</v>
      </c>
      <c r="E290" s="97" t="s">
        <v>17107</v>
      </c>
      <c r="F290" s="97" t="s">
        <v>16400</v>
      </c>
      <c r="G290" s="98"/>
      <c r="H290" s="88">
        <v>15</v>
      </c>
      <c r="I290" s="78">
        <f t="shared" si="9"/>
        <v>15</v>
      </c>
      <c r="J290" s="107">
        <v>2</v>
      </c>
      <c r="K290" s="105">
        <f>SUMIFS(VENTAS[Cantidad],VENTAS[Código del producto Vendido],STOCK[[#This Row],[Code]])</f>
        <v>0</v>
      </c>
      <c r="L290" s="105">
        <f>STOCK[[#This Row],[Entradas]]-STOCK[[#This Row],[Salidas]]</f>
        <v>2</v>
      </c>
      <c r="M290" s="78">
        <f>STOCK[[#This Row],[Precio Final]]*10%</f>
        <v>1.5</v>
      </c>
      <c r="N290" s="98">
        <v>0</v>
      </c>
      <c r="O290" s="98">
        <v>0</v>
      </c>
      <c r="P290" s="88">
        <v>8</v>
      </c>
      <c r="Q290" s="109">
        <v>0</v>
      </c>
      <c r="R290" s="98">
        <v>0</v>
      </c>
      <c r="S290" s="100">
        <v>0</v>
      </c>
      <c r="T290" s="115" t="e">
        <f>[1]!STOCK[[#This Row],[Costo Unitario (USD)]]+[1]!STOCK[[#This Row],[Costo Envío (USD)]]+[1]!STOCK[[#This Row],[Comisión 10%]]</f>
        <v>#REF!</v>
      </c>
      <c r="U290" s="98" t="e">
        <f>[1]!STOCK[[#This Row],[Costo total]]*1.5</f>
        <v>#REF!</v>
      </c>
      <c r="V290" s="80">
        <f t="shared" si="10"/>
        <v>15</v>
      </c>
      <c r="W290" s="115" t="e">
        <f>[1]!STOCK[[#This Row],[Precio Final]]-[1]!STOCK[[#This Row],[Costo total]]</f>
        <v>#REF!</v>
      </c>
      <c r="X290" s="115" t="e">
        <f>[1]!STOCK[[#This Row],[Ganancia Unitaria]]*[1]!STOCK[[#This Row],[Salidas]]</f>
        <v>#REF!</v>
      </c>
      <c r="Y290" s="115"/>
      <c r="Z290" s="115"/>
      <c r="AA290" s="100" t="e">
        <f>[1]!STOCK[[#This Row],[Costo total]]*[1]!STOCK[[#This Row],[Entradas]]</f>
        <v>#REF!</v>
      </c>
      <c r="AB290" s="100" t="e">
        <f>[1]!STOCK[[#This Row],[Stock Actual]]*[1]!STOCK[[#This Row],[Costo total]]</f>
        <v>#REF!</v>
      </c>
      <c r="AC290" s="115"/>
      <c r="AD290" s="78"/>
      <c r="AE290" s="78"/>
      <c r="AF290" s="78"/>
      <c r="AG290" s="78"/>
      <c r="AH290" s="78"/>
      <c r="AI290" s="78"/>
      <c r="AJ290" s="78"/>
      <c r="AK290" s="78"/>
      <c r="AL290" s="78"/>
      <c r="AM290" s="78"/>
      <c r="AN290" s="78"/>
      <c r="AO290" s="78"/>
      <c r="AP290" s="78"/>
      <c r="AQ290" s="78"/>
      <c r="AR290" s="78"/>
      <c r="AS290" s="78"/>
      <c r="AT290" s="78"/>
    </row>
    <row r="291" s="58" customFormat="1" ht="80" hidden="1" customHeight="1" spans="1:46">
      <c r="A291" s="85" t="s">
        <v>17108</v>
      </c>
      <c r="B291" s="99"/>
      <c r="C291" s="83" t="s">
        <v>2</v>
      </c>
      <c r="D291" s="88" t="s">
        <v>16480</v>
      </c>
      <c r="E291" s="97" t="s">
        <v>17109</v>
      </c>
      <c r="F291" s="97" t="s">
        <v>16413</v>
      </c>
      <c r="G291" s="99"/>
      <c r="H291" s="88">
        <v>15</v>
      </c>
      <c r="I291" s="78">
        <f t="shared" si="9"/>
        <v>15</v>
      </c>
      <c r="J291" s="107">
        <v>1</v>
      </c>
      <c r="K291" s="105">
        <f>SUMIFS(VENTAS[Cantidad],VENTAS[Código del producto Vendido],STOCK[[#This Row],[Code]])</f>
        <v>0</v>
      </c>
      <c r="L291" s="105">
        <f>STOCK[[#This Row],[Entradas]]-STOCK[[#This Row],[Salidas]]</f>
        <v>1</v>
      </c>
      <c r="M291" s="78">
        <f>STOCK[[#This Row],[Precio Final]]*10%</f>
        <v>1.5</v>
      </c>
      <c r="N291" s="99">
        <v>0</v>
      </c>
      <c r="O291" s="99">
        <v>0</v>
      </c>
      <c r="P291" s="88">
        <v>8</v>
      </c>
      <c r="Q291" s="108">
        <v>0</v>
      </c>
      <c r="R291" s="96">
        <v>0</v>
      </c>
      <c r="S291" s="96">
        <v>0</v>
      </c>
      <c r="T291" s="121" t="e">
        <f>[1]!STOCK[[#This Row],[Costo Unitario (USD)]]+[1]!STOCK[[#This Row],[Costo Envío (USD)]]+[1]!STOCK[[#This Row],[Comisión 10%]]</f>
        <v>#REF!</v>
      </c>
      <c r="U291" s="99" t="e">
        <f>[1]!STOCK[[#This Row],[Costo total]]*1.5</f>
        <v>#REF!</v>
      </c>
      <c r="V291" s="80">
        <f t="shared" si="10"/>
        <v>15</v>
      </c>
      <c r="W291" s="121" t="e">
        <f>[1]!STOCK[[#This Row],[Precio Final]]-[1]!STOCK[[#This Row],[Costo total]]</f>
        <v>#REF!</v>
      </c>
      <c r="X291" s="121" t="e">
        <f>[1]!STOCK[[#This Row],[Ganancia Unitaria]]*[1]!STOCK[[#This Row],[Salidas]]</f>
        <v>#REF!</v>
      </c>
      <c r="Y291" s="121"/>
      <c r="Z291" s="121"/>
      <c r="AA291" s="96" t="e">
        <f>[1]!STOCK[[#This Row],[Costo total]]*[1]!STOCK[[#This Row],[Entradas]]</f>
        <v>#REF!</v>
      </c>
      <c r="AB291" s="96" t="e">
        <f>[1]!STOCK[[#This Row],[Stock Actual]]*[1]!STOCK[[#This Row],[Costo total]]</f>
        <v>#REF!</v>
      </c>
      <c r="AC291" s="121"/>
      <c r="AD291" s="78"/>
      <c r="AE291" s="78"/>
      <c r="AF291" s="78"/>
      <c r="AG291" s="78"/>
      <c r="AH291" s="78"/>
      <c r="AI291" s="78"/>
      <c r="AJ291" s="78"/>
      <c r="AK291" s="78"/>
      <c r="AL291" s="78"/>
      <c r="AM291" s="78"/>
      <c r="AN291" s="78"/>
      <c r="AO291" s="78"/>
      <c r="AP291" s="78"/>
      <c r="AQ291" s="78"/>
      <c r="AR291" s="78"/>
      <c r="AS291" s="78"/>
      <c r="AT291" s="78"/>
    </row>
    <row r="292" s="58" customFormat="1" ht="80" hidden="1" customHeight="1" spans="1:46">
      <c r="A292" s="85" t="s">
        <v>17110</v>
      </c>
      <c r="B292" s="98"/>
      <c r="C292" s="87" t="s">
        <v>2</v>
      </c>
      <c r="D292" s="88" t="s">
        <v>16480</v>
      </c>
      <c r="E292" s="97" t="s">
        <v>17111</v>
      </c>
      <c r="F292" s="97" t="s">
        <v>16400</v>
      </c>
      <c r="G292" s="98"/>
      <c r="H292" s="88">
        <v>15</v>
      </c>
      <c r="I292" s="78">
        <f t="shared" si="9"/>
        <v>15</v>
      </c>
      <c r="J292" s="107">
        <v>2</v>
      </c>
      <c r="K292" s="105">
        <f>SUMIFS(VENTAS[Cantidad],VENTAS[Código del producto Vendido],STOCK[[#This Row],[Code]])</f>
        <v>0</v>
      </c>
      <c r="L292" s="105">
        <f>STOCK[[#This Row],[Entradas]]-STOCK[[#This Row],[Salidas]]</f>
        <v>2</v>
      </c>
      <c r="M292" s="78">
        <f>STOCK[[#This Row],[Precio Final]]*10%</f>
        <v>1.5</v>
      </c>
      <c r="N292" s="98">
        <v>0</v>
      </c>
      <c r="O292" s="98">
        <v>0</v>
      </c>
      <c r="P292" s="88">
        <v>8</v>
      </c>
      <c r="Q292" s="109">
        <v>0</v>
      </c>
      <c r="R292" s="98">
        <v>0</v>
      </c>
      <c r="S292" s="98">
        <v>0</v>
      </c>
      <c r="T292" s="115" t="e">
        <f>[1]!STOCK[[#This Row],[Costo Unitario (USD)]]+[1]!STOCK[[#This Row],[Costo Envío (USD)]]+[1]!STOCK[[#This Row],[Comisión 10%]]</f>
        <v>#REF!</v>
      </c>
      <c r="U292" s="98" t="e">
        <f>[1]!STOCK[[#This Row],[Costo total]]*1.5</f>
        <v>#REF!</v>
      </c>
      <c r="V292" s="80">
        <f t="shared" si="10"/>
        <v>15</v>
      </c>
      <c r="W292" s="115" t="e">
        <f>[1]!STOCK[[#This Row],[Precio Final]]-[1]!STOCK[[#This Row],[Costo total]]</f>
        <v>#REF!</v>
      </c>
      <c r="X292" s="115" t="e">
        <f>[1]!STOCK[[#This Row],[Ganancia Unitaria]]*[1]!STOCK[[#This Row],[Salidas]]</f>
        <v>#REF!</v>
      </c>
      <c r="Y292" s="115"/>
      <c r="Z292" s="115"/>
      <c r="AA292" s="100" t="e">
        <f>[1]!STOCK[[#This Row],[Costo total]]*[1]!STOCK[[#This Row],[Entradas]]</f>
        <v>#REF!</v>
      </c>
      <c r="AB292" s="100" t="e">
        <f>[1]!STOCK[[#This Row],[Stock Actual]]*[1]!STOCK[[#This Row],[Costo total]]</f>
        <v>#REF!</v>
      </c>
      <c r="AC292" s="115"/>
      <c r="AD292" s="78"/>
      <c r="AE292" s="78"/>
      <c r="AF292" s="78"/>
      <c r="AG292" s="78"/>
      <c r="AH292" s="78"/>
      <c r="AI292" s="78"/>
      <c r="AJ292" s="78"/>
      <c r="AK292" s="78"/>
      <c r="AL292" s="78"/>
      <c r="AM292" s="78"/>
      <c r="AN292" s="78"/>
      <c r="AO292" s="78"/>
      <c r="AP292" s="78"/>
      <c r="AQ292" s="78"/>
      <c r="AR292" s="78"/>
      <c r="AS292" s="78"/>
      <c r="AT292" s="78"/>
    </row>
    <row r="293" s="58" customFormat="1" ht="80" hidden="1" customHeight="1" spans="1:46">
      <c r="A293" s="85" t="s">
        <v>17112</v>
      </c>
      <c r="B293" s="99"/>
      <c r="C293" s="83" t="s">
        <v>2</v>
      </c>
      <c r="D293" s="88" t="s">
        <v>16480</v>
      </c>
      <c r="E293" s="97" t="s">
        <v>17113</v>
      </c>
      <c r="F293" s="97" t="s">
        <v>16409</v>
      </c>
      <c r="G293" s="99"/>
      <c r="H293" s="88">
        <v>15</v>
      </c>
      <c r="I293" s="78">
        <f t="shared" si="9"/>
        <v>15</v>
      </c>
      <c r="J293" s="107">
        <v>1</v>
      </c>
      <c r="K293" s="105">
        <f>SUMIFS(VENTAS[Cantidad],VENTAS[Código del producto Vendido],STOCK[[#This Row],[Code]])</f>
        <v>0</v>
      </c>
      <c r="L293" s="105">
        <f>STOCK[[#This Row],[Entradas]]-STOCK[[#This Row],[Salidas]]</f>
        <v>1</v>
      </c>
      <c r="M293" s="78">
        <f>STOCK[[#This Row],[Precio Final]]*10%</f>
        <v>1.5</v>
      </c>
      <c r="N293" s="99">
        <v>0</v>
      </c>
      <c r="O293" s="99">
        <v>0</v>
      </c>
      <c r="P293" s="88">
        <v>8</v>
      </c>
      <c r="Q293" s="110">
        <v>0</v>
      </c>
      <c r="R293" s="96">
        <v>0</v>
      </c>
      <c r="S293" s="96">
        <v>0</v>
      </c>
      <c r="T293" s="121" t="e">
        <f>[1]!STOCK[[#This Row],[Costo Unitario (USD)]]+[1]!STOCK[[#This Row],[Costo Envío (USD)]]+[1]!STOCK[[#This Row],[Comisión 10%]]</f>
        <v>#REF!</v>
      </c>
      <c r="U293" s="99" t="e">
        <f>[1]!STOCK[[#This Row],[Costo total]]*1.5</f>
        <v>#REF!</v>
      </c>
      <c r="V293" s="80">
        <f t="shared" si="10"/>
        <v>15</v>
      </c>
      <c r="W293" s="121" t="e">
        <f>[1]!STOCK[[#This Row],[Precio Final]]-[1]!STOCK[[#This Row],[Costo total]]</f>
        <v>#REF!</v>
      </c>
      <c r="X293" s="121" t="e">
        <f>[1]!STOCK[[#This Row],[Ganancia Unitaria]]*[1]!STOCK[[#This Row],[Salidas]]</f>
        <v>#REF!</v>
      </c>
      <c r="Y293" s="121"/>
      <c r="Z293" s="121"/>
      <c r="AA293" s="96" t="e">
        <f>[1]!STOCK[[#This Row],[Costo total]]*[1]!STOCK[[#This Row],[Entradas]]</f>
        <v>#REF!</v>
      </c>
      <c r="AB293" s="96" t="e">
        <f>[1]!STOCK[[#This Row],[Stock Actual]]*[1]!STOCK[[#This Row],[Costo total]]</f>
        <v>#REF!</v>
      </c>
      <c r="AC293" s="121"/>
      <c r="AD293" s="78"/>
      <c r="AE293" s="78"/>
      <c r="AF293" s="78"/>
      <c r="AG293" s="78"/>
      <c r="AH293" s="78"/>
      <c r="AI293" s="78"/>
      <c r="AJ293" s="78"/>
      <c r="AK293" s="78"/>
      <c r="AL293" s="78"/>
      <c r="AM293" s="78"/>
      <c r="AN293" s="78"/>
      <c r="AO293" s="78"/>
      <c r="AP293" s="78"/>
      <c r="AQ293" s="78"/>
      <c r="AR293" s="78"/>
      <c r="AS293" s="78"/>
      <c r="AT293" s="78"/>
    </row>
    <row r="294" s="58" customFormat="1" ht="80" hidden="1" customHeight="1" spans="1:46">
      <c r="A294" s="85" t="s">
        <v>17114</v>
      </c>
      <c r="B294" s="98"/>
      <c r="C294" s="87" t="s">
        <v>2</v>
      </c>
      <c r="D294" s="88" t="s">
        <v>16480</v>
      </c>
      <c r="E294" s="97" t="s">
        <v>17115</v>
      </c>
      <c r="F294" s="97" t="s">
        <v>16413</v>
      </c>
      <c r="G294" s="98"/>
      <c r="H294" s="88">
        <v>15</v>
      </c>
      <c r="I294" s="78">
        <f t="shared" si="9"/>
        <v>15</v>
      </c>
      <c r="J294" s="107">
        <v>1</v>
      </c>
      <c r="K294" s="105">
        <f>SUMIFS(VENTAS[Cantidad],VENTAS[Código del producto Vendido],STOCK[[#This Row],[Code]])</f>
        <v>0</v>
      </c>
      <c r="L294" s="105">
        <f>STOCK[[#This Row],[Entradas]]-STOCK[[#This Row],[Salidas]]</f>
        <v>1</v>
      </c>
      <c r="M294" s="78">
        <f>STOCK[[#This Row],[Precio Final]]*10%</f>
        <v>1.5</v>
      </c>
      <c r="N294" s="98">
        <v>0</v>
      </c>
      <c r="O294" s="98">
        <v>0</v>
      </c>
      <c r="P294" s="88">
        <v>8</v>
      </c>
      <c r="Q294" s="111">
        <v>0</v>
      </c>
      <c r="R294" s="98">
        <v>0</v>
      </c>
      <c r="S294" s="100">
        <v>0</v>
      </c>
      <c r="T294" s="115" t="e">
        <f>[1]!STOCK[[#This Row],[Costo Unitario (USD)]]+[1]!STOCK[[#This Row],[Costo Envío (USD)]]+[1]!STOCK[[#This Row],[Comisión 10%]]</f>
        <v>#REF!</v>
      </c>
      <c r="U294" s="98" t="e">
        <f>[1]!STOCK[[#This Row],[Costo total]]*1.5</f>
        <v>#REF!</v>
      </c>
      <c r="V294" s="80">
        <f t="shared" si="10"/>
        <v>15</v>
      </c>
      <c r="W294" s="115" t="e">
        <f>[1]!STOCK[[#This Row],[Precio Final]]-[1]!STOCK[[#This Row],[Costo total]]</f>
        <v>#REF!</v>
      </c>
      <c r="X294" s="115" t="e">
        <f>[1]!STOCK[[#This Row],[Ganancia Unitaria]]*[1]!STOCK[[#This Row],[Salidas]]</f>
        <v>#REF!</v>
      </c>
      <c r="Y294" s="115"/>
      <c r="Z294" s="115"/>
      <c r="AA294" s="100" t="e">
        <f>[1]!STOCK[[#This Row],[Costo total]]*[1]!STOCK[[#This Row],[Entradas]]</f>
        <v>#REF!</v>
      </c>
      <c r="AB294" s="100" t="e">
        <f>[1]!STOCK[[#This Row],[Stock Actual]]*[1]!STOCK[[#This Row],[Costo total]]</f>
        <v>#REF!</v>
      </c>
      <c r="AC294" s="115"/>
      <c r="AD294" s="78"/>
      <c r="AE294" s="78"/>
      <c r="AF294" s="78"/>
      <c r="AG294" s="78"/>
      <c r="AH294" s="78"/>
      <c r="AI294" s="78"/>
      <c r="AJ294" s="78"/>
      <c r="AK294" s="78"/>
      <c r="AL294" s="78"/>
      <c r="AM294" s="78"/>
      <c r="AN294" s="78"/>
      <c r="AO294" s="78"/>
      <c r="AP294" s="78"/>
      <c r="AQ294" s="78"/>
      <c r="AR294" s="78"/>
      <c r="AS294" s="78"/>
      <c r="AT294" s="78"/>
    </row>
    <row r="295" s="58" customFormat="1" ht="80" hidden="1" customHeight="1" spans="1:46">
      <c r="A295" s="85" t="s">
        <v>17116</v>
      </c>
      <c r="B295" s="99"/>
      <c r="C295" s="83" t="s">
        <v>2</v>
      </c>
      <c r="D295" s="88" t="s">
        <v>16480</v>
      </c>
      <c r="E295" s="97" t="s">
        <v>17117</v>
      </c>
      <c r="F295" s="97" t="s">
        <v>16400</v>
      </c>
      <c r="G295" s="99"/>
      <c r="H295" s="88">
        <v>15</v>
      </c>
      <c r="I295" s="78">
        <f t="shared" si="9"/>
        <v>15</v>
      </c>
      <c r="J295" s="107">
        <v>1</v>
      </c>
      <c r="K295" s="105">
        <f>SUMIFS(VENTAS[Cantidad],VENTAS[Código del producto Vendido],STOCK[[#This Row],[Code]])</f>
        <v>0</v>
      </c>
      <c r="L295" s="105">
        <f>STOCK[[#This Row],[Entradas]]-STOCK[[#This Row],[Salidas]]</f>
        <v>1</v>
      </c>
      <c r="M295" s="99" t="e">
        <f>[1]!STOCK[[#This Row],[Precio Final]]*10%</f>
        <v>#REF!</v>
      </c>
      <c r="N295" s="99">
        <v>0</v>
      </c>
      <c r="O295" s="99">
        <v>0</v>
      </c>
      <c r="P295" s="88">
        <v>8</v>
      </c>
      <c r="Q295" s="110">
        <v>0</v>
      </c>
      <c r="R295" s="96">
        <v>0</v>
      </c>
      <c r="S295" s="99">
        <v>0</v>
      </c>
      <c r="T295" s="121" t="e">
        <f>[1]!STOCK[[#This Row],[Costo Unitario (USD)]]+[1]!STOCK[[#This Row],[Costo Envío (USD)]]+[1]!STOCK[[#This Row],[Comisión 10%]]</f>
        <v>#REF!</v>
      </c>
      <c r="U295" s="99" t="e">
        <f>[1]!STOCK[[#This Row],[Costo total]]*1.5</f>
        <v>#REF!</v>
      </c>
      <c r="V295" s="80">
        <f t="shared" si="10"/>
        <v>15</v>
      </c>
      <c r="W295" s="121" t="e">
        <f>[1]!STOCK[[#This Row],[Precio Final]]-[1]!STOCK[[#This Row],[Costo total]]</f>
        <v>#REF!</v>
      </c>
      <c r="X295" s="121" t="e">
        <f>[1]!STOCK[[#This Row],[Ganancia Unitaria]]*[1]!STOCK[[#This Row],[Salidas]]</f>
        <v>#REF!</v>
      </c>
      <c r="Y295" s="121"/>
      <c r="Z295" s="121"/>
      <c r="AA295" s="96" t="e">
        <f>[1]!STOCK[[#This Row],[Costo total]]*[1]!STOCK[[#This Row],[Entradas]]</f>
        <v>#REF!</v>
      </c>
      <c r="AB295" s="96" t="e">
        <f>[1]!STOCK[[#This Row],[Stock Actual]]*[1]!STOCK[[#This Row],[Costo total]]</f>
        <v>#REF!</v>
      </c>
      <c r="AC295" s="121"/>
      <c r="AD295" s="78"/>
      <c r="AE295" s="78"/>
      <c r="AF295" s="78"/>
      <c r="AG295" s="78"/>
      <c r="AH295" s="78"/>
      <c r="AI295" s="78"/>
      <c r="AJ295" s="78"/>
      <c r="AK295" s="78"/>
      <c r="AL295" s="78"/>
      <c r="AM295" s="78"/>
      <c r="AN295" s="78"/>
      <c r="AO295" s="78"/>
      <c r="AP295" s="78"/>
      <c r="AQ295" s="78"/>
      <c r="AR295" s="78"/>
      <c r="AS295" s="78"/>
      <c r="AT295" s="78"/>
    </row>
    <row r="296" s="58" customFormat="1" ht="80" hidden="1" customHeight="1" spans="1:46">
      <c r="A296" s="85" t="s">
        <v>17118</v>
      </c>
      <c r="B296" s="98"/>
      <c r="C296" s="87" t="s">
        <v>2</v>
      </c>
      <c r="D296" s="88" t="s">
        <v>16480</v>
      </c>
      <c r="E296" s="97" t="s">
        <v>17119</v>
      </c>
      <c r="F296" s="97" t="s">
        <v>16413</v>
      </c>
      <c r="G296" s="98"/>
      <c r="H296" s="88">
        <v>18</v>
      </c>
      <c r="I296" s="78">
        <f t="shared" si="9"/>
        <v>18</v>
      </c>
      <c r="J296" s="107">
        <v>1</v>
      </c>
      <c r="K296" s="105">
        <f>SUMIFS(VENTAS[Cantidad],VENTAS[Código del producto Vendido],STOCK[[#This Row],[Code]])</f>
        <v>0</v>
      </c>
      <c r="L296" s="105">
        <f>STOCK[[#This Row],[Entradas]]-STOCK[[#This Row],[Salidas]]</f>
        <v>1</v>
      </c>
      <c r="M296" s="98" t="e">
        <f>[1]!STOCK[[#This Row],[Precio Final]]*10%</f>
        <v>#REF!</v>
      </c>
      <c r="N296" s="98">
        <v>0</v>
      </c>
      <c r="O296" s="98">
        <v>0</v>
      </c>
      <c r="P296" s="88">
        <v>8</v>
      </c>
      <c r="Q296" s="109">
        <v>0</v>
      </c>
      <c r="R296" s="100">
        <v>0</v>
      </c>
      <c r="S296" s="100">
        <v>0</v>
      </c>
      <c r="T296" s="115" t="e">
        <f>[1]!STOCK[[#This Row],[Costo Unitario (USD)]]+[1]!STOCK[[#This Row],[Costo Envío (USD)]]+[1]!STOCK[[#This Row],[Comisión 10%]]</f>
        <v>#REF!</v>
      </c>
      <c r="U296" s="98" t="e">
        <f>[1]!STOCK[[#This Row],[Costo total]]*1.5</f>
        <v>#REF!</v>
      </c>
      <c r="V296" s="80">
        <f t="shared" si="10"/>
        <v>18</v>
      </c>
      <c r="W296" s="115" t="e">
        <f>[1]!STOCK[[#This Row],[Precio Final]]-[1]!STOCK[[#This Row],[Costo total]]</f>
        <v>#REF!</v>
      </c>
      <c r="X296" s="115" t="e">
        <f>[1]!STOCK[[#This Row],[Ganancia Unitaria]]*[1]!STOCK[[#This Row],[Salidas]]</f>
        <v>#REF!</v>
      </c>
      <c r="Y296" s="115"/>
      <c r="Z296" s="115"/>
      <c r="AA296" s="100" t="e">
        <f>[1]!STOCK[[#This Row],[Costo total]]*[1]!STOCK[[#This Row],[Entradas]]</f>
        <v>#REF!</v>
      </c>
      <c r="AB296" s="100" t="e">
        <f>[1]!STOCK[[#This Row],[Stock Actual]]*[1]!STOCK[[#This Row],[Costo total]]</f>
        <v>#REF!</v>
      </c>
      <c r="AC296" s="115"/>
      <c r="AD296" s="78"/>
      <c r="AE296" s="78"/>
      <c r="AF296" s="78"/>
      <c r="AG296" s="78"/>
      <c r="AH296" s="78"/>
      <c r="AI296" s="78"/>
      <c r="AJ296" s="78"/>
      <c r="AK296" s="78"/>
      <c r="AL296" s="78"/>
      <c r="AM296" s="78"/>
      <c r="AN296" s="78"/>
      <c r="AO296" s="78"/>
      <c r="AP296" s="78"/>
      <c r="AQ296" s="78"/>
      <c r="AR296" s="78"/>
      <c r="AS296" s="78"/>
      <c r="AT296" s="78"/>
    </row>
    <row r="297" s="58" customFormat="1" ht="80" hidden="1" customHeight="1" spans="1:46">
      <c r="A297" s="85" t="s">
        <v>17120</v>
      </c>
      <c r="B297" s="110"/>
      <c r="C297" s="83" t="s">
        <v>2</v>
      </c>
      <c r="D297" s="88" t="s">
        <v>16480</v>
      </c>
      <c r="E297" s="97" t="s">
        <v>17121</v>
      </c>
      <c r="F297" s="97" t="s">
        <v>16387</v>
      </c>
      <c r="G297" s="99"/>
      <c r="H297" s="88">
        <v>15</v>
      </c>
      <c r="I297" s="78">
        <f t="shared" si="9"/>
        <v>15</v>
      </c>
      <c r="J297" s="107">
        <v>1</v>
      </c>
      <c r="K297" s="105">
        <f>SUMIFS(VENTAS[Cantidad],VENTAS[Código del producto Vendido],STOCK[[#This Row],[Code]])</f>
        <v>0</v>
      </c>
      <c r="L297" s="105">
        <f>STOCK[[#This Row],[Entradas]]-STOCK[[#This Row],[Salidas]]</f>
        <v>1</v>
      </c>
      <c r="M297" s="99" t="e">
        <f>[1]!STOCK[[#This Row],[Precio Final]]*10%</f>
        <v>#REF!</v>
      </c>
      <c r="N297" s="99">
        <v>0</v>
      </c>
      <c r="O297" s="99">
        <v>0</v>
      </c>
      <c r="P297" s="88">
        <v>8</v>
      </c>
      <c r="Q297" s="110">
        <v>0</v>
      </c>
      <c r="R297" s="96">
        <v>0</v>
      </c>
      <c r="S297" s="99">
        <v>0</v>
      </c>
      <c r="T297" s="121" t="e">
        <f>[1]!STOCK[[#This Row],[Costo Unitario (USD)]]+[1]!STOCK[[#This Row],[Costo Envío (USD)]]+[1]!STOCK[[#This Row],[Comisión 10%]]</f>
        <v>#REF!</v>
      </c>
      <c r="U297" s="99" t="e">
        <f>[1]!STOCK[[#This Row],[Costo total]]*1.5</f>
        <v>#REF!</v>
      </c>
      <c r="V297" s="80">
        <f t="shared" si="10"/>
        <v>15</v>
      </c>
      <c r="W297" s="121" t="e">
        <f>[1]!STOCK[[#This Row],[Precio Final]]-[1]!STOCK[[#This Row],[Costo total]]</f>
        <v>#REF!</v>
      </c>
      <c r="X297" s="121" t="e">
        <f>[1]!STOCK[[#This Row],[Ganancia Unitaria]]*[1]!STOCK[[#This Row],[Salidas]]</f>
        <v>#REF!</v>
      </c>
      <c r="Y297" s="121"/>
      <c r="Z297" s="121"/>
      <c r="AA297" s="96" t="e">
        <f>[1]!STOCK[[#This Row],[Costo total]]*[1]!STOCK[[#This Row],[Entradas]]</f>
        <v>#REF!</v>
      </c>
      <c r="AB297" s="96" t="e">
        <f>[1]!STOCK[[#This Row],[Stock Actual]]*[1]!STOCK[[#This Row],[Costo total]]</f>
        <v>#REF!</v>
      </c>
      <c r="AC297" s="121"/>
      <c r="AD297" s="78"/>
      <c r="AE297" s="78"/>
      <c r="AF297" s="78"/>
      <c r="AG297" s="78"/>
      <c r="AH297" s="78"/>
      <c r="AI297" s="78"/>
      <c r="AJ297" s="78"/>
      <c r="AK297" s="78"/>
      <c r="AL297" s="78"/>
      <c r="AM297" s="78"/>
      <c r="AN297" s="78"/>
      <c r="AO297" s="78"/>
      <c r="AP297" s="78"/>
      <c r="AQ297" s="78"/>
      <c r="AR297" s="78"/>
      <c r="AS297" s="78"/>
      <c r="AT297" s="78"/>
    </row>
    <row r="298" s="58" customFormat="1" ht="80" hidden="1" customHeight="1" spans="1:46">
      <c r="A298" s="85" t="s">
        <v>17122</v>
      </c>
      <c r="B298" s="109"/>
      <c r="C298" s="87" t="s">
        <v>2</v>
      </c>
      <c r="D298" s="88" t="s">
        <v>16480</v>
      </c>
      <c r="E298" s="97" t="s">
        <v>17123</v>
      </c>
      <c r="F298" s="97" t="s">
        <v>16413</v>
      </c>
      <c r="G298" s="98"/>
      <c r="H298" s="88">
        <v>20</v>
      </c>
      <c r="I298" s="78">
        <f t="shared" si="9"/>
        <v>20</v>
      </c>
      <c r="J298" s="107">
        <v>1</v>
      </c>
      <c r="K298" s="105">
        <f>SUMIFS(VENTAS[Cantidad],VENTAS[Código del producto Vendido],STOCK[[#This Row],[Code]])</f>
        <v>0</v>
      </c>
      <c r="L298" s="105">
        <f>STOCK[[#This Row],[Entradas]]-STOCK[[#This Row],[Salidas]]</f>
        <v>1</v>
      </c>
      <c r="M298" s="98" t="e">
        <f>[1]!STOCK[[#This Row],[Precio Final]]*10%</f>
        <v>#REF!</v>
      </c>
      <c r="N298" s="98">
        <v>0</v>
      </c>
      <c r="O298" s="98">
        <v>0</v>
      </c>
      <c r="P298" s="88">
        <v>8</v>
      </c>
      <c r="Q298" s="111">
        <v>0</v>
      </c>
      <c r="R298" s="100">
        <v>0</v>
      </c>
      <c r="S298" s="100">
        <v>0</v>
      </c>
      <c r="T298" s="115" t="e">
        <f>[1]!STOCK[[#This Row],[Costo Unitario (USD)]]+[1]!STOCK[[#This Row],[Costo Envío (USD)]]+[1]!STOCK[[#This Row],[Comisión 10%]]</f>
        <v>#REF!</v>
      </c>
      <c r="U298" s="98" t="e">
        <f>[1]!STOCK[[#This Row],[Costo total]]*1.5</f>
        <v>#REF!</v>
      </c>
      <c r="V298" s="80">
        <f t="shared" si="10"/>
        <v>20</v>
      </c>
      <c r="W298" s="115" t="e">
        <f>[1]!STOCK[[#This Row],[Precio Final]]-[1]!STOCK[[#This Row],[Costo total]]</f>
        <v>#REF!</v>
      </c>
      <c r="X298" s="115" t="e">
        <f>[1]!STOCK[[#This Row],[Ganancia Unitaria]]*[1]!STOCK[[#This Row],[Salidas]]</f>
        <v>#REF!</v>
      </c>
      <c r="Y298" s="115"/>
      <c r="Z298" s="115"/>
      <c r="AA298" s="100" t="e">
        <f>[1]!STOCK[[#This Row],[Costo total]]*[1]!STOCK[[#This Row],[Entradas]]</f>
        <v>#REF!</v>
      </c>
      <c r="AB298" s="100" t="e">
        <f>[1]!STOCK[[#This Row],[Stock Actual]]*[1]!STOCK[[#This Row],[Costo total]]</f>
        <v>#REF!</v>
      </c>
      <c r="AC298" s="115"/>
      <c r="AD298" s="78"/>
      <c r="AE298" s="78"/>
      <c r="AF298" s="78"/>
      <c r="AG298" s="78"/>
      <c r="AH298" s="78"/>
      <c r="AI298" s="78"/>
      <c r="AJ298" s="78"/>
      <c r="AK298" s="78"/>
      <c r="AL298" s="78"/>
      <c r="AM298" s="78"/>
      <c r="AN298" s="78"/>
      <c r="AO298" s="78"/>
      <c r="AP298" s="78"/>
      <c r="AQ298" s="78"/>
      <c r="AR298" s="78"/>
      <c r="AS298" s="78"/>
      <c r="AT298" s="78"/>
    </row>
    <row r="299" s="58" customFormat="1" ht="80" hidden="1" customHeight="1" spans="1:46">
      <c r="A299" s="88" t="s">
        <v>17124</v>
      </c>
      <c r="B299" s="99"/>
      <c r="C299" s="83" t="s">
        <v>2</v>
      </c>
      <c r="D299" s="88" t="s">
        <v>16582</v>
      </c>
      <c r="E299" s="97" t="s">
        <v>17125</v>
      </c>
      <c r="F299" s="97" t="s">
        <v>16409</v>
      </c>
      <c r="G299" s="99"/>
      <c r="H299" s="88">
        <v>25</v>
      </c>
      <c r="I299" s="78">
        <f t="shared" si="9"/>
        <v>25</v>
      </c>
      <c r="J299" s="107">
        <v>1</v>
      </c>
      <c r="K299" s="105">
        <f>SUMIFS(VENTAS[Cantidad],VENTAS[Código del producto Vendido],STOCK[[#This Row],[Code]])</f>
        <v>0</v>
      </c>
      <c r="L299" s="105">
        <f>STOCK[[#This Row],[Entradas]]-STOCK[[#This Row],[Salidas]]</f>
        <v>1</v>
      </c>
      <c r="M299" s="99" t="e">
        <f>[1]!STOCK[[#This Row],[Precio Final]]*10%</f>
        <v>#REF!</v>
      </c>
      <c r="N299" s="99">
        <v>0</v>
      </c>
      <c r="O299" s="99">
        <v>0</v>
      </c>
      <c r="P299" s="88">
        <v>6</v>
      </c>
      <c r="Q299" s="108">
        <v>0</v>
      </c>
      <c r="R299" s="96">
        <v>0</v>
      </c>
      <c r="S299" s="96">
        <v>0</v>
      </c>
      <c r="T299" s="121" t="e">
        <f>[1]!STOCK[[#This Row],[Costo Unitario (USD)]]+[1]!STOCK[[#This Row],[Costo Envío (USD)]]+[1]!STOCK[[#This Row],[Comisión 10%]]</f>
        <v>#REF!</v>
      </c>
      <c r="U299" s="99" t="e">
        <f>[1]!STOCK[[#This Row],[Costo total]]*1.5</f>
        <v>#REF!</v>
      </c>
      <c r="V299" s="80">
        <f t="shared" si="10"/>
        <v>25</v>
      </c>
      <c r="W299" s="121" t="e">
        <f>[1]!STOCK[[#This Row],[Precio Final]]-[1]!STOCK[[#This Row],[Costo total]]</f>
        <v>#REF!</v>
      </c>
      <c r="X299" s="121" t="e">
        <f>[1]!STOCK[[#This Row],[Ganancia Unitaria]]*[1]!STOCK[[#This Row],[Salidas]]</f>
        <v>#REF!</v>
      </c>
      <c r="Y299" s="121"/>
      <c r="Z299" s="121"/>
      <c r="AA299" s="96" t="e">
        <f>[1]!STOCK[[#This Row],[Costo total]]*[1]!STOCK[[#This Row],[Entradas]]</f>
        <v>#REF!</v>
      </c>
      <c r="AB299" s="96" t="e">
        <f>[1]!STOCK[[#This Row],[Stock Actual]]*[1]!STOCK[[#This Row],[Costo total]]</f>
        <v>#REF!</v>
      </c>
      <c r="AC299" s="121"/>
      <c r="AD299" s="78"/>
      <c r="AE299" s="78"/>
      <c r="AF299" s="78"/>
      <c r="AG299" s="78"/>
      <c r="AH299" s="78"/>
      <c r="AI299" s="78"/>
      <c r="AJ299" s="78"/>
      <c r="AK299" s="78"/>
      <c r="AL299" s="78"/>
      <c r="AM299" s="78"/>
      <c r="AN299" s="78"/>
      <c r="AO299" s="78"/>
      <c r="AP299" s="78"/>
      <c r="AQ299" s="78"/>
      <c r="AR299" s="78"/>
      <c r="AS299" s="78"/>
      <c r="AT299" s="78"/>
    </row>
    <row r="300" s="58" customFormat="1" ht="80" hidden="1" customHeight="1" spans="1:46">
      <c r="A300" s="85" t="s">
        <v>17126</v>
      </c>
      <c r="B300" s="109"/>
      <c r="C300" s="87" t="s">
        <v>2</v>
      </c>
      <c r="D300" s="88" t="s">
        <v>16466</v>
      </c>
      <c r="E300" s="97" t="s">
        <v>17127</v>
      </c>
      <c r="F300" s="97" t="s">
        <v>16400</v>
      </c>
      <c r="G300" s="98"/>
      <c r="H300" s="88">
        <v>18</v>
      </c>
      <c r="I300" s="78">
        <f t="shared" si="9"/>
        <v>18</v>
      </c>
      <c r="J300" s="107">
        <v>0</v>
      </c>
      <c r="K300" s="105">
        <f>SUMIFS(VENTAS[Cantidad],VENTAS[Código del producto Vendido],STOCK[[#This Row],[Code]])</f>
        <v>0</v>
      </c>
      <c r="L300" s="105">
        <f>STOCK[[#This Row],[Entradas]]-STOCK[[#This Row],[Salidas]]</f>
        <v>0</v>
      </c>
      <c r="M300" s="98" t="e">
        <f>[1]!STOCK[[#This Row],[Precio Final]]*10%</f>
        <v>#REF!</v>
      </c>
      <c r="N300" s="98">
        <v>0</v>
      </c>
      <c r="O300" s="98">
        <v>0</v>
      </c>
      <c r="P300" s="88">
        <v>10</v>
      </c>
      <c r="Q300" s="109">
        <v>0</v>
      </c>
      <c r="R300" s="100">
        <v>0</v>
      </c>
      <c r="S300" s="100">
        <v>0</v>
      </c>
      <c r="T300" s="115" t="e">
        <f>[1]!STOCK[[#This Row],[Costo Unitario (USD)]]+[1]!STOCK[[#This Row],[Costo Envío (USD)]]+[1]!STOCK[[#This Row],[Comisión 10%]]</f>
        <v>#REF!</v>
      </c>
      <c r="U300" s="98" t="e">
        <f>[1]!STOCK[[#This Row],[Costo total]]*1.5</f>
        <v>#REF!</v>
      </c>
      <c r="V300" s="80">
        <f t="shared" si="10"/>
        <v>18</v>
      </c>
      <c r="W300" s="115" t="e">
        <f>[1]!STOCK[[#This Row],[Precio Final]]-[1]!STOCK[[#This Row],[Costo total]]</f>
        <v>#REF!</v>
      </c>
      <c r="X300" s="115" t="e">
        <f>[1]!STOCK[[#This Row],[Ganancia Unitaria]]*[1]!STOCK[[#This Row],[Salidas]]</f>
        <v>#REF!</v>
      </c>
      <c r="Y300" s="115"/>
      <c r="Z300" s="115"/>
      <c r="AA300" s="100" t="e">
        <f>[1]!STOCK[[#This Row],[Costo total]]*[1]!STOCK[[#This Row],[Entradas]]</f>
        <v>#REF!</v>
      </c>
      <c r="AB300" s="100" t="e">
        <f>[1]!STOCK[[#This Row],[Stock Actual]]*[1]!STOCK[[#This Row],[Costo total]]</f>
        <v>#REF!</v>
      </c>
      <c r="AC300" s="115"/>
      <c r="AD300" s="78"/>
      <c r="AE300" s="78"/>
      <c r="AF300" s="78"/>
      <c r="AG300" s="78"/>
      <c r="AH300" s="78"/>
      <c r="AI300" s="78"/>
      <c r="AJ300" s="78"/>
      <c r="AK300" s="78"/>
      <c r="AL300" s="78"/>
      <c r="AM300" s="78"/>
      <c r="AN300" s="78"/>
      <c r="AO300" s="78"/>
      <c r="AP300" s="78"/>
      <c r="AQ300" s="78"/>
      <c r="AR300" s="78"/>
      <c r="AS300" s="78"/>
      <c r="AT300" s="78"/>
    </row>
    <row r="301" s="58" customFormat="1" ht="80" hidden="1" customHeight="1" spans="1:46">
      <c r="A301" s="88" t="s">
        <v>17128</v>
      </c>
      <c r="B301" s="110"/>
      <c r="C301" s="83" t="s">
        <v>2</v>
      </c>
      <c r="D301" s="88" t="s">
        <v>16466</v>
      </c>
      <c r="E301" s="97" t="s">
        <v>17129</v>
      </c>
      <c r="F301" s="97" t="s">
        <v>16387</v>
      </c>
      <c r="G301" s="99"/>
      <c r="H301" s="88">
        <v>15</v>
      </c>
      <c r="I301" s="78">
        <f t="shared" si="9"/>
        <v>15</v>
      </c>
      <c r="J301" s="107">
        <v>1</v>
      </c>
      <c r="K301" s="105">
        <f>SUMIFS(VENTAS[Cantidad],VENTAS[Código del producto Vendido],STOCK[[#This Row],[Code]])</f>
        <v>0</v>
      </c>
      <c r="L301" s="105">
        <f>STOCK[[#This Row],[Entradas]]-STOCK[[#This Row],[Salidas]]</f>
        <v>1</v>
      </c>
      <c r="M301" s="99" t="e">
        <f>[1]!STOCK[[#This Row],[Precio Final]]*10%</f>
        <v>#REF!</v>
      </c>
      <c r="N301" s="99">
        <v>0</v>
      </c>
      <c r="O301" s="99">
        <v>0</v>
      </c>
      <c r="P301" s="88">
        <v>10</v>
      </c>
      <c r="Q301" s="108">
        <v>0</v>
      </c>
      <c r="R301" s="99">
        <v>0</v>
      </c>
      <c r="S301" s="96">
        <v>0</v>
      </c>
      <c r="T301" s="121" t="e">
        <f>[1]!STOCK[[#This Row],[Costo Unitario (USD)]]+[1]!STOCK[[#This Row],[Costo Envío (USD)]]+[1]!STOCK[[#This Row],[Comisión 10%]]</f>
        <v>#REF!</v>
      </c>
      <c r="U301" s="99" t="e">
        <f>[1]!STOCK[[#This Row],[Costo total]]*1.5</f>
        <v>#REF!</v>
      </c>
      <c r="V301" s="80">
        <f t="shared" si="10"/>
        <v>15</v>
      </c>
      <c r="W301" s="121" t="e">
        <f>[1]!STOCK[[#This Row],[Precio Final]]-[1]!STOCK[[#This Row],[Costo total]]</f>
        <v>#REF!</v>
      </c>
      <c r="X301" s="121" t="e">
        <f>[1]!STOCK[[#This Row],[Ganancia Unitaria]]*[1]!STOCK[[#This Row],[Salidas]]</f>
        <v>#REF!</v>
      </c>
      <c r="Y301" s="121"/>
      <c r="Z301" s="121"/>
      <c r="AA301" s="96" t="e">
        <f>[1]!STOCK[[#This Row],[Costo total]]*[1]!STOCK[[#This Row],[Entradas]]</f>
        <v>#REF!</v>
      </c>
      <c r="AB301" s="96" t="e">
        <f>[1]!STOCK[[#This Row],[Stock Actual]]*[1]!STOCK[[#This Row],[Costo total]]</f>
        <v>#REF!</v>
      </c>
      <c r="AC301" s="121"/>
      <c r="AD301" s="78"/>
      <c r="AE301" s="78"/>
      <c r="AF301" s="78"/>
      <c r="AG301" s="78"/>
      <c r="AH301" s="78"/>
      <c r="AI301" s="78"/>
      <c r="AJ301" s="78"/>
      <c r="AK301" s="78"/>
      <c r="AL301" s="78"/>
      <c r="AM301" s="78"/>
      <c r="AN301" s="78"/>
      <c r="AO301" s="78"/>
      <c r="AP301" s="78"/>
      <c r="AQ301" s="78"/>
      <c r="AR301" s="78"/>
      <c r="AS301" s="78"/>
      <c r="AT301" s="78"/>
    </row>
    <row r="302" s="58" customFormat="1" ht="80" hidden="1" customHeight="1" spans="1:46">
      <c r="A302" s="85" t="s">
        <v>17130</v>
      </c>
      <c r="B302" s="109"/>
      <c r="C302" s="87" t="s">
        <v>2</v>
      </c>
      <c r="D302" s="88" t="s">
        <v>16466</v>
      </c>
      <c r="E302" s="97" t="s">
        <v>17131</v>
      </c>
      <c r="F302" s="97" t="s">
        <v>16387</v>
      </c>
      <c r="G302" s="98"/>
      <c r="H302" s="88">
        <v>15</v>
      </c>
      <c r="I302" s="78">
        <f t="shared" si="9"/>
        <v>15</v>
      </c>
      <c r="J302" s="107">
        <v>0</v>
      </c>
      <c r="K302" s="105">
        <f>SUMIFS(VENTAS[Cantidad],VENTAS[Código del producto Vendido],STOCK[[#This Row],[Code]])</f>
        <v>0</v>
      </c>
      <c r="L302" s="105">
        <f>STOCK[[#This Row],[Entradas]]-STOCK[[#This Row],[Salidas]]</f>
        <v>0</v>
      </c>
      <c r="M302" s="98" t="e">
        <f>[1]!STOCK[[#This Row],[Precio Final]]*10%</f>
        <v>#REF!</v>
      </c>
      <c r="N302" s="98">
        <v>0</v>
      </c>
      <c r="O302" s="98">
        <v>0</v>
      </c>
      <c r="P302" s="88">
        <v>10</v>
      </c>
      <c r="Q302" s="111">
        <v>0</v>
      </c>
      <c r="R302" s="100">
        <v>0</v>
      </c>
      <c r="S302" s="100">
        <v>0</v>
      </c>
      <c r="T302" s="115" t="e">
        <f>[1]!STOCK[[#This Row],[Costo Unitario (USD)]]+[1]!STOCK[[#This Row],[Costo Envío (USD)]]+[1]!STOCK[[#This Row],[Comisión 10%]]</f>
        <v>#REF!</v>
      </c>
      <c r="U302" s="98" t="e">
        <f>[1]!STOCK[[#This Row],[Costo total]]*1.5</f>
        <v>#REF!</v>
      </c>
      <c r="V302" s="80">
        <f t="shared" si="10"/>
        <v>15</v>
      </c>
      <c r="W302" s="115" t="e">
        <f>[1]!STOCK[[#This Row],[Precio Final]]-[1]!STOCK[[#This Row],[Costo total]]</f>
        <v>#REF!</v>
      </c>
      <c r="X302" s="115" t="e">
        <f>[1]!STOCK[[#This Row],[Ganancia Unitaria]]*[1]!STOCK[[#This Row],[Salidas]]</f>
        <v>#REF!</v>
      </c>
      <c r="Y302" s="115"/>
      <c r="Z302" s="115"/>
      <c r="AA302" s="100" t="e">
        <f>[1]!STOCK[[#This Row],[Costo total]]*[1]!STOCK[[#This Row],[Entradas]]</f>
        <v>#REF!</v>
      </c>
      <c r="AB302" s="100" t="e">
        <f>[1]!STOCK[[#This Row],[Stock Actual]]*[1]!STOCK[[#This Row],[Costo total]]</f>
        <v>#REF!</v>
      </c>
      <c r="AC302" s="115"/>
      <c r="AD302" s="78"/>
      <c r="AE302" s="78"/>
      <c r="AF302" s="78"/>
      <c r="AG302" s="78"/>
      <c r="AH302" s="78"/>
      <c r="AI302" s="78"/>
      <c r="AJ302" s="78"/>
      <c r="AK302" s="78"/>
      <c r="AL302" s="78"/>
      <c r="AM302" s="78"/>
      <c r="AN302" s="78"/>
      <c r="AO302" s="78"/>
      <c r="AP302" s="78"/>
      <c r="AQ302" s="78"/>
      <c r="AR302" s="78"/>
      <c r="AS302" s="78"/>
      <c r="AT302" s="78"/>
    </row>
    <row r="303" s="58" customFormat="1" ht="80" hidden="1" customHeight="1" spans="1:46">
      <c r="A303" s="85" t="s">
        <v>17132</v>
      </c>
      <c r="B303" s="99"/>
      <c r="C303" s="83" t="s">
        <v>2</v>
      </c>
      <c r="D303" s="88" t="s">
        <v>16582</v>
      </c>
      <c r="E303" s="97" t="s">
        <v>17133</v>
      </c>
      <c r="F303" s="97" t="s">
        <v>16400</v>
      </c>
      <c r="G303" s="99"/>
      <c r="H303" s="88">
        <v>18</v>
      </c>
      <c r="I303" s="78">
        <f t="shared" si="9"/>
        <v>18</v>
      </c>
      <c r="J303" s="107">
        <v>0</v>
      </c>
      <c r="K303" s="105">
        <f>SUMIFS(VENTAS[Cantidad],VENTAS[Código del producto Vendido],STOCK[[#This Row],[Code]])</f>
        <v>0</v>
      </c>
      <c r="L303" s="105">
        <f>STOCK[[#This Row],[Entradas]]-STOCK[[#This Row],[Salidas]]</f>
        <v>0</v>
      </c>
      <c r="M303" s="99" t="e">
        <f>[1]!STOCK[[#This Row],[Precio Final]]*10%</f>
        <v>#REF!</v>
      </c>
      <c r="N303" s="99">
        <v>0</v>
      </c>
      <c r="O303" s="99">
        <v>0</v>
      </c>
      <c r="P303" s="88">
        <v>6</v>
      </c>
      <c r="Q303" s="110">
        <v>0</v>
      </c>
      <c r="R303" s="96">
        <v>0</v>
      </c>
      <c r="S303" s="96">
        <v>0</v>
      </c>
      <c r="T303" s="121" t="e">
        <f>[1]!STOCK[[#This Row],[Costo Unitario (USD)]]+[1]!STOCK[[#This Row],[Costo Envío (USD)]]+[1]!STOCK[[#This Row],[Comisión 10%]]</f>
        <v>#REF!</v>
      </c>
      <c r="U303" s="99" t="e">
        <f>[1]!STOCK[[#This Row],[Costo total]]*1.5</f>
        <v>#REF!</v>
      </c>
      <c r="V303" s="80">
        <f t="shared" si="10"/>
        <v>18</v>
      </c>
      <c r="W303" s="121" t="e">
        <f>[1]!STOCK[[#This Row],[Precio Final]]-[1]!STOCK[[#This Row],[Costo total]]</f>
        <v>#REF!</v>
      </c>
      <c r="X303" s="121" t="e">
        <f>[1]!STOCK[[#This Row],[Ganancia Unitaria]]*[1]!STOCK[[#This Row],[Salidas]]</f>
        <v>#REF!</v>
      </c>
      <c r="Y303" s="121"/>
      <c r="Z303" s="121"/>
      <c r="AA303" s="96" t="e">
        <f>[1]!STOCK[[#This Row],[Costo total]]*[1]!STOCK[[#This Row],[Entradas]]</f>
        <v>#REF!</v>
      </c>
      <c r="AB303" s="96" t="e">
        <f>[1]!STOCK[[#This Row],[Stock Actual]]*[1]!STOCK[[#This Row],[Costo total]]</f>
        <v>#REF!</v>
      </c>
      <c r="AC303" s="121"/>
      <c r="AD303" s="78"/>
      <c r="AE303" s="78"/>
      <c r="AF303" s="78"/>
      <c r="AG303" s="78"/>
      <c r="AH303" s="78"/>
      <c r="AI303" s="78"/>
      <c r="AJ303" s="78"/>
      <c r="AK303" s="78"/>
      <c r="AL303" s="78"/>
      <c r="AM303" s="78"/>
      <c r="AN303" s="78"/>
      <c r="AO303" s="78"/>
      <c r="AP303" s="78"/>
      <c r="AQ303" s="78"/>
      <c r="AR303" s="78"/>
      <c r="AS303" s="78"/>
      <c r="AT303" s="78"/>
    </row>
    <row r="304" s="58" customFormat="1" ht="80" hidden="1" customHeight="1" spans="1:46">
      <c r="A304" s="85" t="s">
        <v>17134</v>
      </c>
      <c r="B304" s="109"/>
      <c r="C304" s="87" t="s">
        <v>2</v>
      </c>
      <c r="D304" s="88" t="s">
        <v>16466</v>
      </c>
      <c r="E304" s="97" t="s">
        <v>17135</v>
      </c>
      <c r="F304" s="97" t="s">
        <v>16409</v>
      </c>
      <c r="G304" s="98"/>
      <c r="H304" s="88">
        <v>22</v>
      </c>
      <c r="I304" s="78">
        <f t="shared" si="9"/>
        <v>22</v>
      </c>
      <c r="J304" s="107">
        <v>0</v>
      </c>
      <c r="K304" s="105">
        <f>SUMIFS(VENTAS[Cantidad],VENTAS[Código del producto Vendido],STOCK[[#This Row],[Code]])</f>
        <v>0</v>
      </c>
      <c r="L304" s="105">
        <f>STOCK[[#This Row],[Entradas]]-STOCK[[#This Row],[Salidas]]</f>
        <v>0</v>
      </c>
      <c r="M304" s="98" t="e">
        <f>[1]!STOCK[[#This Row],[Precio Final]]*10%</f>
        <v>#REF!</v>
      </c>
      <c r="N304" s="98">
        <v>0</v>
      </c>
      <c r="O304" s="98">
        <v>0</v>
      </c>
      <c r="P304" s="88">
        <v>10</v>
      </c>
      <c r="Q304" s="111">
        <v>0</v>
      </c>
      <c r="R304" s="98">
        <v>0</v>
      </c>
      <c r="S304" s="100">
        <v>0</v>
      </c>
      <c r="T304" s="115" t="e">
        <f>[1]!STOCK[[#This Row],[Costo Unitario (USD)]]+[1]!STOCK[[#This Row],[Costo Envío (USD)]]+[1]!STOCK[[#This Row],[Comisión 10%]]</f>
        <v>#REF!</v>
      </c>
      <c r="U304" s="98" t="e">
        <f>[1]!STOCK[[#This Row],[Costo total]]*1.5</f>
        <v>#REF!</v>
      </c>
      <c r="V304" s="80">
        <f t="shared" si="10"/>
        <v>22</v>
      </c>
      <c r="W304" s="115" t="e">
        <f>[1]!STOCK[[#This Row],[Precio Final]]-[1]!STOCK[[#This Row],[Costo total]]</f>
        <v>#REF!</v>
      </c>
      <c r="X304" s="115" t="e">
        <f>[1]!STOCK[[#This Row],[Ganancia Unitaria]]*[1]!STOCK[[#This Row],[Salidas]]</f>
        <v>#REF!</v>
      </c>
      <c r="Y304" s="115"/>
      <c r="Z304" s="115"/>
      <c r="AA304" s="100" t="e">
        <f>[1]!STOCK[[#This Row],[Costo total]]*[1]!STOCK[[#This Row],[Entradas]]</f>
        <v>#REF!</v>
      </c>
      <c r="AB304" s="100" t="e">
        <f>[1]!STOCK[[#This Row],[Stock Actual]]*[1]!STOCK[[#This Row],[Costo total]]</f>
        <v>#REF!</v>
      </c>
      <c r="AC304" s="115"/>
      <c r="AD304" s="78"/>
      <c r="AE304" s="78"/>
      <c r="AF304" s="78"/>
      <c r="AG304" s="78"/>
      <c r="AH304" s="78"/>
      <c r="AI304" s="78"/>
      <c r="AJ304" s="78"/>
      <c r="AK304" s="78"/>
      <c r="AL304" s="78"/>
      <c r="AM304" s="78"/>
      <c r="AN304" s="78"/>
      <c r="AO304" s="78"/>
      <c r="AP304" s="78"/>
      <c r="AQ304" s="78"/>
      <c r="AR304" s="78"/>
      <c r="AS304" s="78"/>
      <c r="AT304" s="78"/>
    </row>
    <row r="305" s="58" customFormat="1" ht="80" hidden="1" customHeight="1" spans="1:46">
      <c r="A305" s="85" t="s">
        <v>17136</v>
      </c>
      <c r="B305" s="99"/>
      <c r="C305" s="83" t="s">
        <v>2</v>
      </c>
      <c r="D305" s="88" t="s">
        <v>16466</v>
      </c>
      <c r="E305" s="97" t="s">
        <v>17137</v>
      </c>
      <c r="F305" s="97" t="s">
        <v>16409</v>
      </c>
      <c r="G305" s="99"/>
      <c r="H305" s="88">
        <v>25</v>
      </c>
      <c r="I305" s="78">
        <f t="shared" si="9"/>
        <v>25</v>
      </c>
      <c r="J305" s="107">
        <v>0</v>
      </c>
      <c r="K305" s="105">
        <f>SUMIFS(VENTAS[Cantidad],VENTAS[Código del producto Vendido],STOCK[[#This Row],[Code]])</f>
        <v>0</v>
      </c>
      <c r="L305" s="105">
        <f>STOCK[[#This Row],[Entradas]]-STOCK[[#This Row],[Salidas]]</f>
        <v>0</v>
      </c>
      <c r="M305" s="99" t="e">
        <f>[1]!STOCK[[#This Row],[Precio Final]]*10%</f>
        <v>#REF!</v>
      </c>
      <c r="N305" s="99">
        <v>0</v>
      </c>
      <c r="O305" s="99">
        <v>0</v>
      </c>
      <c r="P305" s="88">
        <v>10</v>
      </c>
      <c r="Q305" s="110">
        <v>0</v>
      </c>
      <c r="R305" s="96">
        <v>0</v>
      </c>
      <c r="S305" s="99">
        <v>0</v>
      </c>
      <c r="T305" s="121" t="e">
        <f>[1]!STOCK[[#This Row],[Costo Unitario (USD)]]+[1]!STOCK[[#This Row],[Costo Envío (USD)]]+[1]!STOCK[[#This Row],[Comisión 10%]]</f>
        <v>#REF!</v>
      </c>
      <c r="U305" s="99" t="e">
        <f>[1]!STOCK[[#This Row],[Costo total]]*1.5</f>
        <v>#REF!</v>
      </c>
      <c r="V305" s="80">
        <f t="shared" si="10"/>
        <v>25</v>
      </c>
      <c r="W305" s="121" t="e">
        <f>[1]!STOCK[[#This Row],[Precio Final]]-[1]!STOCK[[#This Row],[Costo total]]</f>
        <v>#REF!</v>
      </c>
      <c r="X305" s="121" t="e">
        <f>[1]!STOCK[[#This Row],[Ganancia Unitaria]]*[1]!STOCK[[#This Row],[Salidas]]</f>
        <v>#REF!</v>
      </c>
      <c r="Y305" s="121"/>
      <c r="Z305" s="121"/>
      <c r="AA305" s="96" t="e">
        <f>[1]!STOCK[[#This Row],[Costo total]]*[1]!STOCK[[#This Row],[Entradas]]</f>
        <v>#REF!</v>
      </c>
      <c r="AB305" s="96" t="e">
        <f>[1]!STOCK[[#This Row],[Stock Actual]]*[1]!STOCK[[#This Row],[Costo total]]</f>
        <v>#REF!</v>
      </c>
      <c r="AC305" s="121"/>
      <c r="AD305" s="78"/>
      <c r="AE305" s="78"/>
      <c r="AF305" s="78"/>
      <c r="AG305" s="78"/>
      <c r="AH305" s="78"/>
      <c r="AI305" s="78"/>
      <c r="AJ305" s="78"/>
      <c r="AK305" s="78"/>
      <c r="AL305" s="78"/>
      <c r="AM305" s="78"/>
      <c r="AN305" s="78"/>
      <c r="AO305" s="78"/>
      <c r="AP305" s="78"/>
      <c r="AQ305" s="78"/>
      <c r="AR305" s="78"/>
      <c r="AS305" s="78"/>
      <c r="AT305" s="78"/>
    </row>
    <row r="306" s="58" customFormat="1" ht="80" hidden="1" customHeight="1" spans="1:46">
      <c r="A306" s="85" t="s">
        <v>17138</v>
      </c>
      <c r="B306" s="109"/>
      <c r="C306" s="87" t="s">
        <v>2</v>
      </c>
      <c r="D306" s="88" t="s">
        <v>16466</v>
      </c>
      <c r="E306" s="97" t="s">
        <v>17139</v>
      </c>
      <c r="F306" s="97" t="s">
        <v>16400</v>
      </c>
      <c r="G306" s="98"/>
      <c r="H306" s="88">
        <v>25</v>
      </c>
      <c r="I306" s="78">
        <f t="shared" si="9"/>
        <v>25</v>
      </c>
      <c r="J306" s="107">
        <v>0</v>
      </c>
      <c r="K306" s="105">
        <f>SUMIFS(VENTAS[Cantidad],VENTAS[Código del producto Vendido],STOCK[[#This Row],[Code]])</f>
        <v>0</v>
      </c>
      <c r="L306" s="105">
        <f>STOCK[[#This Row],[Entradas]]-STOCK[[#This Row],[Salidas]]</f>
        <v>0</v>
      </c>
      <c r="M306" s="98" t="e">
        <f>[1]!STOCK[[#This Row],[Precio Final]]*10%</f>
        <v>#REF!</v>
      </c>
      <c r="N306" s="98">
        <v>0</v>
      </c>
      <c r="O306" s="98">
        <v>0</v>
      </c>
      <c r="P306" s="88">
        <v>10</v>
      </c>
      <c r="Q306" s="109">
        <v>0</v>
      </c>
      <c r="R306" s="98">
        <v>0</v>
      </c>
      <c r="S306" s="100">
        <v>0</v>
      </c>
      <c r="T306" s="115" t="e">
        <f>[1]!STOCK[[#This Row],[Costo Unitario (USD)]]+[1]!STOCK[[#This Row],[Costo Envío (USD)]]+[1]!STOCK[[#This Row],[Comisión 10%]]</f>
        <v>#REF!</v>
      </c>
      <c r="U306" s="98" t="e">
        <f>[1]!STOCK[[#This Row],[Costo total]]*1.5</f>
        <v>#REF!</v>
      </c>
      <c r="V306" s="80">
        <f t="shared" si="10"/>
        <v>25</v>
      </c>
      <c r="W306" s="115" t="e">
        <f>[1]!STOCK[[#This Row],[Precio Final]]-[1]!STOCK[[#This Row],[Costo total]]</f>
        <v>#REF!</v>
      </c>
      <c r="X306" s="115" t="e">
        <f>[1]!STOCK[[#This Row],[Ganancia Unitaria]]*[1]!STOCK[[#This Row],[Salidas]]</f>
        <v>#REF!</v>
      </c>
      <c r="Y306" s="115"/>
      <c r="Z306" s="115"/>
      <c r="AA306" s="100" t="e">
        <f>[1]!STOCK[[#This Row],[Costo total]]*[1]!STOCK[[#This Row],[Entradas]]</f>
        <v>#REF!</v>
      </c>
      <c r="AB306" s="100" t="e">
        <f>[1]!STOCK[[#This Row],[Stock Actual]]*[1]!STOCK[[#This Row],[Costo total]]</f>
        <v>#REF!</v>
      </c>
      <c r="AC306" s="115"/>
      <c r="AD306" s="78"/>
      <c r="AE306" s="78"/>
      <c r="AF306" s="78"/>
      <c r="AG306" s="78"/>
      <c r="AH306" s="78"/>
      <c r="AI306" s="78"/>
      <c r="AJ306" s="78"/>
      <c r="AK306" s="78"/>
      <c r="AL306" s="78"/>
      <c r="AM306" s="78"/>
      <c r="AN306" s="78"/>
      <c r="AO306" s="78"/>
      <c r="AP306" s="78"/>
      <c r="AQ306" s="78"/>
      <c r="AR306" s="78"/>
      <c r="AS306" s="78"/>
      <c r="AT306" s="78"/>
    </row>
    <row r="307" s="58" customFormat="1" ht="80" hidden="1" customHeight="1" spans="1:46">
      <c r="A307" s="85" t="s">
        <v>17140</v>
      </c>
      <c r="B307" s="110"/>
      <c r="C307" s="83" t="s">
        <v>2</v>
      </c>
      <c r="D307" s="88" t="s">
        <v>16466</v>
      </c>
      <c r="E307" s="97" t="s">
        <v>17141</v>
      </c>
      <c r="F307" s="97" t="s">
        <v>16387</v>
      </c>
      <c r="G307" s="99"/>
      <c r="H307" s="88">
        <v>30</v>
      </c>
      <c r="I307" s="78">
        <f t="shared" si="9"/>
        <v>30</v>
      </c>
      <c r="J307" s="107">
        <v>1</v>
      </c>
      <c r="K307" s="105">
        <f>SUMIFS(VENTAS[Cantidad],VENTAS[Código del producto Vendido],STOCK[[#This Row],[Code]])</f>
        <v>0</v>
      </c>
      <c r="L307" s="105">
        <f>STOCK[[#This Row],[Entradas]]-STOCK[[#This Row],[Salidas]]</f>
        <v>1</v>
      </c>
      <c r="M307" s="99" t="e">
        <f>[1]!STOCK[[#This Row],[Precio Final]]*10%</f>
        <v>#REF!</v>
      </c>
      <c r="N307" s="99">
        <v>0</v>
      </c>
      <c r="O307" s="99">
        <v>0</v>
      </c>
      <c r="P307" s="88">
        <v>12</v>
      </c>
      <c r="Q307" s="110">
        <v>0</v>
      </c>
      <c r="R307" s="99">
        <v>0</v>
      </c>
      <c r="S307" s="96">
        <v>0</v>
      </c>
      <c r="T307" s="121" t="e">
        <f>[1]!STOCK[[#This Row],[Costo Unitario (USD)]]+[1]!STOCK[[#This Row],[Costo Envío (USD)]]+[1]!STOCK[[#This Row],[Comisión 10%]]</f>
        <v>#REF!</v>
      </c>
      <c r="U307" s="99" t="e">
        <f>[1]!STOCK[[#This Row],[Costo total]]*1.5</f>
        <v>#REF!</v>
      </c>
      <c r="V307" s="80">
        <f t="shared" si="10"/>
        <v>30</v>
      </c>
      <c r="W307" s="121" t="e">
        <f>[1]!STOCK[[#This Row],[Precio Final]]-[1]!STOCK[[#This Row],[Costo total]]</f>
        <v>#REF!</v>
      </c>
      <c r="X307" s="121" t="e">
        <f>[1]!STOCK[[#This Row],[Ganancia Unitaria]]*[1]!STOCK[[#This Row],[Salidas]]</f>
        <v>#REF!</v>
      </c>
      <c r="Y307" s="121"/>
      <c r="Z307" s="121"/>
      <c r="AA307" s="96" t="e">
        <f>[1]!STOCK[[#This Row],[Costo total]]*[1]!STOCK[[#This Row],[Entradas]]</f>
        <v>#REF!</v>
      </c>
      <c r="AB307" s="96" t="e">
        <f>[1]!STOCK[[#This Row],[Stock Actual]]*[1]!STOCK[[#This Row],[Costo total]]</f>
        <v>#REF!</v>
      </c>
      <c r="AC307" s="121"/>
      <c r="AD307" s="78"/>
      <c r="AE307" s="78"/>
      <c r="AF307" s="78"/>
      <c r="AG307" s="78"/>
      <c r="AH307" s="78"/>
      <c r="AI307" s="78"/>
      <c r="AJ307" s="78"/>
      <c r="AK307" s="78"/>
      <c r="AL307" s="78"/>
      <c r="AM307" s="78"/>
      <c r="AN307" s="78"/>
      <c r="AO307" s="78"/>
      <c r="AP307" s="78"/>
      <c r="AQ307" s="78"/>
      <c r="AR307" s="78"/>
      <c r="AS307" s="78"/>
      <c r="AT307" s="78"/>
    </row>
    <row r="308" s="58" customFormat="1" ht="80" hidden="1" customHeight="1" spans="1:46">
      <c r="A308" s="85" t="s">
        <v>17142</v>
      </c>
      <c r="B308" s="109"/>
      <c r="C308" s="87" t="s">
        <v>2</v>
      </c>
      <c r="D308" s="88" t="s">
        <v>16466</v>
      </c>
      <c r="E308" s="97" t="s">
        <v>17143</v>
      </c>
      <c r="F308" s="97" t="s">
        <v>16400</v>
      </c>
      <c r="G308" s="98"/>
      <c r="H308" s="88">
        <v>4</v>
      </c>
      <c r="I308" s="78">
        <f t="shared" si="9"/>
        <v>4</v>
      </c>
      <c r="J308" s="107">
        <v>3</v>
      </c>
      <c r="K308" s="105">
        <v>3</v>
      </c>
      <c r="L308" s="105">
        <f>STOCK[[#This Row],[Entradas]]-STOCK[[#This Row],[Salidas]]</f>
        <v>0</v>
      </c>
      <c r="M308" s="98" t="e">
        <f>[1]!STOCK[[#This Row],[Precio Final]]*10%</f>
        <v>#REF!</v>
      </c>
      <c r="N308" s="98">
        <v>0</v>
      </c>
      <c r="O308" s="98">
        <v>0</v>
      </c>
      <c r="P308" s="88">
        <v>2</v>
      </c>
      <c r="Q308" s="109">
        <v>0</v>
      </c>
      <c r="R308" s="98">
        <v>0</v>
      </c>
      <c r="S308" s="98">
        <v>0</v>
      </c>
      <c r="T308" s="115" t="e">
        <f>[1]!STOCK[[#This Row],[Costo Unitario (USD)]]+[1]!STOCK[[#This Row],[Costo Envío (USD)]]+[1]!STOCK[[#This Row],[Comisión 10%]]</f>
        <v>#REF!</v>
      </c>
      <c r="U308" s="98" t="e">
        <f>[1]!STOCK[[#This Row],[Costo total]]*1.5</f>
        <v>#REF!</v>
      </c>
      <c r="V308" s="80">
        <f t="shared" si="10"/>
        <v>4</v>
      </c>
      <c r="W308" s="115" t="e">
        <f>[1]!STOCK[[#This Row],[Precio Final]]-[1]!STOCK[[#This Row],[Costo total]]</f>
        <v>#REF!</v>
      </c>
      <c r="X308" s="115" t="e">
        <f>[1]!STOCK[[#This Row],[Ganancia Unitaria]]*[1]!STOCK[[#This Row],[Salidas]]</f>
        <v>#REF!</v>
      </c>
      <c r="Y308" s="115"/>
      <c r="Z308" s="115"/>
      <c r="AA308" s="100" t="e">
        <f>[1]!STOCK[[#This Row],[Costo total]]*[1]!STOCK[[#This Row],[Entradas]]</f>
        <v>#REF!</v>
      </c>
      <c r="AB308" s="100" t="e">
        <f>[1]!STOCK[[#This Row],[Stock Actual]]*[1]!STOCK[[#This Row],[Costo total]]</f>
        <v>#REF!</v>
      </c>
      <c r="AC308" s="115"/>
      <c r="AD308" s="78"/>
      <c r="AE308" s="78"/>
      <c r="AF308" s="78"/>
      <c r="AG308" s="78"/>
      <c r="AH308" s="78"/>
      <c r="AI308" s="78"/>
      <c r="AJ308" s="78"/>
      <c r="AK308" s="78"/>
      <c r="AL308" s="78"/>
      <c r="AM308" s="78"/>
      <c r="AN308" s="78"/>
      <c r="AO308" s="78"/>
      <c r="AP308" s="78"/>
      <c r="AQ308" s="78"/>
      <c r="AR308" s="78"/>
      <c r="AS308" s="78"/>
      <c r="AT308" s="78"/>
    </row>
    <row r="309" s="58" customFormat="1" ht="80" hidden="1" customHeight="1" spans="1:46">
      <c r="A309" s="85" t="s">
        <v>17144</v>
      </c>
      <c r="B309" s="110"/>
      <c r="C309" s="83" t="s">
        <v>2</v>
      </c>
      <c r="D309" s="88" t="s">
        <v>17145</v>
      </c>
      <c r="E309" s="97" t="s">
        <v>17146</v>
      </c>
      <c r="F309" s="97" t="s">
        <v>16438</v>
      </c>
      <c r="G309" s="99"/>
      <c r="H309" s="88">
        <v>3</v>
      </c>
      <c r="I309" s="78">
        <f t="shared" si="9"/>
        <v>3</v>
      </c>
      <c r="J309" s="107">
        <v>4</v>
      </c>
      <c r="K309" s="105">
        <f>SUMIFS(VENTAS[Cantidad],VENTAS[Código del producto Vendido],STOCK[[#This Row],[Code]])</f>
        <v>2</v>
      </c>
      <c r="L309" s="105">
        <f>STOCK[[#This Row],[Entradas]]-STOCK[[#This Row],[Salidas]]</f>
        <v>2</v>
      </c>
      <c r="M309" s="99" t="e">
        <f>[1]!STOCK[[#This Row],[Precio Final]]*10%</f>
        <v>#REF!</v>
      </c>
      <c r="N309" s="99">
        <v>0</v>
      </c>
      <c r="O309" s="99">
        <v>0</v>
      </c>
      <c r="P309" s="88">
        <v>0.86</v>
      </c>
      <c r="Q309" s="110">
        <v>0</v>
      </c>
      <c r="R309" s="99">
        <v>0</v>
      </c>
      <c r="S309" s="99">
        <v>0</v>
      </c>
      <c r="T309" s="121" t="e">
        <f>[1]!STOCK[[#This Row],[Costo Unitario (USD)]]+[1]!STOCK[[#This Row],[Costo Envío (USD)]]+[1]!STOCK[[#This Row],[Comisión 10%]]</f>
        <v>#REF!</v>
      </c>
      <c r="U309" s="99" t="e">
        <f>[1]!STOCK[[#This Row],[Costo total]]*1.5</f>
        <v>#REF!</v>
      </c>
      <c r="V309" s="80">
        <f t="shared" si="10"/>
        <v>3</v>
      </c>
      <c r="W309" s="121" t="e">
        <f>[1]!STOCK[[#This Row],[Precio Final]]-[1]!STOCK[[#This Row],[Costo total]]</f>
        <v>#REF!</v>
      </c>
      <c r="X309" s="121" t="e">
        <f>[1]!STOCK[[#This Row],[Ganancia Unitaria]]*[1]!STOCK[[#This Row],[Salidas]]</f>
        <v>#REF!</v>
      </c>
      <c r="Y309" s="121"/>
      <c r="Z309" s="121"/>
      <c r="AA309" s="96" t="e">
        <f>[1]!STOCK[[#This Row],[Costo total]]*[1]!STOCK[[#This Row],[Entradas]]</f>
        <v>#REF!</v>
      </c>
      <c r="AB309" s="96" t="e">
        <f>[1]!STOCK[[#This Row],[Stock Actual]]*[1]!STOCK[[#This Row],[Costo total]]</f>
        <v>#REF!</v>
      </c>
      <c r="AC309" s="121"/>
      <c r="AD309" s="78"/>
      <c r="AE309" s="78"/>
      <c r="AF309" s="78"/>
      <c r="AG309" s="78"/>
      <c r="AH309" s="78"/>
      <c r="AI309" s="78"/>
      <c r="AJ309" s="78"/>
      <c r="AK309" s="78"/>
      <c r="AL309" s="78"/>
      <c r="AM309" s="78"/>
      <c r="AN309" s="78"/>
      <c r="AO309" s="78"/>
      <c r="AP309" s="78"/>
      <c r="AQ309" s="78"/>
      <c r="AR309" s="78"/>
      <c r="AS309" s="78"/>
      <c r="AT309" s="78"/>
    </row>
    <row r="310" s="58" customFormat="1" ht="80" hidden="1" customHeight="1" spans="1:46">
      <c r="A310" s="85" t="s">
        <v>17147</v>
      </c>
      <c r="B310" s="109"/>
      <c r="C310" s="87" t="s">
        <v>2</v>
      </c>
      <c r="D310" s="88" t="s">
        <v>17145</v>
      </c>
      <c r="E310" s="97" t="s">
        <v>17148</v>
      </c>
      <c r="F310" s="97" t="s">
        <v>16438</v>
      </c>
      <c r="G310" s="98"/>
      <c r="H310" s="88">
        <v>3</v>
      </c>
      <c r="I310" s="78">
        <f t="shared" si="9"/>
        <v>3</v>
      </c>
      <c r="J310" s="107">
        <v>3</v>
      </c>
      <c r="K310" s="105">
        <f>SUMIFS(VENTAS[Cantidad],VENTAS[Código del producto Vendido],STOCK[[#This Row],[Code]])</f>
        <v>2</v>
      </c>
      <c r="L310" s="105">
        <f>STOCK[[#This Row],[Entradas]]-STOCK[[#This Row],[Salidas]]</f>
        <v>1</v>
      </c>
      <c r="M310" s="98" t="e">
        <f>[1]!STOCK[[#This Row],[Precio Final]]*10%</f>
        <v>#REF!</v>
      </c>
      <c r="N310" s="98">
        <v>0</v>
      </c>
      <c r="O310" s="98">
        <v>0</v>
      </c>
      <c r="P310" s="88">
        <v>0.86</v>
      </c>
      <c r="Q310" s="109">
        <v>0</v>
      </c>
      <c r="R310" s="98">
        <v>0</v>
      </c>
      <c r="S310" s="98">
        <v>0</v>
      </c>
      <c r="T310" s="115" t="e">
        <f>[1]!STOCK[[#This Row],[Costo Unitario (USD)]]+[1]!STOCK[[#This Row],[Costo Envío (USD)]]+[1]!STOCK[[#This Row],[Comisión 10%]]</f>
        <v>#REF!</v>
      </c>
      <c r="U310" s="98" t="e">
        <f>[1]!STOCK[[#This Row],[Costo total]]*1.5</f>
        <v>#REF!</v>
      </c>
      <c r="V310" s="80">
        <f t="shared" si="10"/>
        <v>3</v>
      </c>
      <c r="W310" s="115" t="e">
        <f>[1]!STOCK[[#This Row],[Precio Final]]-[1]!STOCK[[#This Row],[Costo total]]</f>
        <v>#REF!</v>
      </c>
      <c r="X310" s="115" t="e">
        <f>[1]!STOCK[[#This Row],[Ganancia Unitaria]]*[1]!STOCK[[#This Row],[Salidas]]</f>
        <v>#REF!</v>
      </c>
      <c r="Y310" s="115"/>
      <c r="Z310" s="115"/>
      <c r="AA310" s="100" t="e">
        <f>[1]!STOCK[[#This Row],[Costo total]]*[1]!STOCK[[#This Row],[Entradas]]</f>
        <v>#REF!</v>
      </c>
      <c r="AB310" s="100" t="e">
        <f>[1]!STOCK[[#This Row],[Stock Actual]]*[1]!STOCK[[#This Row],[Costo total]]</f>
        <v>#REF!</v>
      </c>
      <c r="AC310" s="115"/>
      <c r="AD310" s="78"/>
      <c r="AE310" s="78"/>
      <c r="AF310" s="78"/>
      <c r="AG310" s="78"/>
      <c r="AH310" s="78"/>
      <c r="AI310" s="78"/>
      <c r="AJ310" s="78"/>
      <c r="AK310" s="78"/>
      <c r="AL310" s="78"/>
      <c r="AM310" s="78"/>
      <c r="AN310" s="78"/>
      <c r="AO310" s="78"/>
      <c r="AP310" s="78"/>
      <c r="AQ310" s="78"/>
      <c r="AR310" s="78"/>
      <c r="AS310" s="78"/>
      <c r="AT310" s="78"/>
    </row>
    <row r="311" s="58" customFormat="1" ht="80" hidden="1" customHeight="1" spans="1:46">
      <c r="A311" s="85" t="s">
        <v>17149</v>
      </c>
      <c r="B311" s="99"/>
      <c r="C311" s="83" t="s">
        <v>2</v>
      </c>
      <c r="D311" s="88" t="s">
        <v>17145</v>
      </c>
      <c r="E311" s="97" t="s">
        <v>17150</v>
      </c>
      <c r="F311" s="97" t="s">
        <v>16409</v>
      </c>
      <c r="G311" s="99"/>
      <c r="H311" s="88">
        <v>2.5</v>
      </c>
      <c r="I311" s="78">
        <f t="shared" si="9"/>
        <v>2.5</v>
      </c>
      <c r="J311" s="107">
        <v>2</v>
      </c>
      <c r="K311" s="105">
        <f>SUMIFS(VENTAS[Cantidad],VENTAS[Código del producto Vendido],STOCK[[#This Row],[Code]])</f>
        <v>0</v>
      </c>
      <c r="L311" s="105">
        <f>STOCK[[#This Row],[Entradas]]-STOCK[[#This Row],[Salidas]]</f>
        <v>2</v>
      </c>
      <c r="M311" s="99" t="e">
        <f>[1]!STOCK[[#This Row],[Precio Final]]*10%</f>
        <v>#REF!</v>
      </c>
      <c r="N311" s="99">
        <v>0</v>
      </c>
      <c r="O311" s="99">
        <v>0</v>
      </c>
      <c r="P311" s="88">
        <v>0.86</v>
      </c>
      <c r="Q311" s="110">
        <v>0</v>
      </c>
      <c r="R311" s="99">
        <v>0</v>
      </c>
      <c r="S311" s="99">
        <v>0</v>
      </c>
      <c r="T311" s="121" t="e">
        <f>[1]!STOCK[[#This Row],[Costo Unitario (USD)]]+[1]!STOCK[[#This Row],[Costo Envío (USD)]]+[1]!STOCK[[#This Row],[Comisión 10%]]</f>
        <v>#REF!</v>
      </c>
      <c r="U311" s="99" t="e">
        <f>[1]!STOCK[[#This Row],[Costo total]]*1.5</f>
        <v>#REF!</v>
      </c>
      <c r="V311" s="80">
        <f t="shared" si="10"/>
        <v>2.5</v>
      </c>
      <c r="W311" s="121" t="e">
        <f>[1]!STOCK[[#This Row],[Precio Final]]-[1]!STOCK[[#This Row],[Costo total]]</f>
        <v>#REF!</v>
      </c>
      <c r="X311" s="121" t="e">
        <f>[1]!STOCK[[#This Row],[Ganancia Unitaria]]*[1]!STOCK[[#This Row],[Salidas]]</f>
        <v>#REF!</v>
      </c>
      <c r="Y311" s="121"/>
      <c r="Z311" s="121"/>
      <c r="AA311" s="96" t="e">
        <f>[1]!STOCK[[#This Row],[Costo total]]*[1]!STOCK[[#This Row],[Entradas]]</f>
        <v>#REF!</v>
      </c>
      <c r="AB311" s="96" t="e">
        <f>[1]!STOCK[[#This Row],[Stock Actual]]*[1]!STOCK[[#This Row],[Costo total]]</f>
        <v>#REF!</v>
      </c>
      <c r="AC311" s="121"/>
      <c r="AD311" s="78"/>
      <c r="AE311" s="78"/>
      <c r="AF311" s="78"/>
      <c r="AG311" s="78"/>
      <c r="AH311" s="78"/>
      <c r="AI311" s="78"/>
      <c r="AJ311" s="78"/>
      <c r="AK311" s="78"/>
      <c r="AL311" s="78"/>
      <c r="AM311" s="78"/>
      <c r="AN311" s="78"/>
      <c r="AO311" s="78"/>
      <c r="AP311" s="78"/>
      <c r="AQ311" s="78"/>
      <c r="AR311" s="78"/>
      <c r="AS311" s="78"/>
      <c r="AT311" s="78"/>
    </row>
    <row r="312" s="58" customFormat="1" ht="80" hidden="1" customHeight="1" spans="1:46">
      <c r="A312" s="85" t="s">
        <v>17151</v>
      </c>
      <c r="B312" s="98"/>
      <c r="C312" s="87" t="s">
        <v>2</v>
      </c>
      <c r="D312" s="88" t="s">
        <v>17145</v>
      </c>
      <c r="E312" s="97" t="s">
        <v>17152</v>
      </c>
      <c r="F312" s="97" t="s">
        <v>16409</v>
      </c>
      <c r="G312" s="98"/>
      <c r="H312" s="88">
        <v>2.5</v>
      </c>
      <c r="I312" s="78">
        <f t="shared" si="9"/>
        <v>2.5</v>
      </c>
      <c r="J312" s="107">
        <v>1</v>
      </c>
      <c r="K312" s="105">
        <f>SUMIFS(VENTAS[Cantidad],VENTAS[Código del producto Vendido],STOCK[[#This Row],[Code]])</f>
        <v>0</v>
      </c>
      <c r="L312" s="105">
        <f>STOCK[[#This Row],[Entradas]]-STOCK[[#This Row],[Salidas]]</f>
        <v>1</v>
      </c>
      <c r="M312" s="98" t="e">
        <f>[1]!STOCK[[#This Row],[Precio Final]]*10%</f>
        <v>#REF!</v>
      </c>
      <c r="N312" s="98">
        <v>0</v>
      </c>
      <c r="O312" s="98">
        <v>0</v>
      </c>
      <c r="P312" s="88">
        <v>0.86</v>
      </c>
      <c r="Q312" s="109">
        <v>0</v>
      </c>
      <c r="R312" s="98">
        <v>0</v>
      </c>
      <c r="S312" s="98">
        <v>0</v>
      </c>
      <c r="T312" s="115" t="e">
        <f>[1]!STOCK[[#This Row],[Costo Unitario (USD)]]+[1]!STOCK[[#This Row],[Costo Envío (USD)]]+[1]!STOCK[[#This Row],[Comisión 10%]]</f>
        <v>#REF!</v>
      </c>
      <c r="U312" s="98" t="e">
        <f>[1]!STOCK[[#This Row],[Costo total]]*1.5</f>
        <v>#REF!</v>
      </c>
      <c r="V312" s="80">
        <f t="shared" si="10"/>
        <v>2.5</v>
      </c>
      <c r="W312" s="115" t="e">
        <f>[1]!STOCK[[#This Row],[Precio Final]]-[1]!STOCK[[#This Row],[Costo total]]</f>
        <v>#REF!</v>
      </c>
      <c r="X312" s="115" t="e">
        <f>[1]!STOCK[[#This Row],[Ganancia Unitaria]]*[1]!STOCK[[#This Row],[Salidas]]</f>
        <v>#REF!</v>
      </c>
      <c r="Y312" s="115"/>
      <c r="Z312" s="115"/>
      <c r="AA312" s="100" t="e">
        <f>[1]!STOCK[[#This Row],[Costo total]]*[1]!STOCK[[#This Row],[Entradas]]</f>
        <v>#REF!</v>
      </c>
      <c r="AB312" s="100" t="e">
        <f>[1]!STOCK[[#This Row],[Stock Actual]]*[1]!STOCK[[#This Row],[Costo total]]</f>
        <v>#REF!</v>
      </c>
      <c r="AC312" s="115"/>
      <c r="AD312" s="78"/>
      <c r="AE312" s="78"/>
      <c r="AF312" s="78"/>
      <c r="AG312" s="78"/>
      <c r="AH312" s="78"/>
      <c r="AI312" s="78"/>
      <c r="AJ312" s="78"/>
      <c r="AK312" s="78"/>
      <c r="AL312" s="78"/>
      <c r="AM312" s="78"/>
      <c r="AN312" s="78"/>
      <c r="AO312" s="78"/>
      <c r="AP312" s="78"/>
      <c r="AQ312" s="78"/>
      <c r="AR312" s="78"/>
      <c r="AS312" s="78"/>
      <c r="AT312" s="78"/>
    </row>
    <row r="313" s="58" customFormat="1" ht="80" hidden="1" customHeight="1" spans="1:46">
      <c r="A313" s="85" t="s">
        <v>17153</v>
      </c>
      <c r="B313" s="110"/>
      <c r="C313" s="83" t="s">
        <v>2</v>
      </c>
      <c r="D313" s="88" t="s">
        <v>17154</v>
      </c>
      <c r="E313" s="97" t="s">
        <v>17155</v>
      </c>
      <c r="F313" s="97" t="s">
        <v>16438</v>
      </c>
      <c r="G313" s="99"/>
      <c r="H313" s="88">
        <v>3.5</v>
      </c>
      <c r="I313" s="78">
        <f t="shared" si="9"/>
        <v>3.5</v>
      </c>
      <c r="J313" s="107">
        <v>1</v>
      </c>
      <c r="K313" s="105">
        <f>SUMIFS(VENTAS[Cantidad],VENTAS[Código del producto Vendido],STOCK[[#This Row],[Code]])</f>
        <v>0</v>
      </c>
      <c r="L313" s="105">
        <f>STOCK[[#This Row],[Entradas]]-STOCK[[#This Row],[Salidas]]</f>
        <v>1</v>
      </c>
      <c r="M313" s="99" t="e">
        <f>[1]!STOCK[[#This Row],[Precio Final]]*10%</f>
        <v>#REF!</v>
      </c>
      <c r="N313" s="99">
        <v>0</v>
      </c>
      <c r="O313" s="99">
        <v>0</v>
      </c>
      <c r="P313" s="88">
        <v>2</v>
      </c>
      <c r="Q313" s="110">
        <v>0</v>
      </c>
      <c r="R313" s="99">
        <v>0</v>
      </c>
      <c r="S313" s="99">
        <v>0</v>
      </c>
      <c r="T313" s="121" t="e">
        <f>[1]!STOCK[[#This Row],[Costo Unitario (USD)]]+[1]!STOCK[[#This Row],[Costo Envío (USD)]]+[1]!STOCK[[#This Row],[Comisión 10%]]</f>
        <v>#REF!</v>
      </c>
      <c r="U313" s="99" t="e">
        <f>[1]!STOCK[[#This Row],[Costo total]]*1.5</f>
        <v>#REF!</v>
      </c>
      <c r="V313" s="80">
        <f t="shared" si="10"/>
        <v>3.5</v>
      </c>
      <c r="W313" s="121" t="e">
        <f>[1]!STOCK[[#This Row],[Precio Final]]-[1]!STOCK[[#This Row],[Costo total]]</f>
        <v>#REF!</v>
      </c>
      <c r="X313" s="121" t="e">
        <f>[1]!STOCK[[#This Row],[Ganancia Unitaria]]*[1]!STOCK[[#This Row],[Salidas]]</f>
        <v>#REF!</v>
      </c>
      <c r="Y313" s="121"/>
      <c r="Z313" s="121"/>
      <c r="AA313" s="96" t="e">
        <f>[1]!STOCK[[#This Row],[Costo total]]*[1]!STOCK[[#This Row],[Entradas]]</f>
        <v>#REF!</v>
      </c>
      <c r="AB313" s="96" t="e">
        <f>[1]!STOCK[[#This Row],[Stock Actual]]*[1]!STOCK[[#This Row],[Costo total]]</f>
        <v>#REF!</v>
      </c>
      <c r="AC313" s="121"/>
      <c r="AD313" s="78"/>
      <c r="AE313" s="78"/>
      <c r="AF313" s="78"/>
      <c r="AG313" s="78"/>
      <c r="AH313" s="78"/>
      <c r="AI313" s="78"/>
      <c r="AJ313" s="78"/>
      <c r="AK313" s="78"/>
      <c r="AL313" s="78"/>
      <c r="AM313" s="78"/>
      <c r="AN313" s="78"/>
      <c r="AO313" s="78"/>
      <c r="AP313" s="78"/>
      <c r="AQ313" s="78"/>
      <c r="AR313" s="78"/>
      <c r="AS313" s="78"/>
      <c r="AT313" s="78"/>
    </row>
    <row r="314" s="58" customFormat="1" ht="80" hidden="1" customHeight="1" spans="1:46">
      <c r="A314" s="85" t="s">
        <v>17156</v>
      </c>
      <c r="B314" s="109"/>
      <c r="C314" s="87" t="s">
        <v>2</v>
      </c>
      <c r="D314" s="88" t="s">
        <v>17154</v>
      </c>
      <c r="E314" s="97" t="s">
        <v>17157</v>
      </c>
      <c r="F314" s="97" t="s">
        <v>16438</v>
      </c>
      <c r="G314" s="98"/>
      <c r="H314" s="88">
        <v>5</v>
      </c>
      <c r="I314" s="78">
        <f t="shared" si="9"/>
        <v>5</v>
      </c>
      <c r="J314" s="107">
        <v>2</v>
      </c>
      <c r="K314" s="105">
        <v>1</v>
      </c>
      <c r="L314" s="105">
        <f>STOCK[[#This Row],[Entradas]]-STOCK[[#This Row],[Salidas]]</f>
        <v>1</v>
      </c>
      <c r="M314" s="98" t="e">
        <f>[1]!STOCK[[#This Row],[Precio Final]]*10%</f>
        <v>#REF!</v>
      </c>
      <c r="N314" s="98">
        <v>0</v>
      </c>
      <c r="O314" s="98">
        <v>0</v>
      </c>
      <c r="P314" s="88">
        <v>2</v>
      </c>
      <c r="Q314" s="109">
        <v>0</v>
      </c>
      <c r="R314" s="98">
        <v>0</v>
      </c>
      <c r="S314" s="98">
        <v>0</v>
      </c>
      <c r="T314" s="115" t="e">
        <f>[1]!STOCK[[#This Row],[Costo Unitario (USD)]]+[1]!STOCK[[#This Row],[Costo Envío (USD)]]+[1]!STOCK[[#This Row],[Comisión 10%]]</f>
        <v>#REF!</v>
      </c>
      <c r="U314" s="98" t="e">
        <f>[1]!STOCK[[#This Row],[Costo total]]*1.5</f>
        <v>#REF!</v>
      </c>
      <c r="V314" s="80">
        <f t="shared" si="10"/>
        <v>5</v>
      </c>
      <c r="W314" s="115" t="e">
        <f>[1]!STOCK[[#This Row],[Precio Final]]-[1]!STOCK[[#This Row],[Costo total]]</f>
        <v>#REF!</v>
      </c>
      <c r="X314" s="115" t="e">
        <f>[1]!STOCK[[#This Row],[Ganancia Unitaria]]*[1]!STOCK[[#This Row],[Salidas]]</f>
        <v>#REF!</v>
      </c>
      <c r="Y314" s="115"/>
      <c r="Z314" s="115"/>
      <c r="AA314" s="100" t="e">
        <f>[1]!STOCK[[#This Row],[Costo total]]*[1]!STOCK[[#This Row],[Entradas]]</f>
        <v>#REF!</v>
      </c>
      <c r="AB314" s="100" t="e">
        <f>[1]!STOCK[[#This Row],[Stock Actual]]*[1]!STOCK[[#This Row],[Costo total]]</f>
        <v>#REF!</v>
      </c>
      <c r="AC314" s="115"/>
      <c r="AD314" s="78"/>
      <c r="AE314" s="78"/>
      <c r="AF314" s="78"/>
      <c r="AG314" s="78"/>
      <c r="AH314" s="78"/>
      <c r="AI314" s="78"/>
      <c r="AJ314" s="78"/>
      <c r="AK314" s="78"/>
      <c r="AL314" s="78"/>
      <c r="AM314" s="78"/>
      <c r="AN314" s="78"/>
      <c r="AO314" s="78"/>
      <c r="AP314" s="78"/>
      <c r="AQ314" s="78"/>
      <c r="AR314" s="78"/>
      <c r="AS314" s="78"/>
      <c r="AT314" s="78"/>
    </row>
    <row r="315" s="58" customFormat="1" ht="80" hidden="1" customHeight="1" spans="1:46">
      <c r="A315" s="85" t="s">
        <v>17158</v>
      </c>
      <c r="B315" s="110"/>
      <c r="C315" s="83" t="s">
        <v>2</v>
      </c>
      <c r="D315" s="88" t="s">
        <v>17154</v>
      </c>
      <c r="E315" s="97" t="s">
        <v>17159</v>
      </c>
      <c r="F315" s="97" t="s">
        <v>16438</v>
      </c>
      <c r="G315" s="99"/>
      <c r="H315" s="88">
        <v>5</v>
      </c>
      <c r="I315" s="78">
        <f t="shared" si="9"/>
        <v>5</v>
      </c>
      <c r="J315" s="107">
        <v>1</v>
      </c>
      <c r="K315" s="105">
        <f>SUMIFS(VENTAS[Cantidad],VENTAS[Código del producto Vendido],STOCK[[#This Row],[Code]])</f>
        <v>0</v>
      </c>
      <c r="L315" s="105">
        <f>STOCK[[#This Row],[Entradas]]-STOCK[[#This Row],[Salidas]]</f>
        <v>1</v>
      </c>
      <c r="M315" s="99" t="e">
        <f>[1]!STOCK[[#This Row],[Precio Final]]*10%</f>
        <v>#REF!</v>
      </c>
      <c r="N315" s="99">
        <v>0</v>
      </c>
      <c r="O315" s="99">
        <v>0</v>
      </c>
      <c r="P315" s="88">
        <v>2</v>
      </c>
      <c r="Q315" s="110">
        <v>0</v>
      </c>
      <c r="R315" s="99">
        <v>0</v>
      </c>
      <c r="S315" s="99">
        <v>0</v>
      </c>
      <c r="T315" s="121" t="e">
        <f>[1]!STOCK[[#This Row],[Costo Unitario (USD)]]+[1]!STOCK[[#This Row],[Costo Envío (USD)]]+[1]!STOCK[[#This Row],[Comisión 10%]]</f>
        <v>#REF!</v>
      </c>
      <c r="U315" s="99" t="e">
        <f>[1]!STOCK[[#This Row],[Costo total]]*1.5</f>
        <v>#REF!</v>
      </c>
      <c r="V315" s="80">
        <f t="shared" si="10"/>
        <v>5</v>
      </c>
      <c r="W315" s="121" t="e">
        <f>[1]!STOCK[[#This Row],[Precio Final]]-[1]!STOCK[[#This Row],[Costo total]]</f>
        <v>#REF!</v>
      </c>
      <c r="X315" s="121" t="e">
        <f>[1]!STOCK[[#This Row],[Ganancia Unitaria]]*[1]!STOCK[[#This Row],[Salidas]]</f>
        <v>#REF!</v>
      </c>
      <c r="Y315" s="121"/>
      <c r="Z315" s="121"/>
      <c r="AA315" s="96" t="e">
        <f>[1]!STOCK[[#This Row],[Costo total]]*[1]!STOCK[[#This Row],[Entradas]]</f>
        <v>#REF!</v>
      </c>
      <c r="AB315" s="96" t="e">
        <f>[1]!STOCK[[#This Row],[Stock Actual]]*[1]!STOCK[[#This Row],[Costo total]]</f>
        <v>#REF!</v>
      </c>
      <c r="AC315" s="121"/>
      <c r="AD315" s="78"/>
      <c r="AE315" s="78"/>
      <c r="AF315" s="78"/>
      <c r="AG315" s="78"/>
      <c r="AH315" s="78"/>
      <c r="AI315" s="78"/>
      <c r="AJ315" s="78"/>
      <c r="AK315" s="78"/>
      <c r="AL315" s="78"/>
      <c r="AM315" s="78"/>
      <c r="AN315" s="78"/>
      <c r="AO315" s="78"/>
      <c r="AP315" s="78"/>
      <c r="AQ315" s="78"/>
      <c r="AR315" s="78"/>
      <c r="AS315" s="78"/>
      <c r="AT315" s="78"/>
    </row>
    <row r="316" s="58" customFormat="1" ht="80" hidden="1" customHeight="1" spans="1:46">
      <c r="A316" s="124" t="s">
        <v>17160</v>
      </c>
      <c r="B316" s="125"/>
      <c r="C316" s="87" t="s">
        <v>2</v>
      </c>
      <c r="D316" s="118" t="s">
        <v>16466</v>
      </c>
      <c r="E316" s="127" t="s">
        <v>17161</v>
      </c>
      <c r="F316" s="127" t="s">
        <v>16400</v>
      </c>
      <c r="G316" s="115"/>
      <c r="H316" s="88">
        <v>20</v>
      </c>
      <c r="I316" s="78">
        <f t="shared" si="9"/>
        <v>20</v>
      </c>
      <c r="J316" s="124">
        <v>0</v>
      </c>
      <c r="K316" s="105">
        <f>SUMIFS(VENTAS[Cantidad],VENTAS[Código del producto Vendido],STOCK[[#This Row],[Code]])</f>
        <v>0</v>
      </c>
      <c r="L316" s="105">
        <f>STOCK[[#This Row],[Entradas]]-STOCK[[#This Row],[Salidas]]</f>
        <v>0</v>
      </c>
      <c r="M316" s="98" t="e">
        <f>[1]!STOCK[[#This Row],[Precio Final]]*10%</f>
        <v>#REF!</v>
      </c>
      <c r="N316" s="98">
        <v>0</v>
      </c>
      <c r="O316" s="98">
        <v>0</v>
      </c>
      <c r="P316" s="118">
        <v>9</v>
      </c>
      <c r="Q316" s="115">
        <v>0</v>
      </c>
      <c r="R316" s="116">
        <v>0</v>
      </c>
      <c r="S316" s="115">
        <v>0</v>
      </c>
      <c r="T316" s="115" t="e">
        <f>[1]!STOCK[[#This Row],[Costo Unitario (USD)]]+[1]!STOCK[[#This Row],[Costo Envío (USD)]]+[1]!STOCK[[#This Row],[Comisión 10%]]</f>
        <v>#REF!</v>
      </c>
      <c r="U316" s="98" t="e">
        <f>[1]!STOCK[[#This Row],[Costo total]]*1.5</f>
        <v>#REF!</v>
      </c>
      <c r="V316" s="80">
        <f t="shared" si="10"/>
        <v>20</v>
      </c>
      <c r="W316" s="115" t="e">
        <f>[1]!STOCK[[#This Row],[Precio Final]]-[1]!STOCK[[#This Row],[Costo total]]</f>
        <v>#REF!</v>
      </c>
      <c r="X316" s="115" t="e">
        <f>[1]!STOCK[[#This Row],[Ganancia Unitaria]]*[1]!STOCK[[#This Row],[Salidas]]</f>
        <v>#REF!</v>
      </c>
      <c r="Y316" s="115" t="s">
        <v>17162</v>
      </c>
      <c r="Z316" s="128"/>
      <c r="AA316" s="100" t="e">
        <f>[1]!STOCK[[#This Row],[Costo total]]*[1]!STOCK[[#This Row],[Entradas]]</f>
        <v>#REF!</v>
      </c>
      <c r="AB316" s="100" t="e">
        <f>[1]!STOCK[[#This Row],[Stock Actual]]*[1]!STOCK[[#This Row],[Costo total]]</f>
        <v>#REF!</v>
      </c>
      <c r="AC316" s="115">
        <v>18</v>
      </c>
      <c r="AD316" s="78"/>
      <c r="AE316" s="78"/>
      <c r="AF316" s="78"/>
      <c r="AG316" s="78"/>
      <c r="AH316" s="78"/>
      <c r="AI316" s="78"/>
      <c r="AJ316" s="78"/>
      <c r="AK316" s="78"/>
      <c r="AL316" s="78"/>
      <c r="AM316" s="78"/>
      <c r="AN316" s="78"/>
      <c r="AO316" s="78"/>
      <c r="AP316" s="78"/>
      <c r="AQ316" s="78"/>
      <c r="AR316" s="78"/>
      <c r="AS316" s="78"/>
      <c r="AT316" s="78"/>
    </row>
    <row r="317" s="58" customFormat="1" ht="80" hidden="1" customHeight="1" spans="1:46">
      <c r="A317" s="126" t="s">
        <v>17163</v>
      </c>
      <c r="B317" s="125"/>
      <c r="C317" s="83" t="s">
        <v>2</v>
      </c>
      <c r="D317" s="118" t="s">
        <v>16466</v>
      </c>
      <c r="E317" s="127" t="s">
        <v>17164</v>
      </c>
      <c r="F317" s="127" t="s">
        <v>16413</v>
      </c>
      <c r="G317" s="121"/>
      <c r="H317" s="88">
        <v>20</v>
      </c>
      <c r="I317" s="78">
        <f t="shared" si="9"/>
        <v>20</v>
      </c>
      <c r="J317" s="124">
        <v>0</v>
      </c>
      <c r="K317" s="105">
        <f>SUMIFS(VENTAS[Cantidad],VENTAS[Código del producto Vendido],STOCK[[#This Row],[Code]])</f>
        <v>0</v>
      </c>
      <c r="L317" s="105">
        <f>STOCK[[#This Row],[Entradas]]-STOCK[[#This Row],[Salidas]]</f>
        <v>0</v>
      </c>
      <c r="M317" s="99" t="e">
        <f>[1]!STOCK[[#This Row],[Precio Final]]*10%</f>
        <v>#REF!</v>
      </c>
      <c r="N317" s="99">
        <v>0</v>
      </c>
      <c r="O317" s="99">
        <v>0</v>
      </c>
      <c r="P317" s="118">
        <v>9</v>
      </c>
      <c r="Q317" s="121">
        <v>0</v>
      </c>
      <c r="R317" s="123">
        <v>0</v>
      </c>
      <c r="S317" s="121">
        <v>0</v>
      </c>
      <c r="T317" s="121" t="e">
        <f>[1]!STOCK[[#This Row],[Costo Unitario (USD)]]+[1]!STOCK[[#This Row],[Costo Envío (USD)]]+[1]!STOCK[[#This Row],[Comisión 10%]]</f>
        <v>#REF!</v>
      </c>
      <c r="U317" s="99" t="e">
        <f>[1]!STOCK[[#This Row],[Costo total]]*1.5</f>
        <v>#REF!</v>
      </c>
      <c r="V317" s="80">
        <f t="shared" si="10"/>
        <v>20</v>
      </c>
      <c r="W317" s="121" t="e">
        <f>[1]!STOCK[[#This Row],[Precio Final]]-[1]!STOCK[[#This Row],[Costo total]]</f>
        <v>#REF!</v>
      </c>
      <c r="X317" s="121" t="e">
        <f>[1]!STOCK[[#This Row],[Ganancia Unitaria]]*[1]!STOCK[[#This Row],[Salidas]]</f>
        <v>#REF!</v>
      </c>
      <c r="Y317" s="121" t="s">
        <v>17162</v>
      </c>
      <c r="Z317" s="129"/>
      <c r="AA317" s="96" t="e">
        <f>[1]!STOCK[[#This Row],[Costo total]]*[1]!STOCK[[#This Row],[Entradas]]</f>
        <v>#REF!</v>
      </c>
      <c r="AB317" s="96" t="e">
        <f>[1]!STOCK[[#This Row],[Stock Actual]]*[1]!STOCK[[#This Row],[Costo total]]</f>
        <v>#REF!</v>
      </c>
      <c r="AC317" s="121"/>
      <c r="AD317" s="78"/>
      <c r="AE317" s="78"/>
      <c r="AF317" s="78"/>
      <c r="AG317" s="78"/>
      <c r="AH317" s="78"/>
      <c r="AI317" s="78"/>
      <c r="AJ317" s="78"/>
      <c r="AK317" s="78"/>
      <c r="AL317" s="78"/>
      <c r="AM317" s="78"/>
      <c r="AN317" s="78"/>
      <c r="AO317" s="78"/>
      <c r="AP317" s="78"/>
      <c r="AQ317" s="78"/>
      <c r="AR317" s="78"/>
      <c r="AS317" s="78"/>
      <c r="AT317" s="78"/>
    </row>
    <row r="318" s="58" customFormat="1" ht="80" hidden="1" customHeight="1" spans="1:46">
      <c r="A318" s="126" t="s">
        <v>17165</v>
      </c>
      <c r="B318" s="125"/>
      <c r="C318" s="87" t="s">
        <v>2</v>
      </c>
      <c r="D318" s="118" t="s">
        <v>16582</v>
      </c>
      <c r="E318" s="127" t="s">
        <v>17166</v>
      </c>
      <c r="F318" s="127" t="s">
        <v>16568</v>
      </c>
      <c r="G318" s="115"/>
      <c r="H318" s="88">
        <v>20</v>
      </c>
      <c r="I318" s="78">
        <f t="shared" si="9"/>
        <v>20</v>
      </c>
      <c r="J318" s="124">
        <v>0</v>
      </c>
      <c r="K318" s="105">
        <f>SUMIFS(VENTAS[Cantidad],VENTAS[Código del producto Vendido],STOCK[[#This Row],[Code]])</f>
        <v>0</v>
      </c>
      <c r="L318" s="105">
        <f>STOCK[[#This Row],[Entradas]]-STOCK[[#This Row],[Salidas]]</f>
        <v>0</v>
      </c>
      <c r="M318" s="98" t="e">
        <f>[1]!STOCK[[#This Row],[Precio Final]]*10%</f>
        <v>#REF!</v>
      </c>
      <c r="N318" s="98">
        <v>0</v>
      </c>
      <c r="O318" s="98">
        <v>0</v>
      </c>
      <c r="P318" s="118">
        <v>9</v>
      </c>
      <c r="Q318" s="115">
        <v>0</v>
      </c>
      <c r="R318" s="116">
        <v>0</v>
      </c>
      <c r="S318" s="115">
        <v>0</v>
      </c>
      <c r="T318" s="115" t="e">
        <f>[1]!STOCK[[#This Row],[Costo Unitario (USD)]]+[1]!STOCK[[#This Row],[Costo Envío (USD)]]+[1]!STOCK[[#This Row],[Comisión 10%]]</f>
        <v>#REF!</v>
      </c>
      <c r="U318" s="98" t="e">
        <f>[1]!STOCK[[#This Row],[Costo total]]*1.5</f>
        <v>#REF!</v>
      </c>
      <c r="V318" s="80">
        <f t="shared" si="10"/>
        <v>20</v>
      </c>
      <c r="W318" s="115" t="e">
        <f>[1]!STOCK[[#This Row],[Precio Final]]-[1]!STOCK[[#This Row],[Costo total]]</f>
        <v>#REF!</v>
      </c>
      <c r="X318" s="115" t="e">
        <f>[1]!STOCK[[#This Row],[Ganancia Unitaria]]*[1]!STOCK[[#This Row],[Salidas]]</f>
        <v>#REF!</v>
      </c>
      <c r="Y318" s="115" t="s">
        <v>17162</v>
      </c>
      <c r="Z318" s="128"/>
      <c r="AA318" s="100" t="e">
        <f>[1]!STOCK[[#This Row],[Costo total]]*[1]!STOCK[[#This Row],[Entradas]]</f>
        <v>#REF!</v>
      </c>
      <c r="AB318" s="100" t="e">
        <f>[1]!STOCK[[#This Row],[Stock Actual]]*[1]!STOCK[[#This Row],[Costo total]]</f>
        <v>#REF!</v>
      </c>
      <c r="AC318" s="115"/>
      <c r="AD318" s="78"/>
      <c r="AE318" s="78"/>
      <c r="AF318" s="78"/>
      <c r="AG318" s="78"/>
      <c r="AH318" s="78"/>
      <c r="AI318" s="78"/>
      <c r="AJ318" s="78"/>
      <c r="AK318" s="78"/>
      <c r="AL318" s="78"/>
      <c r="AM318" s="78"/>
      <c r="AN318" s="78"/>
      <c r="AO318" s="78"/>
      <c r="AP318" s="78"/>
      <c r="AQ318" s="78"/>
      <c r="AR318" s="78"/>
      <c r="AS318" s="78"/>
      <c r="AT318" s="78"/>
    </row>
    <row r="319" s="58" customFormat="1" ht="80" hidden="1" customHeight="1" spans="1:46">
      <c r="A319" s="126" t="s">
        <v>17167</v>
      </c>
      <c r="B319" s="125"/>
      <c r="C319" s="83" t="s">
        <v>2</v>
      </c>
      <c r="D319" s="118" t="s">
        <v>16582</v>
      </c>
      <c r="E319" s="127" t="s">
        <v>17168</v>
      </c>
      <c r="F319" s="127" t="s">
        <v>17169</v>
      </c>
      <c r="G319" s="121"/>
      <c r="H319" s="88">
        <v>35</v>
      </c>
      <c r="I319" s="78">
        <f t="shared" ref="I319:I382" si="11">H319</f>
        <v>35</v>
      </c>
      <c r="J319" s="124" t="s">
        <v>17170</v>
      </c>
      <c r="K319" s="105">
        <f>SUMIFS(VENTAS[Cantidad],VENTAS[Código del producto Vendido],STOCK[[#This Row],[Code]])</f>
        <v>0</v>
      </c>
      <c r="L319" s="105" t="e">
        <f>STOCK[[#This Row],[Entradas]]-STOCK[[#This Row],[Salidas]]</f>
        <v>#VALUE!</v>
      </c>
      <c r="M319" s="99" t="e">
        <f>[1]!STOCK[[#This Row],[Precio Final]]*10%</f>
        <v>#REF!</v>
      </c>
      <c r="N319" s="99">
        <v>0</v>
      </c>
      <c r="O319" s="99">
        <v>0</v>
      </c>
      <c r="P319" s="118">
        <v>9</v>
      </c>
      <c r="Q319" s="121">
        <v>0</v>
      </c>
      <c r="R319" s="123">
        <v>0</v>
      </c>
      <c r="S319" s="121">
        <v>0</v>
      </c>
      <c r="T319" s="121" t="e">
        <f>[1]!STOCK[[#This Row],[Costo Unitario (USD)]]+[1]!STOCK[[#This Row],[Costo Envío (USD)]]+[1]!STOCK[[#This Row],[Comisión 10%]]</f>
        <v>#REF!</v>
      </c>
      <c r="U319" s="99" t="e">
        <f>[1]!STOCK[[#This Row],[Costo total]]*1.5</f>
        <v>#REF!</v>
      </c>
      <c r="V319" s="80">
        <f t="shared" si="10"/>
        <v>35</v>
      </c>
      <c r="W319" s="121" t="e">
        <f>[1]!STOCK[[#This Row],[Precio Final]]-[1]!STOCK[[#This Row],[Costo total]]</f>
        <v>#REF!</v>
      </c>
      <c r="X319" s="121" t="e">
        <f>[1]!STOCK[[#This Row],[Ganancia Unitaria]]*[1]!STOCK[[#This Row],[Salidas]]</f>
        <v>#REF!</v>
      </c>
      <c r="Y319" s="121" t="s">
        <v>17162</v>
      </c>
      <c r="Z319" s="129"/>
      <c r="AA319" s="96" t="e">
        <f>[1]!STOCK[[#This Row],[Costo total]]*[1]!STOCK[[#This Row],[Entradas]]</f>
        <v>#REF!</v>
      </c>
      <c r="AB319" s="96" t="e">
        <f>[1]!STOCK[[#This Row],[Stock Actual]]*[1]!STOCK[[#This Row],[Costo total]]</f>
        <v>#REF!</v>
      </c>
      <c r="AC319" s="121"/>
      <c r="AD319" s="78"/>
      <c r="AE319" s="78"/>
      <c r="AF319" s="78"/>
      <c r="AG319" s="78"/>
      <c r="AH319" s="78"/>
      <c r="AI319" s="78"/>
      <c r="AJ319" s="78"/>
      <c r="AK319" s="78"/>
      <c r="AL319" s="78"/>
      <c r="AM319" s="78"/>
      <c r="AN319" s="78"/>
      <c r="AO319" s="78"/>
      <c r="AP319" s="78"/>
      <c r="AQ319" s="78"/>
      <c r="AR319" s="78"/>
      <c r="AS319" s="78"/>
      <c r="AT319" s="78"/>
    </row>
    <row r="320" s="58" customFormat="1" ht="80" hidden="1" customHeight="1" spans="1:46">
      <c r="A320" s="124" t="s">
        <v>17171</v>
      </c>
      <c r="B320" s="125"/>
      <c r="C320" s="87" t="s">
        <v>2</v>
      </c>
      <c r="D320" s="118" t="s">
        <v>16466</v>
      </c>
      <c r="E320" s="127" t="s">
        <v>17172</v>
      </c>
      <c r="F320" s="127" t="s">
        <v>16454</v>
      </c>
      <c r="G320" s="115"/>
      <c r="H320" s="88">
        <v>15</v>
      </c>
      <c r="I320" s="78">
        <f t="shared" si="11"/>
        <v>15</v>
      </c>
      <c r="J320" s="124">
        <v>1</v>
      </c>
      <c r="K320" s="105">
        <f>SUMIFS(VENTAS[Cantidad],VENTAS[Código del producto Vendido],STOCK[[#This Row],[Code]])</f>
        <v>0</v>
      </c>
      <c r="L320" s="105">
        <f>STOCK[[#This Row],[Entradas]]-STOCK[[#This Row],[Salidas]]</f>
        <v>1</v>
      </c>
      <c r="M320" s="98" t="e">
        <f>[1]!STOCK[[#This Row],[Precio Final]]*10%</f>
        <v>#REF!</v>
      </c>
      <c r="N320" s="98">
        <v>0</v>
      </c>
      <c r="O320" s="98">
        <v>0</v>
      </c>
      <c r="P320" s="118">
        <v>9</v>
      </c>
      <c r="Q320" s="115">
        <v>0</v>
      </c>
      <c r="R320" s="116">
        <v>0</v>
      </c>
      <c r="S320" s="115">
        <v>0</v>
      </c>
      <c r="T320" s="115" t="e">
        <f>[1]!STOCK[[#This Row],[Costo Unitario (USD)]]+[1]!STOCK[[#This Row],[Costo Envío (USD)]]+[1]!STOCK[[#This Row],[Comisión 10%]]</f>
        <v>#REF!</v>
      </c>
      <c r="U320" s="98" t="e">
        <f>[1]!STOCK[[#This Row],[Costo total]]*1.5</f>
        <v>#REF!</v>
      </c>
      <c r="V320" s="80">
        <f t="shared" si="10"/>
        <v>15</v>
      </c>
      <c r="W320" s="115" t="e">
        <f>[1]!STOCK[[#This Row],[Precio Final]]-[1]!STOCK[[#This Row],[Costo total]]</f>
        <v>#REF!</v>
      </c>
      <c r="X320" s="115" t="e">
        <f>[1]!STOCK[[#This Row],[Ganancia Unitaria]]*[1]!STOCK[[#This Row],[Salidas]]</f>
        <v>#REF!</v>
      </c>
      <c r="Y320" s="115" t="s">
        <v>17162</v>
      </c>
      <c r="Z320" s="128"/>
      <c r="AA320" s="100" t="e">
        <f>[1]!STOCK[[#This Row],[Costo total]]*[1]!STOCK[[#This Row],[Entradas]]</f>
        <v>#REF!</v>
      </c>
      <c r="AB320" s="100" t="e">
        <f>[1]!STOCK[[#This Row],[Stock Actual]]*[1]!STOCK[[#This Row],[Costo total]]</f>
        <v>#REF!</v>
      </c>
      <c r="AC320" s="115"/>
      <c r="AD320" s="78"/>
      <c r="AE320" s="78"/>
      <c r="AF320" s="78"/>
      <c r="AG320" s="78"/>
      <c r="AH320" s="78"/>
      <c r="AI320" s="78"/>
      <c r="AJ320" s="78"/>
      <c r="AK320" s="78"/>
      <c r="AL320" s="78"/>
      <c r="AM320" s="78"/>
      <c r="AN320" s="78"/>
      <c r="AO320" s="78"/>
      <c r="AP320" s="78"/>
      <c r="AQ320" s="78"/>
      <c r="AR320" s="78"/>
      <c r="AS320" s="78"/>
      <c r="AT320" s="78"/>
    </row>
    <row r="321" s="58" customFormat="1" ht="80" hidden="1" customHeight="1" spans="1:46">
      <c r="A321" s="126" t="s">
        <v>17173</v>
      </c>
      <c r="B321" s="125"/>
      <c r="C321" s="83" t="s">
        <v>2</v>
      </c>
      <c r="D321" s="118" t="s">
        <v>17174</v>
      </c>
      <c r="E321" s="127" t="s">
        <v>17175</v>
      </c>
      <c r="F321" s="127" t="s">
        <v>17176</v>
      </c>
      <c r="G321" s="121"/>
      <c r="H321" s="88">
        <v>20</v>
      </c>
      <c r="I321" s="78">
        <f t="shared" si="11"/>
        <v>20</v>
      </c>
      <c r="J321" s="124">
        <v>0</v>
      </c>
      <c r="K321" s="105">
        <f>SUMIFS(VENTAS[Cantidad],VENTAS[Código del producto Vendido],STOCK[[#This Row],[Code]])</f>
        <v>0</v>
      </c>
      <c r="L321" s="105">
        <f>STOCK[[#This Row],[Entradas]]-STOCK[[#This Row],[Salidas]]</f>
        <v>0</v>
      </c>
      <c r="M321" s="99" t="e">
        <f>[1]!STOCK[[#This Row],[Precio Final]]*10%</f>
        <v>#REF!</v>
      </c>
      <c r="N321" s="99">
        <v>0</v>
      </c>
      <c r="O321" s="99">
        <v>0</v>
      </c>
      <c r="P321" s="118">
        <v>9</v>
      </c>
      <c r="Q321" s="121">
        <v>0</v>
      </c>
      <c r="R321" s="123">
        <v>0</v>
      </c>
      <c r="S321" s="121">
        <v>0</v>
      </c>
      <c r="T321" s="121" t="e">
        <f>[1]!STOCK[[#This Row],[Costo Unitario (USD)]]+[1]!STOCK[[#This Row],[Costo Envío (USD)]]+[1]!STOCK[[#This Row],[Comisión 10%]]</f>
        <v>#REF!</v>
      </c>
      <c r="U321" s="99" t="e">
        <f>[1]!STOCK[[#This Row],[Costo total]]*1.5</f>
        <v>#REF!</v>
      </c>
      <c r="V321" s="80">
        <f t="shared" si="10"/>
        <v>20</v>
      </c>
      <c r="W321" s="121" t="e">
        <f>[1]!STOCK[[#This Row],[Precio Final]]-[1]!STOCK[[#This Row],[Costo total]]</f>
        <v>#REF!</v>
      </c>
      <c r="X321" s="121" t="e">
        <f>[1]!STOCK[[#This Row],[Ganancia Unitaria]]*[1]!STOCK[[#This Row],[Salidas]]</f>
        <v>#REF!</v>
      </c>
      <c r="Y321" s="121" t="s">
        <v>17162</v>
      </c>
      <c r="Z321" s="129"/>
      <c r="AA321" s="96" t="e">
        <f>[1]!STOCK[[#This Row],[Costo total]]*[1]!STOCK[[#This Row],[Entradas]]</f>
        <v>#REF!</v>
      </c>
      <c r="AB321" s="96" t="e">
        <f>[1]!STOCK[[#This Row],[Stock Actual]]*[1]!STOCK[[#This Row],[Costo total]]</f>
        <v>#REF!</v>
      </c>
      <c r="AC321" s="121"/>
      <c r="AD321" s="78"/>
      <c r="AE321" s="78"/>
      <c r="AF321" s="78"/>
      <c r="AG321" s="78"/>
      <c r="AH321" s="78"/>
      <c r="AI321" s="78"/>
      <c r="AJ321" s="78"/>
      <c r="AK321" s="78"/>
      <c r="AL321" s="78"/>
      <c r="AM321" s="78"/>
      <c r="AN321" s="78"/>
      <c r="AO321" s="78"/>
      <c r="AP321" s="78"/>
      <c r="AQ321" s="78"/>
      <c r="AR321" s="78"/>
      <c r="AS321" s="78"/>
      <c r="AT321" s="78"/>
    </row>
    <row r="322" s="58" customFormat="1" ht="80" hidden="1" customHeight="1" spans="1:46">
      <c r="A322" s="126" t="s">
        <v>17177</v>
      </c>
      <c r="B322" s="125"/>
      <c r="C322" s="87" t="s">
        <v>2</v>
      </c>
      <c r="D322" s="118" t="s">
        <v>16466</v>
      </c>
      <c r="E322" s="127" t="s">
        <v>17178</v>
      </c>
      <c r="F322" s="127" t="s">
        <v>16413</v>
      </c>
      <c r="G322" s="115"/>
      <c r="H322" s="88">
        <v>30</v>
      </c>
      <c r="I322" s="78">
        <f t="shared" si="11"/>
        <v>30</v>
      </c>
      <c r="J322" s="124">
        <v>0</v>
      </c>
      <c r="K322" s="105">
        <f>SUMIFS(VENTAS[Cantidad],VENTAS[Código del producto Vendido],STOCK[[#This Row],[Code]])</f>
        <v>0</v>
      </c>
      <c r="L322" s="105">
        <f>STOCK[[#This Row],[Entradas]]-STOCK[[#This Row],[Salidas]]</f>
        <v>0</v>
      </c>
      <c r="M322" s="98" t="e">
        <f>[1]!STOCK[[#This Row],[Precio Final]]*10%</f>
        <v>#REF!</v>
      </c>
      <c r="N322" s="98">
        <v>0</v>
      </c>
      <c r="O322" s="98">
        <v>0</v>
      </c>
      <c r="P322" s="118">
        <v>9</v>
      </c>
      <c r="Q322" s="115">
        <v>0</v>
      </c>
      <c r="R322" s="116">
        <v>0</v>
      </c>
      <c r="S322" s="115">
        <v>0</v>
      </c>
      <c r="T322" s="115" t="e">
        <f>[1]!STOCK[[#This Row],[Costo Unitario (USD)]]+[1]!STOCK[[#This Row],[Costo Envío (USD)]]+[1]!STOCK[[#This Row],[Comisión 10%]]</f>
        <v>#REF!</v>
      </c>
      <c r="U322" s="98" t="e">
        <f>[1]!STOCK[[#This Row],[Costo total]]*1.5</f>
        <v>#REF!</v>
      </c>
      <c r="V322" s="80">
        <f t="shared" ref="V322:V385" si="12">H322</f>
        <v>30</v>
      </c>
      <c r="W322" s="115" t="e">
        <f>[1]!STOCK[[#This Row],[Precio Final]]-[1]!STOCK[[#This Row],[Costo total]]</f>
        <v>#REF!</v>
      </c>
      <c r="X322" s="115" t="e">
        <f>[1]!STOCK[[#This Row],[Ganancia Unitaria]]*[1]!STOCK[[#This Row],[Salidas]]</f>
        <v>#REF!</v>
      </c>
      <c r="Y322" s="115" t="s">
        <v>17162</v>
      </c>
      <c r="Z322" s="128"/>
      <c r="AA322" s="100" t="e">
        <f>[1]!STOCK[[#This Row],[Costo total]]*[1]!STOCK[[#This Row],[Entradas]]</f>
        <v>#REF!</v>
      </c>
      <c r="AB322" s="100" t="e">
        <f>[1]!STOCK[[#This Row],[Stock Actual]]*[1]!STOCK[[#This Row],[Costo total]]</f>
        <v>#REF!</v>
      </c>
      <c r="AC322" s="115"/>
      <c r="AD322" s="78"/>
      <c r="AE322" s="78"/>
      <c r="AF322" s="78"/>
      <c r="AG322" s="78"/>
      <c r="AH322" s="78"/>
      <c r="AI322" s="78"/>
      <c r="AJ322" s="78"/>
      <c r="AK322" s="78"/>
      <c r="AL322" s="78"/>
      <c r="AM322" s="78"/>
      <c r="AN322" s="78"/>
      <c r="AO322" s="78"/>
      <c r="AP322" s="78"/>
      <c r="AQ322" s="78"/>
      <c r="AR322" s="78"/>
      <c r="AS322" s="78"/>
      <c r="AT322" s="78"/>
    </row>
    <row r="323" s="58" customFormat="1" ht="80" hidden="1" customHeight="1" spans="1:46">
      <c r="A323" s="126" t="s">
        <v>17179</v>
      </c>
      <c r="B323" s="125"/>
      <c r="C323" s="83" t="s">
        <v>2</v>
      </c>
      <c r="D323" s="118" t="s">
        <v>16480</v>
      </c>
      <c r="E323" s="127" t="s">
        <v>17180</v>
      </c>
      <c r="F323" s="127" t="s">
        <v>16387</v>
      </c>
      <c r="G323" s="121"/>
      <c r="H323" s="88">
        <v>20</v>
      </c>
      <c r="I323" s="78">
        <f t="shared" si="11"/>
        <v>20</v>
      </c>
      <c r="J323" s="124">
        <v>0</v>
      </c>
      <c r="K323" s="105">
        <f>SUMIFS(VENTAS[Cantidad],VENTAS[Código del producto Vendido],STOCK[[#This Row],[Code]])</f>
        <v>0</v>
      </c>
      <c r="L323" s="105">
        <f>STOCK[[#This Row],[Entradas]]-STOCK[[#This Row],[Salidas]]</f>
        <v>0</v>
      </c>
      <c r="M323" s="99" t="e">
        <f>[1]!STOCK[[#This Row],[Precio Final]]*10%</f>
        <v>#REF!</v>
      </c>
      <c r="N323" s="99">
        <v>0</v>
      </c>
      <c r="O323" s="99">
        <v>0</v>
      </c>
      <c r="P323" s="118">
        <v>9</v>
      </c>
      <c r="Q323" s="121">
        <v>0</v>
      </c>
      <c r="R323" s="123">
        <v>0</v>
      </c>
      <c r="S323" s="121">
        <v>0</v>
      </c>
      <c r="T323" s="121" t="e">
        <f>[1]!STOCK[[#This Row],[Costo Unitario (USD)]]+[1]!STOCK[[#This Row],[Costo Envío (USD)]]+[1]!STOCK[[#This Row],[Comisión 10%]]</f>
        <v>#REF!</v>
      </c>
      <c r="U323" s="99" t="e">
        <f>[1]!STOCK[[#This Row],[Costo total]]*1.5</f>
        <v>#REF!</v>
      </c>
      <c r="V323" s="80">
        <f t="shared" si="12"/>
        <v>20</v>
      </c>
      <c r="W323" s="121" t="e">
        <f>[1]!STOCK[[#This Row],[Precio Final]]-[1]!STOCK[[#This Row],[Costo total]]</f>
        <v>#REF!</v>
      </c>
      <c r="X323" s="121" t="e">
        <f>[1]!STOCK[[#This Row],[Ganancia Unitaria]]*[1]!STOCK[[#This Row],[Salidas]]</f>
        <v>#REF!</v>
      </c>
      <c r="Y323" s="121" t="s">
        <v>17162</v>
      </c>
      <c r="Z323" s="129"/>
      <c r="AA323" s="96" t="e">
        <f>[1]!STOCK[[#This Row],[Costo total]]*[1]!STOCK[[#This Row],[Entradas]]</f>
        <v>#REF!</v>
      </c>
      <c r="AB323" s="96" t="e">
        <f>[1]!STOCK[[#This Row],[Stock Actual]]*[1]!STOCK[[#This Row],[Costo total]]</f>
        <v>#REF!</v>
      </c>
      <c r="AC323" s="121"/>
      <c r="AD323" s="78"/>
      <c r="AE323" s="78"/>
      <c r="AF323" s="78"/>
      <c r="AG323" s="78"/>
      <c r="AH323" s="78"/>
      <c r="AI323" s="78"/>
      <c r="AJ323" s="78"/>
      <c r="AK323" s="78"/>
      <c r="AL323" s="78"/>
      <c r="AM323" s="78"/>
      <c r="AN323" s="78"/>
      <c r="AO323" s="78"/>
      <c r="AP323" s="78"/>
      <c r="AQ323" s="78"/>
      <c r="AR323" s="78"/>
      <c r="AS323" s="78"/>
      <c r="AT323" s="78"/>
    </row>
    <row r="324" s="58" customFormat="1" ht="80" hidden="1" customHeight="1" spans="1:46">
      <c r="A324" s="126" t="s">
        <v>17181</v>
      </c>
      <c r="B324" s="125"/>
      <c r="C324" s="87" t="s">
        <v>2</v>
      </c>
      <c r="D324" s="118" t="s">
        <v>16466</v>
      </c>
      <c r="E324" s="127" t="s">
        <v>17182</v>
      </c>
      <c r="F324" s="127" t="s">
        <v>16413</v>
      </c>
      <c r="G324" s="115"/>
      <c r="H324" s="88">
        <v>25</v>
      </c>
      <c r="I324" s="78">
        <f t="shared" si="11"/>
        <v>25</v>
      </c>
      <c r="J324" s="124">
        <v>0</v>
      </c>
      <c r="K324" s="105">
        <f>SUMIFS(VENTAS[Cantidad],VENTAS[Código del producto Vendido],STOCK[[#This Row],[Code]])</f>
        <v>0</v>
      </c>
      <c r="L324" s="105">
        <f>STOCK[[#This Row],[Entradas]]-STOCK[[#This Row],[Salidas]]</f>
        <v>0</v>
      </c>
      <c r="M324" s="98" t="e">
        <f>[1]!STOCK[[#This Row],[Precio Final]]*10%</f>
        <v>#REF!</v>
      </c>
      <c r="N324" s="98">
        <v>0</v>
      </c>
      <c r="O324" s="98">
        <v>0</v>
      </c>
      <c r="P324" s="118">
        <v>9</v>
      </c>
      <c r="Q324" s="115">
        <v>0</v>
      </c>
      <c r="R324" s="116">
        <v>0</v>
      </c>
      <c r="S324" s="115">
        <v>0</v>
      </c>
      <c r="T324" s="115" t="e">
        <f>[1]!STOCK[[#This Row],[Costo Unitario (USD)]]+[1]!STOCK[[#This Row],[Costo Envío (USD)]]+[1]!STOCK[[#This Row],[Comisión 10%]]</f>
        <v>#REF!</v>
      </c>
      <c r="U324" s="98" t="e">
        <f>[1]!STOCK[[#This Row],[Costo total]]*1.5</f>
        <v>#REF!</v>
      </c>
      <c r="V324" s="80">
        <f t="shared" si="12"/>
        <v>25</v>
      </c>
      <c r="W324" s="115" t="e">
        <f>[1]!STOCK[[#This Row],[Precio Final]]-[1]!STOCK[[#This Row],[Costo total]]</f>
        <v>#REF!</v>
      </c>
      <c r="X324" s="115" t="e">
        <f>[1]!STOCK[[#This Row],[Ganancia Unitaria]]*[1]!STOCK[[#This Row],[Salidas]]</f>
        <v>#REF!</v>
      </c>
      <c r="Y324" s="115" t="s">
        <v>17162</v>
      </c>
      <c r="Z324" s="128"/>
      <c r="AA324" s="100" t="e">
        <f>[1]!STOCK[[#This Row],[Costo total]]*[1]!STOCK[[#This Row],[Entradas]]</f>
        <v>#REF!</v>
      </c>
      <c r="AB324" s="100" t="e">
        <f>[1]!STOCK[[#This Row],[Stock Actual]]*[1]!STOCK[[#This Row],[Costo total]]</f>
        <v>#REF!</v>
      </c>
      <c r="AC324" s="115"/>
      <c r="AD324" s="78"/>
      <c r="AE324" s="78"/>
      <c r="AF324" s="78"/>
      <c r="AG324" s="78"/>
      <c r="AH324" s="78"/>
      <c r="AI324" s="78"/>
      <c r="AJ324" s="78"/>
      <c r="AK324" s="78"/>
      <c r="AL324" s="78"/>
      <c r="AM324" s="78"/>
      <c r="AN324" s="78"/>
      <c r="AO324" s="78"/>
      <c r="AP324" s="78"/>
      <c r="AQ324" s="78"/>
      <c r="AR324" s="78"/>
      <c r="AS324" s="78"/>
      <c r="AT324" s="78"/>
    </row>
    <row r="325" s="58" customFormat="1" ht="80" hidden="1" customHeight="1" spans="1:46">
      <c r="A325" s="126" t="s">
        <v>17183</v>
      </c>
      <c r="B325" s="125"/>
      <c r="C325" s="83" t="s">
        <v>2</v>
      </c>
      <c r="D325" s="118" t="s">
        <v>16480</v>
      </c>
      <c r="E325" s="127" t="s">
        <v>17184</v>
      </c>
      <c r="F325" s="127" t="s">
        <v>16387</v>
      </c>
      <c r="G325" s="121"/>
      <c r="H325" s="88">
        <v>18</v>
      </c>
      <c r="I325" s="78">
        <f t="shared" si="11"/>
        <v>18</v>
      </c>
      <c r="J325" s="124">
        <v>0</v>
      </c>
      <c r="K325" s="105">
        <f>SUMIFS(VENTAS[Cantidad],VENTAS[Código del producto Vendido],STOCK[[#This Row],[Code]])</f>
        <v>0</v>
      </c>
      <c r="L325" s="105">
        <f>STOCK[[#This Row],[Entradas]]-STOCK[[#This Row],[Salidas]]</f>
        <v>0</v>
      </c>
      <c r="M325" s="99" t="e">
        <f>[1]!STOCK[[#This Row],[Precio Final]]*10%</f>
        <v>#REF!</v>
      </c>
      <c r="N325" s="99">
        <v>0</v>
      </c>
      <c r="O325" s="99">
        <v>0</v>
      </c>
      <c r="P325" s="118">
        <v>9</v>
      </c>
      <c r="Q325" s="121">
        <v>0</v>
      </c>
      <c r="R325" s="123">
        <v>0</v>
      </c>
      <c r="S325" s="121">
        <v>0</v>
      </c>
      <c r="T325" s="121" t="e">
        <f>[1]!STOCK[[#This Row],[Costo Unitario (USD)]]+[1]!STOCK[[#This Row],[Costo Envío (USD)]]+[1]!STOCK[[#This Row],[Comisión 10%]]</f>
        <v>#REF!</v>
      </c>
      <c r="U325" s="99" t="e">
        <f>[1]!STOCK[[#This Row],[Costo total]]*1.5</f>
        <v>#REF!</v>
      </c>
      <c r="V325" s="80">
        <f t="shared" si="12"/>
        <v>18</v>
      </c>
      <c r="W325" s="121" t="e">
        <f>[1]!STOCK[[#This Row],[Precio Final]]-[1]!STOCK[[#This Row],[Costo total]]</f>
        <v>#REF!</v>
      </c>
      <c r="X325" s="121" t="e">
        <f>[1]!STOCK[[#This Row],[Ganancia Unitaria]]*[1]!STOCK[[#This Row],[Salidas]]</f>
        <v>#REF!</v>
      </c>
      <c r="Y325" s="121" t="s">
        <v>17162</v>
      </c>
      <c r="Z325" s="129"/>
      <c r="AA325" s="96" t="e">
        <f>[1]!STOCK[[#This Row],[Costo total]]*[1]!STOCK[[#This Row],[Entradas]]</f>
        <v>#REF!</v>
      </c>
      <c r="AB325" s="96" t="e">
        <f>[1]!STOCK[[#This Row],[Stock Actual]]*[1]!STOCK[[#This Row],[Costo total]]</f>
        <v>#REF!</v>
      </c>
      <c r="AC325" s="121"/>
      <c r="AD325" s="78"/>
      <c r="AE325" s="78"/>
      <c r="AF325" s="78"/>
      <c r="AG325" s="78"/>
      <c r="AH325" s="78"/>
      <c r="AI325" s="78"/>
      <c r="AJ325" s="78"/>
      <c r="AK325" s="78"/>
      <c r="AL325" s="78"/>
      <c r="AM325" s="78"/>
      <c r="AN325" s="78"/>
      <c r="AO325" s="78"/>
      <c r="AP325" s="78"/>
      <c r="AQ325" s="78"/>
      <c r="AR325" s="78"/>
      <c r="AS325" s="78"/>
      <c r="AT325" s="78"/>
    </row>
    <row r="326" s="58" customFormat="1" ht="80" hidden="1" customHeight="1" spans="1:46">
      <c r="A326" s="126" t="s">
        <v>17185</v>
      </c>
      <c r="B326" s="125"/>
      <c r="C326" s="87" t="s">
        <v>2</v>
      </c>
      <c r="D326" s="118" t="s">
        <v>16466</v>
      </c>
      <c r="E326" s="127" t="s">
        <v>17186</v>
      </c>
      <c r="F326" s="127" t="s">
        <v>17187</v>
      </c>
      <c r="G326" s="115"/>
      <c r="H326" s="88">
        <v>38</v>
      </c>
      <c r="I326" s="78">
        <f t="shared" si="11"/>
        <v>38</v>
      </c>
      <c r="J326" s="124">
        <v>0</v>
      </c>
      <c r="K326" s="105">
        <f>SUMIFS(VENTAS[Cantidad],VENTAS[Código del producto Vendido],STOCK[[#This Row],[Code]])</f>
        <v>0</v>
      </c>
      <c r="L326" s="105">
        <f>STOCK[[#This Row],[Entradas]]-STOCK[[#This Row],[Salidas]]</f>
        <v>0</v>
      </c>
      <c r="M326" s="98" t="e">
        <f>[1]!STOCK[[#This Row],[Precio Final]]*10%</f>
        <v>#REF!</v>
      </c>
      <c r="N326" s="98">
        <v>0</v>
      </c>
      <c r="O326" s="98">
        <v>0</v>
      </c>
      <c r="P326" s="118">
        <v>9</v>
      </c>
      <c r="Q326" s="115">
        <v>0</v>
      </c>
      <c r="R326" s="116">
        <v>0</v>
      </c>
      <c r="S326" s="115">
        <v>0</v>
      </c>
      <c r="T326" s="115" t="e">
        <f>[1]!STOCK[[#This Row],[Costo Unitario (USD)]]+[1]!STOCK[[#This Row],[Costo Envío (USD)]]+[1]!STOCK[[#This Row],[Comisión 10%]]</f>
        <v>#REF!</v>
      </c>
      <c r="U326" s="98" t="e">
        <f>[1]!STOCK[[#This Row],[Costo total]]*1.5</f>
        <v>#REF!</v>
      </c>
      <c r="V326" s="80">
        <f t="shared" si="12"/>
        <v>38</v>
      </c>
      <c r="W326" s="115" t="e">
        <f>[1]!STOCK[[#This Row],[Precio Final]]-[1]!STOCK[[#This Row],[Costo total]]</f>
        <v>#REF!</v>
      </c>
      <c r="X326" s="115" t="e">
        <f>[1]!STOCK[[#This Row],[Ganancia Unitaria]]*[1]!STOCK[[#This Row],[Salidas]]</f>
        <v>#REF!</v>
      </c>
      <c r="Y326" s="115" t="s">
        <v>17162</v>
      </c>
      <c r="Z326" s="128"/>
      <c r="AA326" s="100" t="e">
        <f>[1]!STOCK[[#This Row],[Costo total]]*[1]!STOCK[[#This Row],[Entradas]]</f>
        <v>#REF!</v>
      </c>
      <c r="AB326" s="100" t="e">
        <f>[1]!STOCK[[#This Row],[Stock Actual]]*[1]!STOCK[[#This Row],[Costo total]]</f>
        <v>#REF!</v>
      </c>
      <c r="AC326" s="115"/>
      <c r="AD326" s="78"/>
      <c r="AE326" s="78"/>
      <c r="AF326" s="78"/>
      <c r="AG326" s="78"/>
      <c r="AH326" s="78"/>
      <c r="AI326" s="78"/>
      <c r="AJ326" s="78"/>
      <c r="AK326" s="78"/>
      <c r="AL326" s="78"/>
      <c r="AM326" s="78"/>
      <c r="AN326" s="78"/>
      <c r="AO326" s="78"/>
      <c r="AP326" s="78"/>
      <c r="AQ326" s="78"/>
      <c r="AR326" s="78"/>
      <c r="AS326" s="78"/>
      <c r="AT326" s="78"/>
    </row>
    <row r="327" s="58" customFormat="1" ht="80" hidden="1" customHeight="1" spans="1:46">
      <c r="A327" s="126" t="s">
        <v>17188</v>
      </c>
      <c r="B327" s="125"/>
      <c r="C327" s="83" t="s">
        <v>2</v>
      </c>
      <c r="D327" s="118" t="s">
        <v>16582</v>
      </c>
      <c r="E327" s="127" t="s">
        <v>17189</v>
      </c>
      <c r="F327" s="127" t="s">
        <v>17190</v>
      </c>
      <c r="G327" s="121"/>
      <c r="H327" s="88">
        <v>38</v>
      </c>
      <c r="I327" s="78">
        <f t="shared" si="11"/>
        <v>38</v>
      </c>
      <c r="J327" s="124">
        <v>0</v>
      </c>
      <c r="K327" s="105">
        <f>SUMIFS(VENTAS[Cantidad],VENTAS[Código del producto Vendido],STOCK[[#This Row],[Code]])</f>
        <v>0</v>
      </c>
      <c r="L327" s="105">
        <f>STOCK[[#This Row],[Entradas]]-STOCK[[#This Row],[Salidas]]</f>
        <v>0</v>
      </c>
      <c r="M327" s="99" t="e">
        <f>[1]!STOCK[[#This Row],[Precio Final]]*10%</f>
        <v>#REF!</v>
      </c>
      <c r="N327" s="99">
        <v>0</v>
      </c>
      <c r="O327" s="99">
        <v>0</v>
      </c>
      <c r="P327" s="118">
        <v>9</v>
      </c>
      <c r="Q327" s="121">
        <v>0</v>
      </c>
      <c r="R327" s="123">
        <v>0</v>
      </c>
      <c r="S327" s="121">
        <v>0</v>
      </c>
      <c r="T327" s="121" t="e">
        <f>[1]!STOCK[[#This Row],[Costo Unitario (USD)]]+[1]!STOCK[[#This Row],[Costo Envío (USD)]]+[1]!STOCK[[#This Row],[Comisión 10%]]</f>
        <v>#REF!</v>
      </c>
      <c r="U327" s="99" t="e">
        <f>[1]!STOCK[[#This Row],[Costo total]]*1.5</f>
        <v>#REF!</v>
      </c>
      <c r="V327" s="80">
        <f t="shared" si="12"/>
        <v>38</v>
      </c>
      <c r="W327" s="121" t="e">
        <f>[1]!STOCK[[#This Row],[Precio Final]]-[1]!STOCK[[#This Row],[Costo total]]</f>
        <v>#REF!</v>
      </c>
      <c r="X327" s="121" t="e">
        <f>[1]!STOCK[[#This Row],[Ganancia Unitaria]]*[1]!STOCK[[#This Row],[Salidas]]</f>
        <v>#REF!</v>
      </c>
      <c r="Y327" s="121" t="s">
        <v>17162</v>
      </c>
      <c r="Z327" s="129"/>
      <c r="AA327" s="96" t="e">
        <f>[1]!STOCK[[#This Row],[Costo total]]*[1]!STOCK[[#This Row],[Entradas]]</f>
        <v>#REF!</v>
      </c>
      <c r="AB327" s="96" t="e">
        <f>[1]!STOCK[[#This Row],[Stock Actual]]*[1]!STOCK[[#This Row],[Costo total]]</f>
        <v>#REF!</v>
      </c>
      <c r="AC327" s="121"/>
      <c r="AD327" s="78"/>
      <c r="AE327" s="78"/>
      <c r="AF327" s="78"/>
      <c r="AG327" s="78"/>
      <c r="AH327" s="78"/>
      <c r="AI327" s="78"/>
      <c r="AJ327" s="78"/>
      <c r="AK327" s="78"/>
      <c r="AL327" s="78"/>
      <c r="AM327" s="78"/>
      <c r="AN327" s="78"/>
      <c r="AO327" s="78"/>
      <c r="AP327" s="78"/>
      <c r="AQ327" s="78"/>
      <c r="AR327" s="78"/>
      <c r="AS327" s="78"/>
      <c r="AT327" s="78"/>
    </row>
    <row r="328" s="58" customFormat="1" ht="80" hidden="1" customHeight="1" spans="1:46">
      <c r="A328" s="126" t="s">
        <v>17191</v>
      </c>
      <c r="B328" s="125"/>
      <c r="C328" s="87" t="s">
        <v>2</v>
      </c>
      <c r="D328" s="118" t="s">
        <v>16466</v>
      </c>
      <c r="E328" s="127" t="s">
        <v>17192</v>
      </c>
      <c r="F328" s="127" t="s">
        <v>17193</v>
      </c>
      <c r="G328" s="115"/>
      <c r="H328" s="88">
        <v>30</v>
      </c>
      <c r="I328" s="78">
        <f t="shared" si="11"/>
        <v>30</v>
      </c>
      <c r="J328" s="124">
        <v>1</v>
      </c>
      <c r="K328" s="105">
        <f>SUMIFS(VENTAS[Cantidad],VENTAS[Código del producto Vendido],STOCK[[#This Row],[Code]])</f>
        <v>0</v>
      </c>
      <c r="L328" s="105">
        <f>STOCK[[#This Row],[Entradas]]-STOCK[[#This Row],[Salidas]]</f>
        <v>1</v>
      </c>
      <c r="M328" s="98" t="e">
        <f>[1]!STOCK[[#This Row],[Precio Final]]*10%</f>
        <v>#REF!</v>
      </c>
      <c r="N328" s="98">
        <v>0</v>
      </c>
      <c r="O328" s="98">
        <v>0</v>
      </c>
      <c r="P328" s="118">
        <v>9</v>
      </c>
      <c r="Q328" s="115">
        <v>0</v>
      </c>
      <c r="R328" s="116">
        <v>0</v>
      </c>
      <c r="S328" s="115">
        <v>0</v>
      </c>
      <c r="T328" s="115" t="e">
        <f>[1]!STOCK[[#This Row],[Costo Unitario (USD)]]+[1]!STOCK[[#This Row],[Costo Envío (USD)]]+[1]!STOCK[[#This Row],[Comisión 10%]]</f>
        <v>#REF!</v>
      </c>
      <c r="U328" s="98" t="e">
        <f>[1]!STOCK[[#This Row],[Costo total]]*1.5</f>
        <v>#REF!</v>
      </c>
      <c r="V328" s="80">
        <f t="shared" si="12"/>
        <v>30</v>
      </c>
      <c r="W328" s="115" t="e">
        <f>[1]!STOCK[[#This Row],[Precio Final]]-[1]!STOCK[[#This Row],[Costo total]]</f>
        <v>#REF!</v>
      </c>
      <c r="X328" s="115" t="e">
        <f>[1]!STOCK[[#This Row],[Ganancia Unitaria]]*[1]!STOCK[[#This Row],[Salidas]]</f>
        <v>#REF!</v>
      </c>
      <c r="Y328" s="115" t="s">
        <v>17162</v>
      </c>
      <c r="Z328" s="128"/>
      <c r="AA328" s="100" t="e">
        <f>[1]!STOCK[[#This Row],[Costo total]]*[1]!STOCK[[#This Row],[Entradas]]</f>
        <v>#REF!</v>
      </c>
      <c r="AB328" s="100" t="e">
        <f>[1]!STOCK[[#This Row],[Stock Actual]]*[1]!STOCK[[#This Row],[Costo total]]</f>
        <v>#REF!</v>
      </c>
      <c r="AC328" s="115"/>
      <c r="AD328" s="78"/>
      <c r="AE328" s="78"/>
      <c r="AF328" s="78"/>
      <c r="AG328" s="78"/>
      <c r="AH328" s="78"/>
      <c r="AI328" s="78"/>
      <c r="AJ328" s="78"/>
      <c r="AK328" s="78"/>
      <c r="AL328" s="78"/>
      <c r="AM328" s="78"/>
      <c r="AN328" s="78"/>
      <c r="AO328" s="78"/>
      <c r="AP328" s="78"/>
      <c r="AQ328" s="78"/>
      <c r="AR328" s="78"/>
      <c r="AS328" s="78"/>
      <c r="AT328" s="78"/>
    </row>
    <row r="329" s="58" customFormat="1" ht="80" hidden="1" customHeight="1" spans="1:46">
      <c r="A329" s="126" t="s">
        <v>17194</v>
      </c>
      <c r="B329" s="125"/>
      <c r="C329" s="83" t="s">
        <v>2</v>
      </c>
      <c r="D329" s="118" t="s">
        <v>16480</v>
      </c>
      <c r="E329" s="127" t="s">
        <v>17195</v>
      </c>
      <c r="F329" s="127" t="s">
        <v>17176</v>
      </c>
      <c r="G329" s="121"/>
      <c r="H329" s="88">
        <v>15</v>
      </c>
      <c r="I329" s="78">
        <f t="shared" si="11"/>
        <v>15</v>
      </c>
      <c r="J329" s="124">
        <v>0</v>
      </c>
      <c r="K329" s="105">
        <f>SUMIFS(VENTAS[Cantidad],VENTAS[Código del producto Vendido],STOCK[[#This Row],[Code]])</f>
        <v>0</v>
      </c>
      <c r="L329" s="105">
        <f>STOCK[[#This Row],[Entradas]]-STOCK[[#This Row],[Salidas]]</f>
        <v>0</v>
      </c>
      <c r="M329" s="99" t="e">
        <f>[1]!STOCK[[#This Row],[Precio Final]]*10%</f>
        <v>#REF!</v>
      </c>
      <c r="N329" s="99">
        <v>0</v>
      </c>
      <c r="O329" s="99">
        <v>0</v>
      </c>
      <c r="P329" s="118">
        <v>9</v>
      </c>
      <c r="Q329" s="121">
        <v>0</v>
      </c>
      <c r="R329" s="123">
        <v>0</v>
      </c>
      <c r="S329" s="121">
        <v>0</v>
      </c>
      <c r="T329" s="121" t="e">
        <f>[1]!STOCK[[#This Row],[Costo Unitario (USD)]]+[1]!STOCK[[#This Row],[Costo Envío (USD)]]+[1]!STOCK[[#This Row],[Comisión 10%]]</f>
        <v>#REF!</v>
      </c>
      <c r="U329" s="99" t="e">
        <f>[1]!STOCK[[#This Row],[Costo total]]*1.5</f>
        <v>#REF!</v>
      </c>
      <c r="V329" s="80">
        <f t="shared" si="12"/>
        <v>15</v>
      </c>
      <c r="W329" s="121" t="e">
        <f>[1]!STOCK[[#This Row],[Precio Final]]-[1]!STOCK[[#This Row],[Costo total]]</f>
        <v>#REF!</v>
      </c>
      <c r="X329" s="121" t="e">
        <f>[1]!STOCK[[#This Row],[Ganancia Unitaria]]*[1]!STOCK[[#This Row],[Salidas]]</f>
        <v>#REF!</v>
      </c>
      <c r="Y329" s="121" t="s">
        <v>17162</v>
      </c>
      <c r="Z329" s="129"/>
      <c r="AA329" s="96" t="e">
        <f>[1]!STOCK[[#This Row],[Costo total]]*[1]!STOCK[[#This Row],[Entradas]]</f>
        <v>#REF!</v>
      </c>
      <c r="AB329" s="96" t="e">
        <f>[1]!STOCK[[#This Row],[Stock Actual]]*[1]!STOCK[[#This Row],[Costo total]]</f>
        <v>#REF!</v>
      </c>
      <c r="AC329" s="121"/>
      <c r="AD329" s="78"/>
      <c r="AE329" s="78"/>
      <c r="AF329" s="78"/>
      <c r="AG329" s="78"/>
      <c r="AH329" s="78"/>
      <c r="AI329" s="78"/>
      <c r="AJ329" s="78"/>
      <c r="AK329" s="78"/>
      <c r="AL329" s="78"/>
      <c r="AM329" s="78"/>
      <c r="AN329" s="78"/>
      <c r="AO329" s="78"/>
      <c r="AP329" s="78"/>
      <c r="AQ329" s="78"/>
      <c r="AR329" s="78"/>
      <c r="AS329" s="78"/>
      <c r="AT329" s="78"/>
    </row>
    <row r="330" s="58" customFormat="1" ht="80" hidden="1" customHeight="1" spans="1:46">
      <c r="A330" s="126" t="s">
        <v>17196</v>
      </c>
      <c r="B330" s="125"/>
      <c r="C330" s="87" t="s">
        <v>2</v>
      </c>
      <c r="D330" s="118" t="s">
        <v>16480</v>
      </c>
      <c r="E330" s="127" t="s">
        <v>17197</v>
      </c>
      <c r="F330" s="127" t="s">
        <v>16409</v>
      </c>
      <c r="G330" s="115"/>
      <c r="H330" s="88">
        <v>15</v>
      </c>
      <c r="I330" s="78">
        <f t="shared" si="11"/>
        <v>15</v>
      </c>
      <c r="J330" s="124">
        <v>1</v>
      </c>
      <c r="K330" s="105">
        <f>SUMIFS(VENTAS[Cantidad],VENTAS[Código del producto Vendido],STOCK[[#This Row],[Code]])</f>
        <v>0</v>
      </c>
      <c r="L330" s="105">
        <f>STOCK[[#This Row],[Entradas]]-STOCK[[#This Row],[Salidas]]</f>
        <v>1</v>
      </c>
      <c r="M330" s="98" t="e">
        <f>[1]!STOCK[[#This Row],[Precio Final]]*10%</f>
        <v>#REF!</v>
      </c>
      <c r="N330" s="98">
        <v>0</v>
      </c>
      <c r="O330" s="98">
        <v>0</v>
      </c>
      <c r="P330" s="118">
        <v>9</v>
      </c>
      <c r="Q330" s="115">
        <v>0</v>
      </c>
      <c r="R330" s="116">
        <v>0</v>
      </c>
      <c r="S330" s="115">
        <v>0</v>
      </c>
      <c r="T330" s="115" t="e">
        <f>[1]!STOCK[[#This Row],[Costo Unitario (USD)]]+[1]!STOCK[[#This Row],[Costo Envío (USD)]]+[1]!STOCK[[#This Row],[Comisión 10%]]</f>
        <v>#REF!</v>
      </c>
      <c r="U330" s="98" t="e">
        <f>[1]!STOCK[[#This Row],[Costo total]]*1.5</f>
        <v>#REF!</v>
      </c>
      <c r="V330" s="80">
        <f t="shared" si="12"/>
        <v>15</v>
      </c>
      <c r="W330" s="115" t="e">
        <f>[1]!STOCK[[#This Row],[Precio Final]]-[1]!STOCK[[#This Row],[Costo total]]</f>
        <v>#REF!</v>
      </c>
      <c r="X330" s="115" t="e">
        <f>[1]!STOCK[[#This Row],[Ganancia Unitaria]]*[1]!STOCK[[#This Row],[Salidas]]</f>
        <v>#REF!</v>
      </c>
      <c r="Y330" s="115" t="s">
        <v>17162</v>
      </c>
      <c r="Z330" s="128"/>
      <c r="AA330" s="100" t="e">
        <f>[1]!STOCK[[#This Row],[Costo total]]*[1]!STOCK[[#This Row],[Entradas]]</f>
        <v>#REF!</v>
      </c>
      <c r="AB330" s="100" t="e">
        <f>[1]!STOCK[[#This Row],[Stock Actual]]*[1]!STOCK[[#This Row],[Costo total]]</f>
        <v>#REF!</v>
      </c>
      <c r="AC330" s="115"/>
      <c r="AD330" s="78"/>
      <c r="AE330" s="78"/>
      <c r="AF330" s="78"/>
      <c r="AG330" s="78"/>
      <c r="AH330" s="78"/>
      <c r="AI330" s="78"/>
      <c r="AJ330" s="78"/>
      <c r="AK330" s="78"/>
      <c r="AL330" s="78"/>
      <c r="AM330" s="78"/>
      <c r="AN330" s="78"/>
      <c r="AO330" s="78"/>
      <c r="AP330" s="78"/>
      <c r="AQ330" s="78"/>
      <c r="AR330" s="78"/>
      <c r="AS330" s="78"/>
      <c r="AT330" s="78"/>
    </row>
    <row r="331" s="58" customFormat="1" ht="80" hidden="1" customHeight="1" spans="1:46">
      <c r="A331" s="126" t="s">
        <v>17198</v>
      </c>
      <c r="B331" s="125"/>
      <c r="C331" s="83" t="s">
        <v>2</v>
      </c>
      <c r="D331" s="118" t="s">
        <v>16466</v>
      </c>
      <c r="E331" s="127" t="s">
        <v>17199</v>
      </c>
      <c r="F331" s="127" t="s">
        <v>17200</v>
      </c>
      <c r="G331" s="121"/>
      <c r="H331" s="88">
        <v>38</v>
      </c>
      <c r="I331" s="78">
        <f t="shared" si="11"/>
        <v>38</v>
      </c>
      <c r="J331" s="124">
        <v>0</v>
      </c>
      <c r="K331" s="105">
        <f>SUMIFS(VENTAS[Cantidad],VENTAS[Código del producto Vendido],STOCK[[#This Row],[Code]])</f>
        <v>0</v>
      </c>
      <c r="L331" s="105">
        <f>STOCK[[#This Row],[Entradas]]-STOCK[[#This Row],[Salidas]]</f>
        <v>0</v>
      </c>
      <c r="M331" s="99" t="e">
        <f>[1]!STOCK[[#This Row],[Precio Final]]*10%</f>
        <v>#REF!</v>
      </c>
      <c r="N331" s="99">
        <v>0</v>
      </c>
      <c r="O331" s="99">
        <v>0</v>
      </c>
      <c r="P331" s="118">
        <v>9</v>
      </c>
      <c r="Q331" s="121">
        <v>0</v>
      </c>
      <c r="R331" s="123">
        <v>0</v>
      </c>
      <c r="S331" s="121">
        <v>0</v>
      </c>
      <c r="T331" s="121" t="e">
        <f>[1]!STOCK[[#This Row],[Costo Unitario (USD)]]+[1]!STOCK[[#This Row],[Costo Envío (USD)]]+[1]!STOCK[[#This Row],[Comisión 10%]]</f>
        <v>#REF!</v>
      </c>
      <c r="U331" s="99" t="e">
        <f>[1]!STOCK[[#This Row],[Costo total]]*1.5</f>
        <v>#REF!</v>
      </c>
      <c r="V331" s="80">
        <f t="shared" si="12"/>
        <v>38</v>
      </c>
      <c r="W331" s="121" t="e">
        <f>[1]!STOCK[[#This Row],[Precio Final]]-[1]!STOCK[[#This Row],[Costo total]]</f>
        <v>#REF!</v>
      </c>
      <c r="X331" s="121" t="e">
        <f>[1]!STOCK[[#This Row],[Ganancia Unitaria]]*[1]!STOCK[[#This Row],[Salidas]]</f>
        <v>#REF!</v>
      </c>
      <c r="Y331" s="121" t="s">
        <v>17162</v>
      </c>
      <c r="Z331" s="129"/>
      <c r="AA331" s="96" t="e">
        <f>[1]!STOCK[[#This Row],[Costo total]]*[1]!STOCK[[#This Row],[Entradas]]</f>
        <v>#REF!</v>
      </c>
      <c r="AB331" s="96" t="e">
        <f>[1]!STOCK[[#This Row],[Stock Actual]]*[1]!STOCK[[#This Row],[Costo total]]</f>
        <v>#REF!</v>
      </c>
      <c r="AC331" s="121"/>
      <c r="AD331" s="78"/>
      <c r="AE331" s="78"/>
      <c r="AF331" s="78"/>
      <c r="AG331" s="78"/>
      <c r="AH331" s="78"/>
      <c r="AI331" s="78"/>
      <c r="AJ331" s="78"/>
      <c r="AK331" s="78"/>
      <c r="AL331" s="78"/>
      <c r="AM331" s="78"/>
      <c r="AN331" s="78"/>
      <c r="AO331" s="78"/>
      <c r="AP331" s="78"/>
      <c r="AQ331" s="78"/>
      <c r="AR331" s="78"/>
      <c r="AS331" s="78"/>
      <c r="AT331" s="78"/>
    </row>
    <row r="332" s="58" customFormat="1" ht="80" hidden="1" customHeight="1" spans="1:46">
      <c r="A332" s="126" t="s">
        <v>17201</v>
      </c>
      <c r="B332" s="125"/>
      <c r="C332" s="87" t="s">
        <v>2</v>
      </c>
      <c r="D332" s="118" t="s">
        <v>16480</v>
      </c>
      <c r="E332" s="127" t="s">
        <v>17202</v>
      </c>
      <c r="F332" s="127" t="s">
        <v>16409</v>
      </c>
      <c r="G332" s="115"/>
      <c r="H332" s="88">
        <v>12</v>
      </c>
      <c r="I332" s="78">
        <f t="shared" si="11"/>
        <v>12</v>
      </c>
      <c r="J332" s="124">
        <v>2</v>
      </c>
      <c r="K332" s="105">
        <f>SUMIFS(VENTAS[Cantidad],VENTAS[Código del producto Vendido],STOCK[[#This Row],[Code]])</f>
        <v>0</v>
      </c>
      <c r="L332" s="105">
        <f>STOCK[[#This Row],[Entradas]]-STOCK[[#This Row],[Salidas]]</f>
        <v>2</v>
      </c>
      <c r="M332" s="98" t="e">
        <f>[1]!STOCK[[#This Row],[Precio Final]]*10%</f>
        <v>#REF!</v>
      </c>
      <c r="N332" s="98">
        <v>0</v>
      </c>
      <c r="O332" s="98">
        <v>0</v>
      </c>
      <c r="P332" s="118">
        <v>9</v>
      </c>
      <c r="Q332" s="115">
        <v>0</v>
      </c>
      <c r="R332" s="116">
        <v>0</v>
      </c>
      <c r="S332" s="115">
        <v>0</v>
      </c>
      <c r="T332" s="115" t="e">
        <f>[1]!STOCK[[#This Row],[Costo Unitario (USD)]]+[1]!STOCK[[#This Row],[Costo Envío (USD)]]+[1]!STOCK[[#This Row],[Comisión 10%]]</f>
        <v>#REF!</v>
      </c>
      <c r="U332" s="98" t="e">
        <f>[1]!STOCK[[#This Row],[Costo total]]*1.5</f>
        <v>#REF!</v>
      </c>
      <c r="V332" s="80">
        <f t="shared" si="12"/>
        <v>12</v>
      </c>
      <c r="W332" s="115" t="e">
        <f>[1]!STOCK[[#This Row],[Precio Final]]-[1]!STOCK[[#This Row],[Costo total]]</f>
        <v>#REF!</v>
      </c>
      <c r="X332" s="115" t="e">
        <f>[1]!STOCK[[#This Row],[Ganancia Unitaria]]*[1]!STOCK[[#This Row],[Salidas]]</f>
        <v>#REF!</v>
      </c>
      <c r="Y332" s="115" t="s">
        <v>17162</v>
      </c>
      <c r="Z332" s="128"/>
      <c r="AA332" s="100" t="e">
        <f>[1]!STOCK[[#This Row],[Costo total]]*[1]!STOCK[[#This Row],[Entradas]]</f>
        <v>#REF!</v>
      </c>
      <c r="AB332" s="100" t="e">
        <f>[1]!STOCK[[#This Row],[Stock Actual]]*[1]!STOCK[[#This Row],[Costo total]]</f>
        <v>#REF!</v>
      </c>
      <c r="AC332" s="115"/>
      <c r="AD332" s="78"/>
      <c r="AE332" s="78"/>
      <c r="AF332" s="78"/>
      <c r="AG332" s="78"/>
      <c r="AH332" s="78"/>
      <c r="AI332" s="78"/>
      <c r="AJ332" s="78"/>
      <c r="AK332" s="78"/>
      <c r="AL332" s="78"/>
      <c r="AM332" s="78"/>
      <c r="AN332" s="78"/>
      <c r="AO332" s="78"/>
      <c r="AP332" s="78"/>
      <c r="AQ332" s="78"/>
      <c r="AR332" s="78"/>
      <c r="AS332" s="78"/>
      <c r="AT332" s="78"/>
    </row>
    <row r="333" s="58" customFormat="1" ht="80" hidden="1" customHeight="1" spans="1:46">
      <c r="A333" s="126" t="s">
        <v>17203</v>
      </c>
      <c r="B333" s="125"/>
      <c r="C333" s="83" t="s">
        <v>2</v>
      </c>
      <c r="D333" s="118" t="s">
        <v>16480</v>
      </c>
      <c r="E333" s="127" t="s">
        <v>17204</v>
      </c>
      <c r="F333" s="127" t="s">
        <v>16568</v>
      </c>
      <c r="G333" s="121"/>
      <c r="H333" s="88">
        <v>20</v>
      </c>
      <c r="I333" s="78">
        <f t="shared" si="11"/>
        <v>20</v>
      </c>
      <c r="J333" s="124">
        <v>0</v>
      </c>
      <c r="K333" s="105">
        <f>SUMIFS(VENTAS[Cantidad],VENTAS[Código del producto Vendido],STOCK[[#This Row],[Code]])</f>
        <v>0</v>
      </c>
      <c r="L333" s="105">
        <f>STOCK[[#This Row],[Entradas]]-STOCK[[#This Row],[Salidas]]</f>
        <v>0</v>
      </c>
      <c r="M333" s="99" t="e">
        <f>[1]!STOCK[[#This Row],[Precio Final]]*10%</f>
        <v>#REF!</v>
      </c>
      <c r="N333" s="99">
        <v>0</v>
      </c>
      <c r="O333" s="99">
        <v>0</v>
      </c>
      <c r="P333" s="118">
        <v>9</v>
      </c>
      <c r="Q333" s="121">
        <v>0</v>
      </c>
      <c r="R333" s="123">
        <v>0</v>
      </c>
      <c r="S333" s="121">
        <v>0</v>
      </c>
      <c r="T333" s="121" t="e">
        <f>[1]!STOCK[[#This Row],[Costo Unitario (USD)]]+[1]!STOCK[[#This Row],[Costo Envío (USD)]]+[1]!STOCK[[#This Row],[Comisión 10%]]</f>
        <v>#REF!</v>
      </c>
      <c r="U333" s="99" t="e">
        <f>[1]!STOCK[[#This Row],[Costo total]]*1.5</f>
        <v>#REF!</v>
      </c>
      <c r="V333" s="80">
        <f t="shared" si="12"/>
        <v>20</v>
      </c>
      <c r="W333" s="121" t="e">
        <f>[1]!STOCK[[#This Row],[Precio Final]]-[1]!STOCK[[#This Row],[Costo total]]</f>
        <v>#REF!</v>
      </c>
      <c r="X333" s="121" t="e">
        <f>[1]!STOCK[[#This Row],[Ganancia Unitaria]]*[1]!STOCK[[#This Row],[Salidas]]</f>
        <v>#REF!</v>
      </c>
      <c r="Y333" s="121" t="s">
        <v>17162</v>
      </c>
      <c r="Z333" s="129"/>
      <c r="AA333" s="96" t="e">
        <f>[1]!STOCK[[#This Row],[Costo total]]*[1]!STOCK[[#This Row],[Entradas]]</f>
        <v>#REF!</v>
      </c>
      <c r="AB333" s="96" t="e">
        <f>[1]!STOCK[[#This Row],[Stock Actual]]*[1]!STOCK[[#This Row],[Costo total]]</f>
        <v>#REF!</v>
      </c>
      <c r="AC333" s="121"/>
      <c r="AD333" s="78"/>
      <c r="AE333" s="78"/>
      <c r="AF333" s="78"/>
      <c r="AG333" s="78"/>
      <c r="AH333" s="78"/>
      <c r="AI333" s="78"/>
      <c r="AJ333" s="78"/>
      <c r="AK333" s="78"/>
      <c r="AL333" s="78"/>
      <c r="AM333" s="78"/>
      <c r="AN333" s="78"/>
      <c r="AO333" s="78"/>
      <c r="AP333" s="78"/>
      <c r="AQ333" s="78"/>
      <c r="AR333" s="78"/>
      <c r="AS333" s="78"/>
      <c r="AT333" s="78"/>
    </row>
    <row r="334" s="58" customFormat="1" ht="80" hidden="1" customHeight="1" spans="1:46">
      <c r="A334" s="126" t="s">
        <v>17205</v>
      </c>
      <c r="B334" s="125"/>
      <c r="C334" s="87" t="s">
        <v>2</v>
      </c>
      <c r="D334" s="118" t="s">
        <v>16480</v>
      </c>
      <c r="E334" s="127" t="s">
        <v>17206</v>
      </c>
      <c r="F334" s="127" t="s">
        <v>16454</v>
      </c>
      <c r="G334" s="115"/>
      <c r="H334" s="88">
        <v>22</v>
      </c>
      <c r="I334" s="78">
        <f t="shared" si="11"/>
        <v>22</v>
      </c>
      <c r="J334" s="124">
        <v>0</v>
      </c>
      <c r="K334" s="105">
        <f>SUMIFS(VENTAS[Cantidad],VENTAS[Código del producto Vendido],STOCK[[#This Row],[Code]])</f>
        <v>0</v>
      </c>
      <c r="L334" s="105">
        <f>STOCK[[#This Row],[Entradas]]-STOCK[[#This Row],[Salidas]]</f>
        <v>0</v>
      </c>
      <c r="M334" s="98" t="e">
        <f>[1]!STOCK[[#This Row],[Precio Final]]*10%</f>
        <v>#REF!</v>
      </c>
      <c r="N334" s="98">
        <v>0</v>
      </c>
      <c r="O334" s="98">
        <v>0</v>
      </c>
      <c r="P334" s="118">
        <v>9</v>
      </c>
      <c r="Q334" s="115">
        <v>0</v>
      </c>
      <c r="R334" s="116">
        <v>0</v>
      </c>
      <c r="S334" s="115">
        <v>0</v>
      </c>
      <c r="T334" s="115" t="e">
        <f>[1]!STOCK[[#This Row],[Costo Unitario (USD)]]+[1]!STOCK[[#This Row],[Costo Envío (USD)]]+[1]!STOCK[[#This Row],[Comisión 10%]]</f>
        <v>#REF!</v>
      </c>
      <c r="U334" s="98" t="e">
        <f>[1]!STOCK[[#This Row],[Costo total]]*1.5</f>
        <v>#REF!</v>
      </c>
      <c r="V334" s="80">
        <f t="shared" si="12"/>
        <v>22</v>
      </c>
      <c r="W334" s="115" t="e">
        <f>[1]!STOCK[[#This Row],[Precio Final]]-[1]!STOCK[[#This Row],[Costo total]]</f>
        <v>#REF!</v>
      </c>
      <c r="X334" s="115" t="e">
        <f>[1]!STOCK[[#This Row],[Ganancia Unitaria]]*[1]!STOCK[[#This Row],[Salidas]]</f>
        <v>#REF!</v>
      </c>
      <c r="Y334" s="115" t="s">
        <v>17162</v>
      </c>
      <c r="Z334" s="128"/>
      <c r="AA334" s="100" t="e">
        <f>[1]!STOCK[[#This Row],[Costo total]]*[1]!STOCK[[#This Row],[Entradas]]</f>
        <v>#REF!</v>
      </c>
      <c r="AB334" s="100" t="e">
        <f>[1]!STOCK[[#This Row],[Stock Actual]]*[1]!STOCK[[#This Row],[Costo total]]</f>
        <v>#REF!</v>
      </c>
      <c r="AC334" s="115"/>
      <c r="AD334" s="78"/>
      <c r="AE334" s="78"/>
      <c r="AF334" s="78"/>
      <c r="AG334" s="78"/>
      <c r="AH334" s="78"/>
      <c r="AI334" s="78"/>
      <c r="AJ334" s="78"/>
      <c r="AK334" s="78"/>
      <c r="AL334" s="78"/>
      <c r="AM334" s="78"/>
      <c r="AN334" s="78"/>
      <c r="AO334" s="78"/>
      <c r="AP334" s="78"/>
      <c r="AQ334" s="78"/>
      <c r="AR334" s="78"/>
      <c r="AS334" s="78"/>
      <c r="AT334" s="78"/>
    </row>
    <row r="335" s="58" customFormat="1" ht="80" hidden="1" customHeight="1" spans="1:46">
      <c r="A335" s="126" t="s">
        <v>17207</v>
      </c>
      <c r="B335" s="125"/>
      <c r="C335" s="83" t="s">
        <v>2</v>
      </c>
      <c r="D335" s="118" t="s">
        <v>16480</v>
      </c>
      <c r="E335" s="127" t="s">
        <v>17208</v>
      </c>
      <c r="F335" s="127" t="s">
        <v>16400</v>
      </c>
      <c r="G335" s="121"/>
      <c r="H335" s="88">
        <v>16</v>
      </c>
      <c r="I335" s="78">
        <f t="shared" si="11"/>
        <v>16</v>
      </c>
      <c r="J335" s="124">
        <v>0</v>
      </c>
      <c r="K335" s="105">
        <f>SUMIFS(VENTAS[Cantidad],VENTAS[Código del producto Vendido],STOCK[[#This Row],[Code]])</f>
        <v>0</v>
      </c>
      <c r="L335" s="105">
        <f>STOCK[[#This Row],[Entradas]]-STOCK[[#This Row],[Salidas]]</f>
        <v>0</v>
      </c>
      <c r="M335" s="99" t="e">
        <f>[1]!STOCK[[#This Row],[Precio Final]]*10%</f>
        <v>#REF!</v>
      </c>
      <c r="N335" s="99">
        <v>0</v>
      </c>
      <c r="O335" s="99">
        <v>0</v>
      </c>
      <c r="P335" s="118">
        <v>9</v>
      </c>
      <c r="Q335" s="121">
        <v>0</v>
      </c>
      <c r="R335" s="123">
        <v>0</v>
      </c>
      <c r="S335" s="121">
        <v>0</v>
      </c>
      <c r="T335" s="121" t="e">
        <f>[1]!STOCK[[#This Row],[Costo Unitario (USD)]]+[1]!STOCK[[#This Row],[Costo Envío (USD)]]+[1]!STOCK[[#This Row],[Comisión 10%]]</f>
        <v>#REF!</v>
      </c>
      <c r="U335" s="99" t="e">
        <f>[1]!STOCK[[#This Row],[Costo total]]*1.5</f>
        <v>#REF!</v>
      </c>
      <c r="V335" s="80">
        <f t="shared" si="12"/>
        <v>16</v>
      </c>
      <c r="W335" s="121" t="e">
        <f>[1]!STOCK[[#This Row],[Precio Final]]-[1]!STOCK[[#This Row],[Costo total]]</f>
        <v>#REF!</v>
      </c>
      <c r="X335" s="121" t="e">
        <f>[1]!STOCK[[#This Row],[Ganancia Unitaria]]*[1]!STOCK[[#This Row],[Salidas]]</f>
        <v>#REF!</v>
      </c>
      <c r="Y335" s="121" t="s">
        <v>17162</v>
      </c>
      <c r="Z335" s="129"/>
      <c r="AA335" s="96" t="e">
        <f>[1]!STOCK[[#This Row],[Costo total]]*[1]!STOCK[[#This Row],[Entradas]]</f>
        <v>#REF!</v>
      </c>
      <c r="AB335" s="96" t="e">
        <f>[1]!STOCK[[#This Row],[Stock Actual]]*[1]!STOCK[[#This Row],[Costo total]]</f>
        <v>#REF!</v>
      </c>
      <c r="AC335" s="121"/>
      <c r="AD335" s="78"/>
      <c r="AE335" s="78"/>
      <c r="AF335" s="78"/>
      <c r="AG335" s="78"/>
      <c r="AH335" s="78"/>
      <c r="AI335" s="78"/>
      <c r="AJ335" s="78"/>
      <c r="AK335" s="78"/>
      <c r="AL335" s="78"/>
      <c r="AM335" s="78"/>
      <c r="AN335" s="78"/>
      <c r="AO335" s="78"/>
      <c r="AP335" s="78"/>
      <c r="AQ335" s="78"/>
      <c r="AR335" s="78"/>
      <c r="AS335" s="78"/>
      <c r="AT335" s="78"/>
    </row>
    <row r="336" s="58" customFormat="1" ht="80" hidden="1" customHeight="1" spans="1:46">
      <c r="A336" s="126" t="s">
        <v>17209</v>
      </c>
      <c r="B336" s="125"/>
      <c r="C336" s="87" t="s">
        <v>2</v>
      </c>
      <c r="D336" s="118" t="s">
        <v>16480</v>
      </c>
      <c r="E336" s="127" t="s">
        <v>17210</v>
      </c>
      <c r="F336" s="127" t="s">
        <v>16409</v>
      </c>
      <c r="G336" s="115"/>
      <c r="H336" s="88">
        <v>15</v>
      </c>
      <c r="I336" s="78">
        <f t="shared" si="11"/>
        <v>15</v>
      </c>
      <c r="J336" s="124">
        <v>0</v>
      </c>
      <c r="K336" s="105">
        <f>SUMIFS(VENTAS[Cantidad],VENTAS[Código del producto Vendido],STOCK[[#This Row],[Code]])</f>
        <v>0</v>
      </c>
      <c r="L336" s="105">
        <f>STOCK[[#This Row],[Entradas]]-STOCK[[#This Row],[Salidas]]</f>
        <v>0</v>
      </c>
      <c r="M336" s="98" t="e">
        <f>[1]!STOCK[[#This Row],[Precio Final]]*10%</f>
        <v>#REF!</v>
      </c>
      <c r="N336" s="98">
        <v>0</v>
      </c>
      <c r="O336" s="98">
        <v>0</v>
      </c>
      <c r="P336" s="118">
        <v>9</v>
      </c>
      <c r="Q336" s="115">
        <v>0</v>
      </c>
      <c r="R336" s="116">
        <v>0</v>
      </c>
      <c r="S336" s="115">
        <v>0</v>
      </c>
      <c r="T336" s="115" t="e">
        <f>[1]!STOCK[[#This Row],[Costo Unitario (USD)]]+[1]!STOCK[[#This Row],[Costo Envío (USD)]]+[1]!STOCK[[#This Row],[Comisión 10%]]</f>
        <v>#REF!</v>
      </c>
      <c r="U336" s="98" t="e">
        <f>[1]!STOCK[[#This Row],[Costo total]]*1.5</f>
        <v>#REF!</v>
      </c>
      <c r="V336" s="80">
        <f t="shared" si="12"/>
        <v>15</v>
      </c>
      <c r="W336" s="115" t="e">
        <f>[1]!STOCK[[#This Row],[Precio Final]]-[1]!STOCK[[#This Row],[Costo total]]</f>
        <v>#REF!</v>
      </c>
      <c r="X336" s="115" t="e">
        <f>[1]!STOCK[[#This Row],[Ganancia Unitaria]]*[1]!STOCK[[#This Row],[Salidas]]</f>
        <v>#REF!</v>
      </c>
      <c r="Y336" s="115" t="s">
        <v>17162</v>
      </c>
      <c r="Z336" s="128"/>
      <c r="AA336" s="100" t="e">
        <f>[1]!STOCK[[#This Row],[Costo total]]*[1]!STOCK[[#This Row],[Entradas]]</f>
        <v>#REF!</v>
      </c>
      <c r="AB336" s="100" t="e">
        <f>[1]!STOCK[[#This Row],[Stock Actual]]*[1]!STOCK[[#This Row],[Costo total]]</f>
        <v>#REF!</v>
      </c>
      <c r="AC336" s="115"/>
      <c r="AD336" s="78"/>
      <c r="AE336" s="78"/>
      <c r="AF336" s="78"/>
      <c r="AG336" s="78"/>
      <c r="AH336" s="78"/>
      <c r="AI336" s="78"/>
      <c r="AJ336" s="78"/>
      <c r="AK336" s="78"/>
      <c r="AL336" s="78"/>
      <c r="AM336" s="78"/>
      <c r="AN336" s="78"/>
      <c r="AO336" s="78"/>
      <c r="AP336" s="78"/>
      <c r="AQ336" s="78"/>
      <c r="AR336" s="78"/>
      <c r="AS336" s="78"/>
      <c r="AT336" s="78"/>
    </row>
    <row r="337" s="58" customFormat="1" ht="80" hidden="1" customHeight="1" spans="1:46">
      <c r="A337" s="126" t="s">
        <v>17211</v>
      </c>
      <c r="B337" s="125"/>
      <c r="C337" s="83" t="s">
        <v>2</v>
      </c>
      <c r="D337" s="118" t="s">
        <v>16480</v>
      </c>
      <c r="E337" s="127" t="s">
        <v>17212</v>
      </c>
      <c r="F337" s="127" t="s">
        <v>16454</v>
      </c>
      <c r="G337" s="121"/>
      <c r="H337" s="88">
        <v>15</v>
      </c>
      <c r="I337" s="78">
        <f t="shared" si="11"/>
        <v>15</v>
      </c>
      <c r="J337" s="124">
        <v>2</v>
      </c>
      <c r="K337" s="105">
        <v>1</v>
      </c>
      <c r="L337" s="105">
        <f>STOCK[[#This Row],[Entradas]]-STOCK[[#This Row],[Salidas]]</f>
        <v>1</v>
      </c>
      <c r="M337" s="99" t="e">
        <f>[1]!STOCK[[#This Row],[Precio Final]]*10%</f>
        <v>#REF!</v>
      </c>
      <c r="N337" s="99">
        <v>0</v>
      </c>
      <c r="O337" s="99">
        <v>0</v>
      </c>
      <c r="P337" s="118">
        <v>9</v>
      </c>
      <c r="Q337" s="121">
        <v>0</v>
      </c>
      <c r="R337" s="123">
        <v>0</v>
      </c>
      <c r="S337" s="121">
        <v>0</v>
      </c>
      <c r="T337" s="121" t="e">
        <f>[1]!STOCK[[#This Row],[Costo Unitario (USD)]]+[1]!STOCK[[#This Row],[Costo Envío (USD)]]+[1]!STOCK[[#This Row],[Comisión 10%]]</f>
        <v>#REF!</v>
      </c>
      <c r="U337" s="99" t="e">
        <f>[1]!STOCK[[#This Row],[Costo total]]*1.5</f>
        <v>#REF!</v>
      </c>
      <c r="V337" s="80">
        <f t="shared" si="12"/>
        <v>15</v>
      </c>
      <c r="W337" s="121" t="e">
        <f>[1]!STOCK[[#This Row],[Precio Final]]-[1]!STOCK[[#This Row],[Costo total]]</f>
        <v>#REF!</v>
      </c>
      <c r="X337" s="121" t="e">
        <f>[1]!STOCK[[#This Row],[Ganancia Unitaria]]*[1]!STOCK[[#This Row],[Salidas]]</f>
        <v>#REF!</v>
      </c>
      <c r="Y337" s="121" t="s">
        <v>17162</v>
      </c>
      <c r="Z337" s="129"/>
      <c r="AA337" s="96" t="e">
        <f>[1]!STOCK[[#This Row],[Costo total]]*[1]!STOCK[[#This Row],[Entradas]]</f>
        <v>#REF!</v>
      </c>
      <c r="AB337" s="96" t="e">
        <f>[1]!STOCK[[#This Row],[Stock Actual]]*[1]!STOCK[[#This Row],[Costo total]]</f>
        <v>#REF!</v>
      </c>
      <c r="AC337" s="121"/>
      <c r="AD337" s="78"/>
      <c r="AE337" s="78"/>
      <c r="AF337" s="78"/>
      <c r="AG337" s="78"/>
      <c r="AH337" s="78"/>
      <c r="AI337" s="78"/>
      <c r="AJ337" s="78"/>
      <c r="AK337" s="78"/>
      <c r="AL337" s="78"/>
      <c r="AM337" s="78"/>
      <c r="AN337" s="78"/>
      <c r="AO337" s="78"/>
      <c r="AP337" s="78"/>
      <c r="AQ337" s="78"/>
      <c r="AR337" s="78"/>
      <c r="AS337" s="78"/>
      <c r="AT337" s="78"/>
    </row>
    <row r="338" s="58" customFormat="1" ht="80" hidden="1" customHeight="1" spans="1:46">
      <c r="A338" s="126" t="s">
        <v>17213</v>
      </c>
      <c r="B338" s="125"/>
      <c r="C338" s="87" t="s">
        <v>2</v>
      </c>
      <c r="D338" s="118" t="s">
        <v>16480</v>
      </c>
      <c r="E338" s="127" t="s">
        <v>17214</v>
      </c>
      <c r="F338" s="127" t="s">
        <v>17176</v>
      </c>
      <c r="G338" s="115"/>
      <c r="H338" s="88">
        <v>15</v>
      </c>
      <c r="I338" s="78">
        <f t="shared" si="11"/>
        <v>15</v>
      </c>
      <c r="J338" s="124">
        <v>0</v>
      </c>
      <c r="K338" s="105">
        <f>SUMIFS(VENTAS[Cantidad],VENTAS[Código del producto Vendido],STOCK[[#This Row],[Code]])</f>
        <v>0</v>
      </c>
      <c r="L338" s="105">
        <f>STOCK[[#This Row],[Entradas]]-STOCK[[#This Row],[Salidas]]</f>
        <v>0</v>
      </c>
      <c r="M338" s="98" t="e">
        <f>[1]!STOCK[[#This Row],[Precio Final]]*10%</f>
        <v>#REF!</v>
      </c>
      <c r="N338" s="98">
        <v>0</v>
      </c>
      <c r="O338" s="98">
        <v>0</v>
      </c>
      <c r="P338" s="118">
        <v>9</v>
      </c>
      <c r="Q338" s="115">
        <v>0</v>
      </c>
      <c r="R338" s="116">
        <v>0</v>
      </c>
      <c r="S338" s="115">
        <v>0</v>
      </c>
      <c r="T338" s="115" t="e">
        <f>[1]!STOCK[[#This Row],[Costo Unitario (USD)]]+[1]!STOCK[[#This Row],[Costo Envío (USD)]]+[1]!STOCK[[#This Row],[Comisión 10%]]</f>
        <v>#REF!</v>
      </c>
      <c r="U338" s="98" t="e">
        <f>[1]!STOCK[[#This Row],[Costo total]]*1.5</f>
        <v>#REF!</v>
      </c>
      <c r="V338" s="80">
        <f t="shared" si="12"/>
        <v>15</v>
      </c>
      <c r="W338" s="115" t="e">
        <f>[1]!STOCK[[#This Row],[Precio Final]]-[1]!STOCK[[#This Row],[Costo total]]</f>
        <v>#REF!</v>
      </c>
      <c r="X338" s="115" t="e">
        <f>[1]!STOCK[[#This Row],[Ganancia Unitaria]]*[1]!STOCK[[#This Row],[Salidas]]</f>
        <v>#REF!</v>
      </c>
      <c r="Y338" s="115" t="s">
        <v>17162</v>
      </c>
      <c r="Z338" s="128"/>
      <c r="AA338" s="100" t="e">
        <f>[1]!STOCK[[#This Row],[Costo total]]*[1]!STOCK[[#This Row],[Entradas]]</f>
        <v>#REF!</v>
      </c>
      <c r="AB338" s="100" t="e">
        <f>[1]!STOCK[[#This Row],[Stock Actual]]*[1]!STOCK[[#This Row],[Costo total]]</f>
        <v>#REF!</v>
      </c>
      <c r="AC338" s="115"/>
      <c r="AD338" s="78"/>
      <c r="AE338" s="78"/>
      <c r="AF338" s="78"/>
      <c r="AG338" s="78"/>
      <c r="AH338" s="78"/>
      <c r="AI338" s="78"/>
      <c r="AJ338" s="78"/>
      <c r="AK338" s="78"/>
      <c r="AL338" s="78"/>
      <c r="AM338" s="78"/>
      <c r="AN338" s="78"/>
      <c r="AO338" s="78"/>
      <c r="AP338" s="78"/>
      <c r="AQ338" s="78"/>
      <c r="AR338" s="78"/>
      <c r="AS338" s="78"/>
      <c r="AT338" s="78"/>
    </row>
    <row r="339" s="58" customFormat="1" ht="80" hidden="1" customHeight="1" spans="1:46">
      <c r="A339" s="126" t="s">
        <v>17215</v>
      </c>
      <c r="B339" s="125"/>
      <c r="C339" s="83" t="s">
        <v>2</v>
      </c>
      <c r="D339" s="118" t="s">
        <v>16480</v>
      </c>
      <c r="E339" s="127" t="s">
        <v>17216</v>
      </c>
      <c r="F339" s="127" t="s">
        <v>16454</v>
      </c>
      <c r="G339" s="121"/>
      <c r="H339" s="88">
        <v>15</v>
      </c>
      <c r="I339" s="78">
        <f t="shared" si="11"/>
        <v>15</v>
      </c>
      <c r="J339" s="124">
        <v>0</v>
      </c>
      <c r="K339" s="105">
        <f>SUMIFS(VENTAS[Cantidad],VENTAS[Código del producto Vendido],STOCK[[#This Row],[Code]])</f>
        <v>0</v>
      </c>
      <c r="L339" s="105">
        <f>STOCK[[#This Row],[Entradas]]-STOCK[[#This Row],[Salidas]]</f>
        <v>0</v>
      </c>
      <c r="M339" s="99" t="e">
        <f>[1]!STOCK[[#This Row],[Precio Final]]*10%</f>
        <v>#REF!</v>
      </c>
      <c r="N339" s="99">
        <v>0</v>
      </c>
      <c r="O339" s="99">
        <v>0</v>
      </c>
      <c r="P339" s="118">
        <v>9</v>
      </c>
      <c r="Q339" s="121">
        <v>0</v>
      </c>
      <c r="R339" s="123">
        <v>0</v>
      </c>
      <c r="S339" s="121">
        <v>0</v>
      </c>
      <c r="T339" s="121" t="e">
        <f>[1]!STOCK[[#This Row],[Costo Unitario (USD)]]+[1]!STOCK[[#This Row],[Costo Envío (USD)]]+[1]!STOCK[[#This Row],[Comisión 10%]]</f>
        <v>#REF!</v>
      </c>
      <c r="U339" s="99" t="e">
        <f>[1]!STOCK[[#This Row],[Costo total]]*1.5</f>
        <v>#REF!</v>
      </c>
      <c r="V339" s="80">
        <f t="shared" si="12"/>
        <v>15</v>
      </c>
      <c r="W339" s="121" t="e">
        <f>[1]!STOCK[[#This Row],[Precio Final]]-[1]!STOCK[[#This Row],[Costo total]]</f>
        <v>#REF!</v>
      </c>
      <c r="X339" s="121" t="e">
        <f>[1]!STOCK[[#This Row],[Ganancia Unitaria]]*[1]!STOCK[[#This Row],[Salidas]]</f>
        <v>#REF!</v>
      </c>
      <c r="Y339" s="121" t="s">
        <v>17162</v>
      </c>
      <c r="Z339" s="129"/>
      <c r="AA339" s="96" t="e">
        <f>[1]!STOCK[[#This Row],[Costo total]]*[1]!STOCK[[#This Row],[Entradas]]</f>
        <v>#REF!</v>
      </c>
      <c r="AB339" s="96" t="e">
        <f>[1]!STOCK[[#This Row],[Stock Actual]]*[1]!STOCK[[#This Row],[Costo total]]</f>
        <v>#REF!</v>
      </c>
      <c r="AC339" s="121"/>
      <c r="AD339" s="78"/>
      <c r="AE339" s="78"/>
      <c r="AF339" s="78"/>
      <c r="AG339" s="78"/>
      <c r="AH339" s="78"/>
      <c r="AI339" s="78"/>
      <c r="AJ339" s="78"/>
      <c r="AK339" s="78"/>
      <c r="AL339" s="78"/>
      <c r="AM339" s="78"/>
      <c r="AN339" s="78"/>
      <c r="AO339" s="78"/>
      <c r="AP339" s="78"/>
      <c r="AQ339" s="78"/>
      <c r="AR339" s="78"/>
      <c r="AS339" s="78"/>
      <c r="AT339" s="78"/>
    </row>
    <row r="340" s="58" customFormat="1" ht="80" hidden="1" customHeight="1" spans="1:46">
      <c r="A340" s="126" t="s">
        <v>17217</v>
      </c>
      <c r="B340" s="125"/>
      <c r="C340" s="87" t="s">
        <v>2</v>
      </c>
      <c r="D340" s="118" t="s">
        <v>16480</v>
      </c>
      <c r="E340" s="127" t="s">
        <v>17218</v>
      </c>
      <c r="F340" s="127" t="s">
        <v>16409</v>
      </c>
      <c r="G340" s="115"/>
      <c r="H340" s="88">
        <v>15</v>
      </c>
      <c r="I340" s="78">
        <f t="shared" si="11"/>
        <v>15</v>
      </c>
      <c r="J340" s="124">
        <v>1</v>
      </c>
      <c r="K340" s="105">
        <f>SUMIFS(VENTAS[Cantidad],VENTAS[Código del producto Vendido],STOCK[[#This Row],[Code]])</f>
        <v>0</v>
      </c>
      <c r="L340" s="105">
        <f>STOCK[[#This Row],[Entradas]]-STOCK[[#This Row],[Salidas]]</f>
        <v>1</v>
      </c>
      <c r="M340" s="98" t="e">
        <f>[1]!STOCK[[#This Row],[Precio Final]]*10%</f>
        <v>#REF!</v>
      </c>
      <c r="N340" s="98">
        <v>0</v>
      </c>
      <c r="O340" s="98">
        <v>0</v>
      </c>
      <c r="P340" s="118">
        <v>9</v>
      </c>
      <c r="Q340" s="115">
        <v>0</v>
      </c>
      <c r="R340" s="116">
        <v>0</v>
      </c>
      <c r="S340" s="115">
        <v>0</v>
      </c>
      <c r="T340" s="115" t="e">
        <f>[1]!STOCK[[#This Row],[Costo Unitario (USD)]]+[1]!STOCK[[#This Row],[Costo Envío (USD)]]+[1]!STOCK[[#This Row],[Comisión 10%]]</f>
        <v>#REF!</v>
      </c>
      <c r="U340" s="98" t="e">
        <f>[1]!STOCK[[#This Row],[Costo total]]*1.5</f>
        <v>#REF!</v>
      </c>
      <c r="V340" s="80">
        <f t="shared" si="12"/>
        <v>15</v>
      </c>
      <c r="W340" s="115" t="e">
        <f>[1]!STOCK[[#This Row],[Precio Final]]-[1]!STOCK[[#This Row],[Costo total]]</f>
        <v>#REF!</v>
      </c>
      <c r="X340" s="115" t="e">
        <f>[1]!STOCK[[#This Row],[Ganancia Unitaria]]*[1]!STOCK[[#This Row],[Salidas]]</f>
        <v>#REF!</v>
      </c>
      <c r="Y340" s="115" t="s">
        <v>17162</v>
      </c>
      <c r="Z340" s="128"/>
      <c r="AA340" s="100" t="e">
        <f>[1]!STOCK[[#This Row],[Costo total]]*[1]!STOCK[[#This Row],[Entradas]]</f>
        <v>#REF!</v>
      </c>
      <c r="AB340" s="100" t="e">
        <f>[1]!STOCK[[#This Row],[Stock Actual]]*[1]!STOCK[[#This Row],[Costo total]]</f>
        <v>#REF!</v>
      </c>
      <c r="AC340" s="115"/>
      <c r="AD340" s="78"/>
      <c r="AE340" s="78"/>
      <c r="AF340" s="78"/>
      <c r="AG340" s="78"/>
      <c r="AH340" s="78"/>
      <c r="AI340" s="78"/>
      <c r="AJ340" s="78"/>
      <c r="AK340" s="78"/>
      <c r="AL340" s="78"/>
      <c r="AM340" s="78"/>
      <c r="AN340" s="78"/>
      <c r="AO340" s="78"/>
      <c r="AP340" s="78"/>
      <c r="AQ340" s="78"/>
      <c r="AR340" s="78"/>
      <c r="AS340" s="78"/>
      <c r="AT340" s="78"/>
    </row>
    <row r="341" s="58" customFormat="1" ht="80" hidden="1" customHeight="1" spans="1:46">
      <c r="A341" s="126" t="s">
        <v>17219</v>
      </c>
      <c r="B341" s="125"/>
      <c r="C341" s="83" t="s">
        <v>2</v>
      </c>
      <c r="D341" s="118" t="s">
        <v>16480</v>
      </c>
      <c r="E341" s="127" t="s">
        <v>17220</v>
      </c>
      <c r="F341" s="127" t="s">
        <v>16454</v>
      </c>
      <c r="G341" s="121"/>
      <c r="H341" s="88">
        <v>15</v>
      </c>
      <c r="I341" s="78">
        <f t="shared" si="11"/>
        <v>15</v>
      </c>
      <c r="J341" s="124">
        <v>0</v>
      </c>
      <c r="K341" s="105">
        <f>SUMIFS(VENTAS[Cantidad],VENTAS[Código del producto Vendido],STOCK[[#This Row],[Code]])</f>
        <v>0</v>
      </c>
      <c r="L341" s="105">
        <f>STOCK[[#This Row],[Entradas]]-STOCK[[#This Row],[Salidas]]</f>
        <v>0</v>
      </c>
      <c r="M341" s="99" t="e">
        <f>[1]!STOCK[[#This Row],[Precio Final]]*10%</f>
        <v>#REF!</v>
      </c>
      <c r="N341" s="99">
        <v>0</v>
      </c>
      <c r="O341" s="99">
        <v>0</v>
      </c>
      <c r="P341" s="118">
        <v>9</v>
      </c>
      <c r="Q341" s="121">
        <v>0</v>
      </c>
      <c r="R341" s="123">
        <v>0</v>
      </c>
      <c r="S341" s="121">
        <v>0</v>
      </c>
      <c r="T341" s="121" t="e">
        <f>[1]!STOCK[[#This Row],[Costo Unitario (USD)]]+[1]!STOCK[[#This Row],[Costo Envío (USD)]]+[1]!STOCK[[#This Row],[Comisión 10%]]</f>
        <v>#REF!</v>
      </c>
      <c r="U341" s="99" t="e">
        <f>[1]!STOCK[[#This Row],[Costo total]]*1.5</f>
        <v>#REF!</v>
      </c>
      <c r="V341" s="80">
        <f t="shared" si="12"/>
        <v>15</v>
      </c>
      <c r="W341" s="121" t="e">
        <f>[1]!STOCK[[#This Row],[Precio Final]]-[1]!STOCK[[#This Row],[Costo total]]</f>
        <v>#REF!</v>
      </c>
      <c r="X341" s="121" t="e">
        <f>[1]!STOCK[[#This Row],[Ganancia Unitaria]]*[1]!STOCK[[#This Row],[Salidas]]</f>
        <v>#REF!</v>
      </c>
      <c r="Y341" s="121" t="s">
        <v>17162</v>
      </c>
      <c r="Z341" s="129"/>
      <c r="AA341" s="96" t="e">
        <f>[1]!STOCK[[#This Row],[Costo total]]*[1]!STOCK[[#This Row],[Entradas]]</f>
        <v>#REF!</v>
      </c>
      <c r="AB341" s="96" t="e">
        <f>[1]!STOCK[[#This Row],[Stock Actual]]*[1]!STOCK[[#This Row],[Costo total]]</f>
        <v>#REF!</v>
      </c>
      <c r="AC341" s="121"/>
      <c r="AD341" s="78"/>
      <c r="AE341" s="78"/>
      <c r="AF341" s="78"/>
      <c r="AG341" s="78"/>
      <c r="AH341" s="78"/>
      <c r="AI341" s="78"/>
      <c r="AJ341" s="78"/>
      <c r="AK341" s="78"/>
      <c r="AL341" s="78"/>
      <c r="AM341" s="78"/>
      <c r="AN341" s="78"/>
      <c r="AO341" s="78"/>
      <c r="AP341" s="78"/>
      <c r="AQ341" s="78"/>
      <c r="AR341" s="78"/>
      <c r="AS341" s="78"/>
      <c r="AT341" s="78"/>
    </row>
    <row r="342" s="58" customFormat="1" ht="80" hidden="1" customHeight="1" spans="1:46">
      <c r="A342" s="126" t="s">
        <v>17221</v>
      </c>
      <c r="B342" s="125"/>
      <c r="C342" s="87" t="s">
        <v>2</v>
      </c>
      <c r="D342" s="118" t="s">
        <v>16480</v>
      </c>
      <c r="E342" s="127" t="s">
        <v>17222</v>
      </c>
      <c r="F342" s="127" t="s">
        <v>16400</v>
      </c>
      <c r="G342" s="115"/>
      <c r="H342" s="88">
        <v>15</v>
      </c>
      <c r="I342" s="78">
        <f t="shared" si="11"/>
        <v>15</v>
      </c>
      <c r="J342" s="124">
        <v>1</v>
      </c>
      <c r="K342" s="105">
        <f>SUMIFS(VENTAS[Cantidad],VENTAS[Código del producto Vendido],STOCK[[#This Row],[Code]])</f>
        <v>0</v>
      </c>
      <c r="L342" s="105">
        <f>STOCK[[#This Row],[Entradas]]-STOCK[[#This Row],[Salidas]]</f>
        <v>1</v>
      </c>
      <c r="M342" s="98" t="e">
        <f>[1]!STOCK[[#This Row],[Precio Final]]*10%</f>
        <v>#REF!</v>
      </c>
      <c r="N342" s="98">
        <v>0</v>
      </c>
      <c r="O342" s="98">
        <v>0</v>
      </c>
      <c r="P342" s="118">
        <v>9</v>
      </c>
      <c r="Q342" s="115">
        <v>0</v>
      </c>
      <c r="R342" s="116">
        <v>0</v>
      </c>
      <c r="S342" s="115">
        <v>0</v>
      </c>
      <c r="T342" s="115" t="e">
        <f>[1]!STOCK[[#This Row],[Costo Unitario (USD)]]+[1]!STOCK[[#This Row],[Costo Envío (USD)]]+[1]!STOCK[[#This Row],[Comisión 10%]]</f>
        <v>#REF!</v>
      </c>
      <c r="U342" s="98" t="e">
        <f>[1]!STOCK[[#This Row],[Costo total]]*1.5</f>
        <v>#REF!</v>
      </c>
      <c r="V342" s="80">
        <f t="shared" si="12"/>
        <v>15</v>
      </c>
      <c r="W342" s="115" t="e">
        <f>[1]!STOCK[[#This Row],[Precio Final]]-[1]!STOCK[[#This Row],[Costo total]]</f>
        <v>#REF!</v>
      </c>
      <c r="X342" s="115" t="e">
        <f>[1]!STOCK[[#This Row],[Ganancia Unitaria]]*[1]!STOCK[[#This Row],[Salidas]]</f>
        <v>#REF!</v>
      </c>
      <c r="Y342" s="115" t="s">
        <v>17162</v>
      </c>
      <c r="Z342" s="128"/>
      <c r="AA342" s="100" t="e">
        <f>[1]!STOCK[[#This Row],[Costo total]]*[1]!STOCK[[#This Row],[Entradas]]</f>
        <v>#REF!</v>
      </c>
      <c r="AB342" s="100" t="e">
        <f>[1]!STOCK[[#This Row],[Stock Actual]]*[1]!STOCK[[#This Row],[Costo total]]</f>
        <v>#REF!</v>
      </c>
      <c r="AC342" s="115"/>
      <c r="AD342" s="78"/>
      <c r="AE342" s="78"/>
      <c r="AF342" s="78"/>
      <c r="AG342" s="78"/>
      <c r="AH342" s="78"/>
      <c r="AI342" s="78"/>
      <c r="AJ342" s="78"/>
      <c r="AK342" s="78"/>
      <c r="AL342" s="78"/>
      <c r="AM342" s="78"/>
      <c r="AN342" s="78"/>
      <c r="AO342" s="78"/>
      <c r="AP342" s="78"/>
      <c r="AQ342" s="78"/>
      <c r="AR342" s="78"/>
      <c r="AS342" s="78"/>
      <c r="AT342" s="78"/>
    </row>
    <row r="343" s="58" customFormat="1" ht="80" hidden="1" customHeight="1" spans="1:46">
      <c r="A343" s="124" t="s">
        <v>17223</v>
      </c>
      <c r="B343" s="125"/>
      <c r="C343" s="83" t="s">
        <v>2</v>
      </c>
      <c r="D343" s="118" t="s">
        <v>16466</v>
      </c>
      <c r="E343" s="127" t="s">
        <v>17224</v>
      </c>
      <c r="F343" s="127" t="s">
        <v>16387</v>
      </c>
      <c r="G343" s="121"/>
      <c r="H343" s="88">
        <v>15</v>
      </c>
      <c r="I343" s="78">
        <f t="shared" si="11"/>
        <v>15</v>
      </c>
      <c r="J343" s="124">
        <v>1</v>
      </c>
      <c r="K343" s="105">
        <f>SUMIFS(VENTAS[Cantidad],VENTAS[Código del producto Vendido],STOCK[[#This Row],[Code]])</f>
        <v>0</v>
      </c>
      <c r="L343" s="105">
        <f>STOCK[[#This Row],[Entradas]]-STOCK[[#This Row],[Salidas]]</f>
        <v>1</v>
      </c>
      <c r="M343" s="99" t="e">
        <f>[1]!STOCK[[#This Row],[Precio Final]]*10%</f>
        <v>#REF!</v>
      </c>
      <c r="N343" s="99">
        <v>0</v>
      </c>
      <c r="O343" s="99">
        <v>0</v>
      </c>
      <c r="P343" s="118">
        <v>9</v>
      </c>
      <c r="Q343" s="121">
        <v>0</v>
      </c>
      <c r="R343" s="123">
        <v>0</v>
      </c>
      <c r="S343" s="121">
        <v>0</v>
      </c>
      <c r="T343" s="121" t="e">
        <f>[1]!STOCK[[#This Row],[Costo Unitario (USD)]]+[1]!STOCK[[#This Row],[Costo Envío (USD)]]+[1]!STOCK[[#This Row],[Comisión 10%]]</f>
        <v>#REF!</v>
      </c>
      <c r="U343" s="99" t="e">
        <f>[1]!STOCK[[#This Row],[Costo total]]*1.5</f>
        <v>#REF!</v>
      </c>
      <c r="V343" s="80">
        <f t="shared" si="12"/>
        <v>15</v>
      </c>
      <c r="W343" s="121" t="e">
        <f>[1]!STOCK[[#This Row],[Precio Final]]-[1]!STOCK[[#This Row],[Costo total]]</f>
        <v>#REF!</v>
      </c>
      <c r="X343" s="121" t="e">
        <f>[1]!STOCK[[#This Row],[Ganancia Unitaria]]*[1]!STOCK[[#This Row],[Salidas]]</f>
        <v>#REF!</v>
      </c>
      <c r="Y343" s="121" t="s">
        <v>17162</v>
      </c>
      <c r="Z343" s="129"/>
      <c r="AA343" s="96" t="e">
        <f>[1]!STOCK[[#This Row],[Costo total]]*[1]!STOCK[[#This Row],[Entradas]]</f>
        <v>#REF!</v>
      </c>
      <c r="AB343" s="96" t="e">
        <f>[1]!STOCK[[#This Row],[Stock Actual]]*[1]!STOCK[[#This Row],[Costo total]]</f>
        <v>#REF!</v>
      </c>
      <c r="AC343" s="121"/>
      <c r="AD343" s="78"/>
      <c r="AE343" s="78"/>
      <c r="AF343" s="78"/>
      <c r="AG343" s="78"/>
      <c r="AH343" s="78"/>
      <c r="AI343" s="78"/>
      <c r="AJ343" s="78"/>
      <c r="AK343" s="78"/>
      <c r="AL343" s="78"/>
      <c r="AM343" s="78"/>
      <c r="AN343" s="78"/>
      <c r="AO343" s="78"/>
      <c r="AP343" s="78"/>
      <c r="AQ343" s="78"/>
      <c r="AR343" s="78"/>
      <c r="AS343" s="78"/>
      <c r="AT343" s="78"/>
    </row>
    <row r="344" s="58" customFormat="1" ht="80" hidden="1" customHeight="1" spans="1:46">
      <c r="A344" s="126" t="s">
        <v>17225</v>
      </c>
      <c r="B344" s="125"/>
      <c r="C344" s="87" t="s">
        <v>2</v>
      </c>
      <c r="D344" s="118" t="s">
        <v>16466</v>
      </c>
      <c r="E344" s="127" t="s">
        <v>17226</v>
      </c>
      <c r="F344" s="127" t="s">
        <v>16400</v>
      </c>
      <c r="G344" s="115"/>
      <c r="H344" s="88">
        <v>30</v>
      </c>
      <c r="I344" s="78">
        <f t="shared" si="11"/>
        <v>30</v>
      </c>
      <c r="J344" s="124">
        <v>1</v>
      </c>
      <c r="K344" s="105">
        <v>1</v>
      </c>
      <c r="L344" s="105">
        <f>STOCK[[#This Row],[Entradas]]-STOCK[[#This Row],[Salidas]]</f>
        <v>0</v>
      </c>
      <c r="M344" s="98" t="e">
        <f>[1]!STOCK[[#This Row],[Precio Final]]*10%</f>
        <v>#REF!</v>
      </c>
      <c r="N344" s="98">
        <v>0</v>
      </c>
      <c r="O344" s="98">
        <v>0</v>
      </c>
      <c r="P344" s="118">
        <v>9</v>
      </c>
      <c r="Q344" s="115">
        <v>0</v>
      </c>
      <c r="R344" s="116">
        <v>0</v>
      </c>
      <c r="S344" s="115">
        <v>0</v>
      </c>
      <c r="T344" s="115" t="e">
        <f>[1]!STOCK[[#This Row],[Costo Unitario (USD)]]+[1]!STOCK[[#This Row],[Costo Envío (USD)]]+[1]!STOCK[[#This Row],[Comisión 10%]]</f>
        <v>#REF!</v>
      </c>
      <c r="U344" s="98" t="e">
        <f>[1]!STOCK[[#This Row],[Costo total]]*1.5</f>
        <v>#REF!</v>
      </c>
      <c r="V344" s="80">
        <f t="shared" si="12"/>
        <v>30</v>
      </c>
      <c r="W344" s="115" t="e">
        <f>[1]!STOCK[[#This Row],[Precio Final]]-[1]!STOCK[[#This Row],[Costo total]]</f>
        <v>#REF!</v>
      </c>
      <c r="X344" s="115" t="e">
        <f>[1]!STOCK[[#This Row],[Ganancia Unitaria]]*[1]!STOCK[[#This Row],[Salidas]]</f>
        <v>#REF!</v>
      </c>
      <c r="Y344" s="115" t="s">
        <v>17162</v>
      </c>
      <c r="Z344" s="128"/>
      <c r="AA344" s="100" t="e">
        <f>[1]!STOCK[[#This Row],[Costo total]]*[1]!STOCK[[#This Row],[Entradas]]</f>
        <v>#REF!</v>
      </c>
      <c r="AB344" s="100" t="e">
        <f>[1]!STOCK[[#This Row],[Stock Actual]]*[1]!STOCK[[#This Row],[Costo total]]</f>
        <v>#REF!</v>
      </c>
      <c r="AC344" s="115"/>
      <c r="AD344" s="78"/>
      <c r="AE344" s="78"/>
      <c r="AF344" s="78"/>
      <c r="AG344" s="78"/>
      <c r="AH344" s="78"/>
      <c r="AI344" s="78"/>
      <c r="AJ344" s="78"/>
      <c r="AK344" s="78"/>
      <c r="AL344" s="78"/>
      <c r="AM344" s="78"/>
      <c r="AN344" s="78"/>
      <c r="AO344" s="78"/>
      <c r="AP344" s="78"/>
      <c r="AQ344" s="78"/>
      <c r="AR344" s="78"/>
      <c r="AS344" s="78"/>
      <c r="AT344" s="78"/>
    </row>
    <row r="345" s="58" customFormat="1" ht="80" hidden="1" customHeight="1" spans="1:46">
      <c r="A345" s="126" t="s">
        <v>17227</v>
      </c>
      <c r="B345" s="125"/>
      <c r="C345" s="83" t="s">
        <v>2</v>
      </c>
      <c r="D345" s="118" t="s">
        <v>17228</v>
      </c>
      <c r="E345" s="127" t="s">
        <v>17229</v>
      </c>
      <c r="F345" s="127" t="s">
        <v>17230</v>
      </c>
      <c r="G345" s="121"/>
      <c r="H345" s="88">
        <v>30</v>
      </c>
      <c r="I345" s="78">
        <f t="shared" si="11"/>
        <v>30</v>
      </c>
      <c r="J345" s="124">
        <v>0</v>
      </c>
      <c r="K345" s="105">
        <f>SUMIFS(VENTAS[Cantidad],VENTAS[Código del producto Vendido],STOCK[[#This Row],[Code]])</f>
        <v>0</v>
      </c>
      <c r="L345" s="105">
        <f>STOCK[[#This Row],[Entradas]]-STOCK[[#This Row],[Salidas]]</f>
        <v>0</v>
      </c>
      <c r="M345" s="99" t="e">
        <f>[1]!STOCK[[#This Row],[Precio Final]]*10%</f>
        <v>#REF!</v>
      </c>
      <c r="N345" s="99">
        <v>0</v>
      </c>
      <c r="O345" s="99">
        <v>0</v>
      </c>
      <c r="P345" s="118">
        <v>9</v>
      </c>
      <c r="Q345" s="121">
        <v>0</v>
      </c>
      <c r="R345" s="123">
        <v>0</v>
      </c>
      <c r="S345" s="121">
        <v>0</v>
      </c>
      <c r="T345" s="121" t="e">
        <f>[1]!STOCK[[#This Row],[Costo Unitario (USD)]]+[1]!STOCK[[#This Row],[Costo Envío (USD)]]+[1]!STOCK[[#This Row],[Comisión 10%]]</f>
        <v>#REF!</v>
      </c>
      <c r="U345" s="99" t="e">
        <f>[1]!STOCK[[#This Row],[Costo total]]*1.5</f>
        <v>#REF!</v>
      </c>
      <c r="V345" s="80">
        <f t="shared" si="12"/>
        <v>30</v>
      </c>
      <c r="W345" s="121" t="e">
        <f>[1]!STOCK[[#This Row],[Precio Final]]-[1]!STOCK[[#This Row],[Costo total]]</f>
        <v>#REF!</v>
      </c>
      <c r="X345" s="121" t="e">
        <f>[1]!STOCK[[#This Row],[Ganancia Unitaria]]*[1]!STOCK[[#This Row],[Salidas]]</f>
        <v>#REF!</v>
      </c>
      <c r="Y345" s="121" t="s">
        <v>17162</v>
      </c>
      <c r="Z345" s="129"/>
      <c r="AA345" s="96" t="e">
        <f>[1]!STOCK[[#This Row],[Costo total]]*[1]!STOCK[[#This Row],[Entradas]]</f>
        <v>#REF!</v>
      </c>
      <c r="AB345" s="96" t="e">
        <f>[1]!STOCK[[#This Row],[Stock Actual]]*[1]!STOCK[[#This Row],[Costo total]]</f>
        <v>#REF!</v>
      </c>
      <c r="AC345" s="121"/>
      <c r="AD345" s="78"/>
      <c r="AE345" s="78"/>
      <c r="AF345" s="78"/>
      <c r="AG345" s="78"/>
      <c r="AH345" s="78"/>
      <c r="AI345" s="78"/>
      <c r="AJ345" s="78"/>
      <c r="AK345" s="78"/>
      <c r="AL345" s="78"/>
      <c r="AM345" s="78"/>
      <c r="AN345" s="78"/>
      <c r="AO345" s="78"/>
      <c r="AP345" s="78"/>
      <c r="AQ345" s="78"/>
      <c r="AR345" s="78"/>
      <c r="AS345" s="78"/>
      <c r="AT345" s="78"/>
    </row>
    <row r="346" s="58" customFormat="1" ht="80" hidden="1" customHeight="1" spans="1:46">
      <c r="A346" s="126" t="s">
        <v>17231</v>
      </c>
      <c r="B346" s="125"/>
      <c r="C346" s="87" t="s">
        <v>2</v>
      </c>
      <c r="D346" s="118" t="s">
        <v>16480</v>
      </c>
      <c r="E346" s="127" t="s">
        <v>17232</v>
      </c>
      <c r="F346" s="127" t="s">
        <v>16413</v>
      </c>
      <c r="G346" s="115"/>
      <c r="H346" s="88">
        <v>18</v>
      </c>
      <c r="I346" s="78">
        <f t="shared" si="11"/>
        <v>18</v>
      </c>
      <c r="J346" s="124">
        <v>0</v>
      </c>
      <c r="K346" s="105">
        <f>SUMIFS(VENTAS[Cantidad],VENTAS[Código del producto Vendido],STOCK[[#This Row],[Code]])</f>
        <v>0</v>
      </c>
      <c r="L346" s="105">
        <f>STOCK[[#This Row],[Entradas]]-STOCK[[#This Row],[Salidas]]</f>
        <v>0</v>
      </c>
      <c r="M346" s="98" t="e">
        <f>[1]!STOCK[[#This Row],[Precio Final]]*10%</f>
        <v>#REF!</v>
      </c>
      <c r="N346" s="98">
        <v>0</v>
      </c>
      <c r="O346" s="98">
        <v>0</v>
      </c>
      <c r="P346" s="118">
        <v>9</v>
      </c>
      <c r="Q346" s="115">
        <v>0</v>
      </c>
      <c r="R346" s="116">
        <v>0</v>
      </c>
      <c r="S346" s="115">
        <v>0</v>
      </c>
      <c r="T346" s="115" t="e">
        <f>[1]!STOCK[[#This Row],[Costo Unitario (USD)]]+[1]!STOCK[[#This Row],[Costo Envío (USD)]]+[1]!STOCK[[#This Row],[Comisión 10%]]</f>
        <v>#REF!</v>
      </c>
      <c r="U346" s="98" t="e">
        <f>[1]!STOCK[[#This Row],[Costo total]]*1.5</f>
        <v>#REF!</v>
      </c>
      <c r="V346" s="80">
        <f t="shared" si="12"/>
        <v>18</v>
      </c>
      <c r="W346" s="115" t="e">
        <f>[1]!STOCK[[#This Row],[Precio Final]]-[1]!STOCK[[#This Row],[Costo total]]</f>
        <v>#REF!</v>
      </c>
      <c r="X346" s="115" t="e">
        <f>[1]!STOCK[[#This Row],[Ganancia Unitaria]]*[1]!STOCK[[#This Row],[Salidas]]</f>
        <v>#REF!</v>
      </c>
      <c r="Y346" s="115" t="s">
        <v>17162</v>
      </c>
      <c r="Z346" s="128"/>
      <c r="AA346" s="100" t="e">
        <f>[1]!STOCK[[#This Row],[Costo total]]*[1]!STOCK[[#This Row],[Entradas]]</f>
        <v>#REF!</v>
      </c>
      <c r="AB346" s="100" t="e">
        <f>[1]!STOCK[[#This Row],[Stock Actual]]*[1]!STOCK[[#This Row],[Costo total]]</f>
        <v>#REF!</v>
      </c>
      <c r="AC346" s="115"/>
      <c r="AD346" s="78"/>
      <c r="AE346" s="78"/>
      <c r="AF346" s="78"/>
      <c r="AG346" s="78"/>
      <c r="AH346" s="78"/>
      <c r="AI346" s="78"/>
      <c r="AJ346" s="78"/>
      <c r="AK346" s="78"/>
      <c r="AL346" s="78"/>
      <c r="AM346" s="78"/>
      <c r="AN346" s="78"/>
      <c r="AO346" s="78"/>
      <c r="AP346" s="78"/>
      <c r="AQ346" s="78"/>
      <c r="AR346" s="78"/>
      <c r="AS346" s="78"/>
      <c r="AT346" s="78"/>
    </row>
    <row r="347" s="58" customFormat="1" ht="80" hidden="1" customHeight="1" spans="1:46">
      <c r="A347" s="126" t="s">
        <v>17233</v>
      </c>
      <c r="B347" s="125"/>
      <c r="C347" s="83" t="s">
        <v>2</v>
      </c>
      <c r="D347" s="118" t="s">
        <v>16480</v>
      </c>
      <c r="E347" s="127" t="s">
        <v>17234</v>
      </c>
      <c r="F347" s="127" t="s">
        <v>16413</v>
      </c>
      <c r="G347" s="121"/>
      <c r="H347" s="88">
        <v>30</v>
      </c>
      <c r="I347" s="78">
        <f t="shared" si="11"/>
        <v>30</v>
      </c>
      <c r="J347" s="124">
        <v>1</v>
      </c>
      <c r="K347" s="105">
        <f>SUMIFS(VENTAS[Cantidad],VENTAS[Código del producto Vendido],STOCK[[#This Row],[Code]])</f>
        <v>0</v>
      </c>
      <c r="L347" s="105">
        <v>0</v>
      </c>
      <c r="M347" s="99" t="e">
        <f>[1]!STOCK[[#This Row],[Precio Final]]*10%</f>
        <v>#REF!</v>
      </c>
      <c r="N347" s="99">
        <v>0</v>
      </c>
      <c r="O347" s="99">
        <v>0</v>
      </c>
      <c r="P347" s="118">
        <v>9</v>
      </c>
      <c r="Q347" s="121">
        <v>0</v>
      </c>
      <c r="R347" s="123">
        <v>0</v>
      </c>
      <c r="S347" s="121">
        <v>0</v>
      </c>
      <c r="T347" s="121" t="e">
        <f>[1]!STOCK[[#This Row],[Costo Unitario (USD)]]+[1]!STOCK[[#This Row],[Costo Envío (USD)]]+[1]!STOCK[[#This Row],[Comisión 10%]]</f>
        <v>#REF!</v>
      </c>
      <c r="U347" s="99" t="e">
        <f>[1]!STOCK[[#This Row],[Costo total]]*1.5</f>
        <v>#REF!</v>
      </c>
      <c r="V347" s="80">
        <f t="shared" si="12"/>
        <v>30</v>
      </c>
      <c r="W347" s="121" t="e">
        <f>[1]!STOCK[[#This Row],[Precio Final]]-[1]!STOCK[[#This Row],[Costo total]]</f>
        <v>#REF!</v>
      </c>
      <c r="X347" s="121" t="e">
        <f>[1]!STOCK[[#This Row],[Ganancia Unitaria]]*[1]!STOCK[[#This Row],[Salidas]]</f>
        <v>#REF!</v>
      </c>
      <c r="Y347" s="121" t="s">
        <v>17162</v>
      </c>
      <c r="Z347" s="129"/>
      <c r="AA347" s="96" t="e">
        <f>[1]!STOCK[[#This Row],[Costo total]]*[1]!STOCK[[#This Row],[Entradas]]</f>
        <v>#REF!</v>
      </c>
      <c r="AB347" s="96" t="e">
        <f>[1]!STOCK[[#This Row],[Stock Actual]]*[1]!STOCK[[#This Row],[Costo total]]</f>
        <v>#REF!</v>
      </c>
      <c r="AC347" s="121"/>
      <c r="AD347" s="78"/>
      <c r="AE347" s="78"/>
      <c r="AF347" s="78"/>
      <c r="AG347" s="78"/>
      <c r="AH347" s="78"/>
      <c r="AI347" s="78"/>
      <c r="AJ347" s="78"/>
      <c r="AK347" s="78"/>
      <c r="AL347" s="78"/>
      <c r="AM347" s="78"/>
      <c r="AN347" s="78"/>
      <c r="AO347" s="78"/>
      <c r="AP347" s="78"/>
      <c r="AQ347" s="78"/>
      <c r="AR347" s="78"/>
      <c r="AS347" s="78"/>
      <c r="AT347" s="78"/>
    </row>
    <row r="348" s="58" customFormat="1" ht="80" hidden="1" customHeight="1" spans="1:46">
      <c r="A348" s="126" t="s">
        <v>17235</v>
      </c>
      <c r="B348" s="125"/>
      <c r="C348" s="87" t="s">
        <v>2</v>
      </c>
      <c r="D348" s="118" t="s">
        <v>16480</v>
      </c>
      <c r="E348" s="127" t="s">
        <v>17236</v>
      </c>
      <c r="F348" s="127" t="s">
        <v>16413</v>
      </c>
      <c r="G348" s="115"/>
      <c r="H348" s="88">
        <v>15</v>
      </c>
      <c r="I348" s="78">
        <f t="shared" si="11"/>
        <v>15</v>
      </c>
      <c r="J348" s="124">
        <v>1</v>
      </c>
      <c r="K348" s="105">
        <v>1</v>
      </c>
      <c r="L348" s="105">
        <f>STOCK[[#This Row],[Entradas]]-STOCK[[#This Row],[Salidas]]</f>
        <v>0</v>
      </c>
      <c r="M348" s="98" t="e">
        <f>[1]!STOCK[[#This Row],[Precio Final]]*10%</f>
        <v>#REF!</v>
      </c>
      <c r="N348" s="98">
        <v>0</v>
      </c>
      <c r="O348" s="98">
        <v>0</v>
      </c>
      <c r="P348" s="118">
        <v>9</v>
      </c>
      <c r="Q348" s="115">
        <v>0</v>
      </c>
      <c r="R348" s="116">
        <v>0</v>
      </c>
      <c r="S348" s="115">
        <v>0</v>
      </c>
      <c r="T348" s="115" t="e">
        <f>[1]!STOCK[[#This Row],[Costo Unitario (USD)]]+[1]!STOCK[[#This Row],[Costo Envío (USD)]]+[1]!STOCK[[#This Row],[Comisión 10%]]</f>
        <v>#REF!</v>
      </c>
      <c r="U348" s="98" t="e">
        <f>[1]!STOCK[[#This Row],[Costo total]]*1.5</f>
        <v>#REF!</v>
      </c>
      <c r="V348" s="80">
        <f t="shared" si="12"/>
        <v>15</v>
      </c>
      <c r="W348" s="115" t="e">
        <f>[1]!STOCK[[#This Row],[Precio Final]]-[1]!STOCK[[#This Row],[Costo total]]</f>
        <v>#REF!</v>
      </c>
      <c r="X348" s="115" t="e">
        <f>[1]!STOCK[[#This Row],[Ganancia Unitaria]]*[1]!STOCK[[#This Row],[Salidas]]</f>
        <v>#REF!</v>
      </c>
      <c r="Y348" s="115" t="s">
        <v>17162</v>
      </c>
      <c r="Z348" s="128"/>
      <c r="AA348" s="100" t="e">
        <f>[1]!STOCK[[#This Row],[Costo total]]*[1]!STOCK[[#This Row],[Entradas]]</f>
        <v>#REF!</v>
      </c>
      <c r="AB348" s="100" t="e">
        <f>[1]!STOCK[[#This Row],[Stock Actual]]*[1]!STOCK[[#This Row],[Costo total]]</f>
        <v>#REF!</v>
      </c>
      <c r="AC348" s="115"/>
      <c r="AD348" s="78"/>
      <c r="AE348" s="78"/>
      <c r="AF348" s="78"/>
      <c r="AG348" s="78"/>
      <c r="AH348" s="78"/>
      <c r="AI348" s="78"/>
      <c r="AJ348" s="78"/>
      <c r="AK348" s="78"/>
      <c r="AL348" s="78"/>
      <c r="AM348" s="78"/>
      <c r="AN348" s="78"/>
      <c r="AO348" s="78"/>
      <c r="AP348" s="78"/>
      <c r="AQ348" s="78"/>
      <c r="AR348" s="78"/>
      <c r="AS348" s="78"/>
      <c r="AT348" s="78"/>
    </row>
    <row r="349" s="58" customFormat="1" ht="80" hidden="1" customHeight="1" spans="1:46">
      <c r="A349" s="126" t="s">
        <v>17237</v>
      </c>
      <c r="B349" s="125"/>
      <c r="C349" s="83" t="s">
        <v>2</v>
      </c>
      <c r="D349" s="118" t="s">
        <v>16582</v>
      </c>
      <c r="E349" s="127" t="s">
        <v>17238</v>
      </c>
      <c r="F349" s="127" t="s">
        <v>17239</v>
      </c>
      <c r="G349" s="121"/>
      <c r="H349" s="88">
        <v>15</v>
      </c>
      <c r="I349" s="78">
        <f t="shared" si="11"/>
        <v>15</v>
      </c>
      <c r="J349" s="124">
        <v>0</v>
      </c>
      <c r="K349" s="105">
        <f>SUMIFS(VENTAS[Cantidad],VENTAS[Código del producto Vendido],STOCK[[#This Row],[Code]])</f>
        <v>0</v>
      </c>
      <c r="L349" s="105">
        <f>STOCK[[#This Row],[Entradas]]-STOCK[[#This Row],[Salidas]]</f>
        <v>0</v>
      </c>
      <c r="M349" s="99" t="e">
        <f>[1]!STOCK[[#This Row],[Precio Final]]*10%</f>
        <v>#REF!</v>
      </c>
      <c r="N349" s="99">
        <v>0</v>
      </c>
      <c r="O349" s="99">
        <v>0</v>
      </c>
      <c r="P349" s="118">
        <v>9</v>
      </c>
      <c r="Q349" s="121">
        <v>0</v>
      </c>
      <c r="R349" s="123">
        <v>0</v>
      </c>
      <c r="S349" s="121">
        <v>0</v>
      </c>
      <c r="T349" s="121" t="e">
        <f>[1]!STOCK[[#This Row],[Costo Unitario (USD)]]+[1]!STOCK[[#This Row],[Costo Envío (USD)]]+[1]!STOCK[[#This Row],[Comisión 10%]]</f>
        <v>#REF!</v>
      </c>
      <c r="U349" s="99" t="e">
        <f>[1]!STOCK[[#This Row],[Costo total]]*1.5</f>
        <v>#REF!</v>
      </c>
      <c r="V349" s="80">
        <f t="shared" si="12"/>
        <v>15</v>
      </c>
      <c r="W349" s="121" t="e">
        <f>[1]!STOCK[[#This Row],[Precio Final]]-[1]!STOCK[[#This Row],[Costo total]]</f>
        <v>#REF!</v>
      </c>
      <c r="X349" s="121" t="e">
        <f>[1]!STOCK[[#This Row],[Ganancia Unitaria]]*[1]!STOCK[[#This Row],[Salidas]]</f>
        <v>#REF!</v>
      </c>
      <c r="Y349" s="121" t="s">
        <v>17162</v>
      </c>
      <c r="Z349" s="129"/>
      <c r="AA349" s="96" t="e">
        <f>[1]!STOCK[[#This Row],[Costo total]]*[1]!STOCK[[#This Row],[Entradas]]</f>
        <v>#REF!</v>
      </c>
      <c r="AB349" s="96" t="e">
        <f>[1]!STOCK[[#This Row],[Stock Actual]]*[1]!STOCK[[#This Row],[Costo total]]</f>
        <v>#REF!</v>
      </c>
      <c r="AC349" s="121"/>
      <c r="AD349" s="78"/>
      <c r="AE349" s="78"/>
      <c r="AF349" s="78"/>
      <c r="AG349" s="78"/>
      <c r="AH349" s="78"/>
      <c r="AI349" s="78"/>
      <c r="AJ349" s="78"/>
      <c r="AK349" s="78"/>
      <c r="AL349" s="78"/>
      <c r="AM349" s="78"/>
      <c r="AN349" s="78"/>
      <c r="AO349" s="78"/>
      <c r="AP349" s="78"/>
      <c r="AQ349" s="78"/>
      <c r="AR349" s="78"/>
      <c r="AS349" s="78"/>
      <c r="AT349" s="78"/>
    </row>
    <row r="350" s="58" customFormat="1" ht="80" hidden="1" customHeight="1" spans="1:46">
      <c r="A350" s="126" t="s">
        <v>17240</v>
      </c>
      <c r="B350" s="125"/>
      <c r="C350" s="87" t="s">
        <v>2</v>
      </c>
      <c r="D350" s="118" t="s">
        <v>16480</v>
      </c>
      <c r="E350" s="127" t="s">
        <v>17241</v>
      </c>
      <c r="F350" s="127" t="s">
        <v>16400</v>
      </c>
      <c r="G350" s="115"/>
      <c r="H350" s="88">
        <v>15</v>
      </c>
      <c r="I350" s="78">
        <f t="shared" si="11"/>
        <v>15</v>
      </c>
      <c r="J350" s="124">
        <v>0</v>
      </c>
      <c r="K350" s="105">
        <f>SUMIFS(VENTAS[Cantidad],VENTAS[Código del producto Vendido],STOCK[[#This Row],[Code]])</f>
        <v>0</v>
      </c>
      <c r="L350" s="105">
        <f>STOCK[[#This Row],[Entradas]]-STOCK[[#This Row],[Salidas]]</f>
        <v>0</v>
      </c>
      <c r="M350" s="98" t="e">
        <f>[1]!STOCK[[#This Row],[Precio Final]]*10%</f>
        <v>#REF!</v>
      </c>
      <c r="N350" s="98">
        <v>0</v>
      </c>
      <c r="O350" s="98">
        <v>0</v>
      </c>
      <c r="P350" s="118">
        <v>9</v>
      </c>
      <c r="Q350" s="115">
        <v>0</v>
      </c>
      <c r="R350" s="116">
        <v>0</v>
      </c>
      <c r="S350" s="115">
        <v>0</v>
      </c>
      <c r="T350" s="115" t="e">
        <f>[1]!STOCK[[#This Row],[Costo Unitario (USD)]]+[1]!STOCK[[#This Row],[Costo Envío (USD)]]+[1]!STOCK[[#This Row],[Comisión 10%]]</f>
        <v>#REF!</v>
      </c>
      <c r="U350" s="98" t="e">
        <f>[1]!STOCK[[#This Row],[Costo total]]*1.5</f>
        <v>#REF!</v>
      </c>
      <c r="V350" s="80">
        <f t="shared" si="12"/>
        <v>15</v>
      </c>
      <c r="W350" s="115" t="e">
        <f>[1]!STOCK[[#This Row],[Precio Final]]-[1]!STOCK[[#This Row],[Costo total]]</f>
        <v>#REF!</v>
      </c>
      <c r="X350" s="115" t="e">
        <f>[1]!STOCK[[#This Row],[Ganancia Unitaria]]*[1]!STOCK[[#This Row],[Salidas]]</f>
        <v>#REF!</v>
      </c>
      <c r="Y350" s="115" t="s">
        <v>17162</v>
      </c>
      <c r="Z350" s="128"/>
      <c r="AA350" s="100" t="e">
        <f>[1]!STOCK[[#This Row],[Costo total]]*[1]!STOCK[[#This Row],[Entradas]]</f>
        <v>#REF!</v>
      </c>
      <c r="AB350" s="100" t="e">
        <f>[1]!STOCK[[#This Row],[Stock Actual]]*[1]!STOCK[[#This Row],[Costo total]]</f>
        <v>#REF!</v>
      </c>
      <c r="AC350" s="115"/>
      <c r="AD350" s="78"/>
      <c r="AE350" s="78"/>
      <c r="AF350" s="78"/>
      <c r="AG350" s="78"/>
      <c r="AH350" s="78"/>
      <c r="AI350" s="78"/>
      <c r="AJ350" s="78"/>
      <c r="AK350" s="78"/>
      <c r="AL350" s="78"/>
      <c r="AM350" s="78"/>
      <c r="AN350" s="78"/>
      <c r="AO350" s="78"/>
      <c r="AP350" s="78"/>
      <c r="AQ350" s="78"/>
      <c r="AR350" s="78"/>
      <c r="AS350" s="78"/>
      <c r="AT350" s="78"/>
    </row>
    <row r="351" s="58" customFormat="1" ht="80" hidden="1" customHeight="1" spans="1:46">
      <c r="A351" s="126" t="s">
        <v>17242</v>
      </c>
      <c r="B351" s="125"/>
      <c r="C351" s="83" t="s">
        <v>2</v>
      </c>
      <c r="D351" s="118" t="s">
        <v>16480</v>
      </c>
      <c r="E351" s="127" t="s">
        <v>17243</v>
      </c>
      <c r="F351" s="127" t="s">
        <v>16409</v>
      </c>
      <c r="G351" s="121"/>
      <c r="H351" s="88">
        <v>15</v>
      </c>
      <c r="I351" s="78">
        <f t="shared" si="11"/>
        <v>15</v>
      </c>
      <c r="J351" s="124">
        <v>1</v>
      </c>
      <c r="K351" s="105">
        <f>SUMIFS(VENTAS[Cantidad],VENTAS[Código del producto Vendido],STOCK[[#This Row],[Code]])</f>
        <v>0</v>
      </c>
      <c r="L351" s="105">
        <f>STOCK[[#This Row],[Entradas]]-STOCK[[#This Row],[Salidas]]</f>
        <v>1</v>
      </c>
      <c r="M351" s="99" t="e">
        <f>[1]!STOCK[[#This Row],[Precio Final]]*10%</f>
        <v>#REF!</v>
      </c>
      <c r="N351" s="99">
        <v>0</v>
      </c>
      <c r="O351" s="99">
        <v>0</v>
      </c>
      <c r="P351" s="118">
        <v>9</v>
      </c>
      <c r="Q351" s="121">
        <v>0</v>
      </c>
      <c r="R351" s="123">
        <v>0</v>
      </c>
      <c r="S351" s="121">
        <v>0</v>
      </c>
      <c r="T351" s="121" t="e">
        <f>[1]!STOCK[[#This Row],[Costo Unitario (USD)]]+[1]!STOCK[[#This Row],[Costo Envío (USD)]]+[1]!STOCK[[#This Row],[Comisión 10%]]</f>
        <v>#REF!</v>
      </c>
      <c r="U351" s="99" t="e">
        <f>[1]!STOCK[[#This Row],[Costo total]]*1.5</f>
        <v>#REF!</v>
      </c>
      <c r="V351" s="80">
        <f t="shared" si="12"/>
        <v>15</v>
      </c>
      <c r="W351" s="121" t="e">
        <f>[1]!STOCK[[#This Row],[Precio Final]]-[1]!STOCK[[#This Row],[Costo total]]</f>
        <v>#REF!</v>
      </c>
      <c r="X351" s="121" t="e">
        <f>[1]!STOCK[[#This Row],[Ganancia Unitaria]]*[1]!STOCK[[#This Row],[Salidas]]</f>
        <v>#REF!</v>
      </c>
      <c r="Y351" s="121" t="s">
        <v>17162</v>
      </c>
      <c r="Z351" s="129"/>
      <c r="AA351" s="96" t="e">
        <f>[1]!STOCK[[#This Row],[Costo total]]*[1]!STOCK[[#This Row],[Entradas]]</f>
        <v>#REF!</v>
      </c>
      <c r="AB351" s="96" t="e">
        <f>[1]!STOCK[[#This Row],[Stock Actual]]*[1]!STOCK[[#This Row],[Costo total]]</f>
        <v>#REF!</v>
      </c>
      <c r="AC351" s="121"/>
      <c r="AD351" s="78"/>
      <c r="AE351" s="78"/>
      <c r="AF351" s="78"/>
      <c r="AG351" s="78"/>
      <c r="AH351" s="78"/>
      <c r="AI351" s="78"/>
      <c r="AJ351" s="78"/>
      <c r="AK351" s="78"/>
      <c r="AL351" s="78"/>
      <c r="AM351" s="78"/>
      <c r="AN351" s="78"/>
      <c r="AO351" s="78"/>
      <c r="AP351" s="78"/>
      <c r="AQ351" s="78"/>
      <c r="AR351" s="78"/>
      <c r="AS351" s="78"/>
      <c r="AT351" s="78"/>
    </row>
    <row r="352" s="58" customFormat="1" ht="80" hidden="1" customHeight="1" spans="1:46">
      <c r="A352" s="126" t="s">
        <v>17244</v>
      </c>
      <c r="B352" s="125"/>
      <c r="C352" s="87" t="s">
        <v>2</v>
      </c>
      <c r="D352" s="118" t="s">
        <v>16582</v>
      </c>
      <c r="E352" s="127" t="s">
        <v>17245</v>
      </c>
      <c r="F352" s="127" t="s">
        <v>17246</v>
      </c>
      <c r="G352" s="115"/>
      <c r="H352" s="88">
        <v>30</v>
      </c>
      <c r="I352" s="78">
        <f t="shared" si="11"/>
        <v>30</v>
      </c>
      <c r="J352" s="124">
        <v>1</v>
      </c>
      <c r="K352" s="105">
        <f>SUMIFS(VENTAS[Cantidad],VENTAS[Código del producto Vendido],STOCK[[#This Row],[Code]])</f>
        <v>0</v>
      </c>
      <c r="L352" s="105">
        <f>STOCK[[#This Row],[Entradas]]-STOCK[[#This Row],[Salidas]]</f>
        <v>1</v>
      </c>
      <c r="M352" s="98" t="e">
        <f>[1]!STOCK[[#This Row],[Precio Final]]*10%</f>
        <v>#REF!</v>
      </c>
      <c r="N352" s="98">
        <v>0</v>
      </c>
      <c r="O352" s="98">
        <v>0</v>
      </c>
      <c r="P352" s="118">
        <v>9</v>
      </c>
      <c r="Q352" s="115">
        <v>0</v>
      </c>
      <c r="R352" s="116">
        <v>0</v>
      </c>
      <c r="S352" s="115">
        <v>0</v>
      </c>
      <c r="T352" s="115" t="e">
        <f>[1]!STOCK[[#This Row],[Costo Unitario (USD)]]+[1]!STOCK[[#This Row],[Costo Envío (USD)]]+[1]!STOCK[[#This Row],[Comisión 10%]]</f>
        <v>#REF!</v>
      </c>
      <c r="U352" s="98" t="e">
        <f>[1]!STOCK[[#This Row],[Costo total]]*1.5</f>
        <v>#REF!</v>
      </c>
      <c r="V352" s="80">
        <f t="shared" si="12"/>
        <v>30</v>
      </c>
      <c r="W352" s="115" t="e">
        <f>[1]!STOCK[[#This Row],[Precio Final]]-[1]!STOCK[[#This Row],[Costo total]]</f>
        <v>#REF!</v>
      </c>
      <c r="X352" s="115" t="e">
        <f>[1]!STOCK[[#This Row],[Ganancia Unitaria]]*[1]!STOCK[[#This Row],[Salidas]]</f>
        <v>#REF!</v>
      </c>
      <c r="Y352" s="115" t="s">
        <v>17162</v>
      </c>
      <c r="Z352" s="128"/>
      <c r="AA352" s="100" t="e">
        <f>[1]!STOCK[[#This Row],[Costo total]]*[1]!STOCK[[#This Row],[Entradas]]</f>
        <v>#REF!</v>
      </c>
      <c r="AB352" s="100" t="e">
        <f>[1]!STOCK[[#This Row],[Stock Actual]]*[1]!STOCK[[#This Row],[Costo total]]</f>
        <v>#REF!</v>
      </c>
      <c r="AC352" s="115"/>
      <c r="AD352" s="78"/>
      <c r="AE352" s="78"/>
      <c r="AF352" s="78"/>
      <c r="AG352" s="78"/>
      <c r="AH352" s="78"/>
      <c r="AI352" s="78"/>
      <c r="AJ352" s="78"/>
      <c r="AK352" s="78"/>
      <c r="AL352" s="78"/>
      <c r="AM352" s="78"/>
      <c r="AN352" s="78"/>
      <c r="AO352" s="78"/>
      <c r="AP352" s="78"/>
      <c r="AQ352" s="78"/>
      <c r="AR352" s="78"/>
      <c r="AS352" s="78"/>
      <c r="AT352" s="78"/>
    </row>
    <row r="353" s="58" customFormat="1" ht="80" hidden="1" customHeight="1" spans="1:46">
      <c r="A353" s="126" t="s">
        <v>17247</v>
      </c>
      <c r="B353" s="125"/>
      <c r="C353" s="83" t="s">
        <v>2</v>
      </c>
      <c r="D353" s="118" t="s">
        <v>16466</v>
      </c>
      <c r="E353" s="127" t="s">
        <v>17248</v>
      </c>
      <c r="F353" s="127" t="s">
        <v>16413</v>
      </c>
      <c r="G353" s="121"/>
      <c r="H353" s="88">
        <v>15</v>
      </c>
      <c r="I353" s="78">
        <f t="shared" si="11"/>
        <v>15</v>
      </c>
      <c r="J353" s="124">
        <v>0</v>
      </c>
      <c r="K353" s="105">
        <f>SUMIFS(VENTAS[Cantidad],VENTAS[Código del producto Vendido],STOCK[[#This Row],[Code]])</f>
        <v>0</v>
      </c>
      <c r="L353" s="105">
        <f>STOCK[[#This Row],[Entradas]]-STOCK[[#This Row],[Salidas]]</f>
        <v>0</v>
      </c>
      <c r="M353" s="99" t="e">
        <f>[1]!STOCK[[#This Row],[Precio Final]]*10%</f>
        <v>#REF!</v>
      </c>
      <c r="N353" s="99">
        <v>0</v>
      </c>
      <c r="O353" s="99">
        <v>0</v>
      </c>
      <c r="P353" s="118">
        <v>9</v>
      </c>
      <c r="Q353" s="121">
        <v>0</v>
      </c>
      <c r="R353" s="123">
        <v>0</v>
      </c>
      <c r="S353" s="121">
        <v>0</v>
      </c>
      <c r="T353" s="121" t="e">
        <f>[1]!STOCK[[#This Row],[Costo Unitario (USD)]]+[1]!STOCK[[#This Row],[Costo Envío (USD)]]+[1]!STOCK[[#This Row],[Comisión 10%]]</f>
        <v>#REF!</v>
      </c>
      <c r="U353" s="99" t="e">
        <f>[1]!STOCK[[#This Row],[Costo total]]*1.5</f>
        <v>#REF!</v>
      </c>
      <c r="V353" s="80">
        <f t="shared" si="12"/>
        <v>15</v>
      </c>
      <c r="W353" s="121" t="e">
        <f>[1]!STOCK[[#This Row],[Precio Final]]-[1]!STOCK[[#This Row],[Costo total]]</f>
        <v>#REF!</v>
      </c>
      <c r="X353" s="121" t="e">
        <f>[1]!STOCK[[#This Row],[Ganancia Unitaria]]*[1]!STOCK[[#This Row],[Salidas]]</f>
        <v>#REF!</v>
      </c>
      <c r="Y353" s="121" t="s">
        <v>17162</v>
      </c>
      <c r="Z353" s="129"/>
      <c r="AA353" s="96" t="e">
        <f>[1]!STOCK[[#This Row],[Costo total]]*[1]!STOCK[[#This Row],[Entradas]]</f>
        <v>#REF!</v>
      </c>
      <c r="AB353" s="96" t="e">
        <f>[1]!STOCK[[#This Row],[Stock Actual]]*[1]!STOCK[[#This Row],[Costo total]]</f>
        <v>#REF!</v>
      </c>
      <c r="AC353" s="121"/>
      <c r="AD353" s="78"/>
      <c r="AE353" s="78"/>
      <c r="AF353" s="78"/>
      <c r="AG353" s="78"/>
      <c r="AH353" s="78"/>
      <c r="AI353" s="78"/>
      <c r="AJ353" s="78"/>
      <c r="AK353" s="78"/>
      <c r="AL353" s="78"/>
      <c r="AM353" s="78"/>
      <c r="AN353" s="78"/>
      <c r="AO353" s="78"/>
      <c r="AP353" s="78"/>
      <c r="AQ353" s="78"/>
      <c r="AR353" s="78"/>
      <c r="AS353" s="78"/>
      <c r="AT353" s="78"/>
    </row>
    <row r="354" s="58" customFormat="1" ht="80" hidden="1" customHeight="1" spans="1:46">
      <c r="A354" s="126" t="s">
        <v>17249</v>
      </c>
      <c r="B354" s="125"/>
      <c r="C354" s="87" t="s">
        <v>2</v>
      </c>
      <c r="D354" s="118" t="s">
        <v>16466</v>
      </c>
      <c r="E354" s="127" t="s">
        <v>17250</v>
      </c>
      <c r="F354" s="127" t="s">
        <v>16409</v>
      </c>
      <c r="G354" s="115"/>
      <c r="H354" s="88">
        <v>20</v>
      </c>
      <c r="I354" s="78">
        <f t="shared" si="11"/>
        <v>20</v>
      </c>
      <c r="J354" s="124">
        <v>0</v>
      </c>
      <c r="K354" s="105">
        <f>SUMIFS(VENTAS[Cantidad],VENTAS[Código del producto Vendido],STOCK[[#This Row],[Code]])</f>
        <v>0</v>
      </c>
      <c r="L354" s="105">
        <f>STOCK[[#This Row],[Entradas]]-STOCK[[#This Row],[Salidas]]</f>
        <v>0</v>
      </c>
      <c r="M354" s="98" t="e">
        <f>[1]!STOCK[[#This Row],[Precio Final]]*10%</f>
        <v>#REF!</v>
      </c>
      <c r="N354" s="98">
        <v>0</v>
      </c>
      <c r="O354" s="98">
        <v>0</v>
      </c>
      <c r="P354" s="118">
        <v>9</v>
      </c>
      <c r="Q354" s="115">
        <v>0</v>
      </c>
      <c r="R354" s="116">
        <v>0</v>
      </c>
      <c r="S354" s="115">
        <v>0</v>
      </c>
      <c r="T354" s="115" t="e">
        <f>[1]!STOCK[[#This Row],[Costo Unitario (USD)]]+[1]!STOCK[[#This Row],[Costo Envío (USD)]]+[1]!STOCK[[#This Row],[Comisión 10%]]</f>
        <v>#REF!</v>
      </c>
      <c r="U354" s="98" t="e">
        <f>[1]!STOCK[[#This Row],[Costo total]]*1.5</f>
        <v>#REF!</v>
      </c>
      <c r="V354" s="80">
        <f t="shared" si="12"/>
        <v>20</v>
      </c>
      <c r="W354" s="115" t="e">
        <f>[1]!STOCK[[#This Row],[Precio Final]]-[1]!STOCK[[#This Row],[Costo total]]</f>
        <v>#REF!</v>
      </c>
      <c r="X354" s="115" t="e">
        <f>[1]!STOCK[[#This Row],[Ganancia Unitaria]]*[1]!STOCK[[#This Row],[Salidas]]</f>
        <v>#REF!</v>
      </c>
      <c r="Y354" s="115" t="s">
        <v>17162</v>
      </c>
      <c r="Z354" s="128"/>
      <c r="AA354" s="100" t="e">
        <f>[1]!STOCK[[#This Row],[Costo total]]*[1]!STOCK[[#This Row],[Entradas]]</f>
        <v>#REF!</v>
      </c>
      <c r="AB354" s="100" t="e">
        <f>[1]!STOCK[[#This Row],[Stock Actual]]*[1]!STOCK[[#This Row],[Costo total]]</f>
        <v>#REF!</v>
      </c>
      <c r="AC354" s="115"/>
      <c r="AD354" s="78"/>
      <c r="AE354" s="78"/>
      <c r="AF354" s="78"/>
      <c r="AG354" s="78"/>
      <c r="AH354" s="78"/>
      <c r="AI354" s="78"/>
      <c r="AJ354" s="78"/>
      <c r="AK354" s="78"/>
      <c r="AL354" s="78"/>
      <c r="AM354" s="78"/>
      <c r="AN354" s="78"/>
      <c r="AO354" s="78"/>
      <c r="AP354" s="78"/>
      <c r="AQ354" s="78"/>
      <c r="AR354" s="78"/>
      <c r="AS354" s="78"/>
      <c r="AT354" s="78"/>
    </row>
    <row r="355" s="58" customFormat="1" ht="80" hidden="1" customHeight="1" spans="1:46">
      <c r="A355" s="126" t="s">
        <v>17251</v>
      </c>
      <c r="B355" s="125"/>
      <c r="C355" s="83" t="s">
        <v>2</v>
      </c>
      <c r="D355" s="118" t="s">
        <v>16466</v>
      </c>
      <c r="E355" s="127" t="s">
        <v>17252</v>
      </c>
      <c r="F355" s="127" t="s">
        <v>16454</v>
      </c>
      <c r="G355" s="121"/>
      <c r="H355" s="88">
        <v>20</v>
      </c>
      <c r="I355" s="78">
        <f t="shared" si="11"/>
        <v>20</v>
      </c>
      <c r="J355" s="124">
        <v>0</v>
      </c>
      <c r="K355" s="105">
        <f>SUMIFS(VENTAS[Cantidad],VENTAS[Código del producto Vendido],STOCK[[#This Row],[Code]])</f>
        <v>0</v>
      </c>
      <c r="L355" s="105">
        <f>STOCK[[#This Row],[Entradas]]-STOCK[[#This Row],[Salidas]]</f>
        <v>0</v>
      </c>
      <c r="M355" s="99" t="e">
        <f>[1]!STOCK[[#This Row],[Precio Final]]*10%</f>
        <v>#REF!</v>
      </c>
      <c r="N355" s="99">
        <v>0</v>
      </c>
      <c r="O355" s="99">
        <v>0</v>
      </c>
      <c r="P355" s="118">
        <v>9</v>
      </c>
      <c r="Q355" s="121">
        <v>0</v>
      </c>
      <c r="R355" s="123">
        <v>0</v>
      </c>
      <c r="S355" s="121">
        <v>0</v>
      </c>
      <c r="T355" s="121" t="e">
        <f>[1]!STOCK[[#This Row],[Costo Unitario (USD)]]+[1]!STOCK[[#This Row],[Costo Envío (USD)]]+[1]!STOCK[[#This Row],[Comisión 10%]]</f>
        <v>#REF!</v>
      </c>
      <c r="U355" s="99" t="e">
        <f>[1]!STOCK[[#This Row],[Costo total]]*1.5</f>
        <v>#REF!</v>
      </c>
      <c r="V355" s="80">
        <f t="shared" si="12"/>
        <v>20</v>
      </c>
      <c r="W355" s="121" t="e">
        <f>[1]!STOCK[[#This Row],[Precio Final]]-[1]!STOCK[[#This Row],[Costo total]]</f>
        <v>#REF!</v>
      </c>
      <c r="X355" s="121" t="e">
        <f>[1]!STOCK[[#This Row],[Ganancia Unitaria]]*[1]!STOCK[[#This Row],[Salidas]]</f>
        <v>#REF!</v>
      </c>
      <c r="Y355" s="121" t="s">
        <v>17162</v>
      </c>
      <c r="Z355" s="129"/>
      <c r="AA355" s="96" t="e">
        <f>[1]!STOCK[[#This Row],[Costo total]]*[1]!STOCK[[#This Row],[Entradas]]</f>
        <v>#REF!</v>
      </c>
      <c r="AB355" s="96" t="e">
        <f>[1]!STOCK[[#This Row],[Stock Actual]]*[1]!STOCK[[#This Row],[Costo total]]</f>
        <v>#REF!</v>
      </c>
      <c r="AC355" s="121"/>
      <c r="AD355" s="78"/>
      <c r="AE355" s="78"/>
      <c r="AF355" s="78"/>
      <c r="AG355" s="78"/>
      <c r="AH355" s="78"/>
      <c r="AI355" s="78"/>
      <c r="AJ355" s="78"/>
      <c r="AK355" s="78"/>
      <c r="AL355" s="78"/>
      <c r="AM355" s="78"/>
      <c r="AN355" s="78"/>
      <c r="AO355" s="78"/>
      <c r="AP355" s="78"/>
      <c r="AQ355" s="78"/>
      <c r="AR355" s="78"/>
      <c r="AS355" s="78"/>
      <c r="AT355" s="78"/>
    </row>
    <row r="356" s="58" customFormat="1" ht="80" hidden="1" customHeight="1" spans="1:46">
      <c r="A356" s="126" t="s">
        <v>17253</v>
      </c>
      <c r="B356" s="125"/>
      <c r="C356" s="87" t="s">
        <v>2</v>
      </c>
      <c r="D356" s="118" t="s">
        <v>16480</v>
      </c>
      <c r="E356" s="127" t="s">
        <v>17254</v>
      </c>
      <c r="F356" s="127" t="s">
        <v>16400</v>
      </c>
      <c r="G356" s="115"/>
      <c r="H356" s="88">
        <v>18</v>
      </c>
      <c r="I356" s="78">
        <f t="shared" si="11"/>
        <v>18</v>
      </c>
      <c r="J356" s="124">
        <v>0</v>
      </c>
      <c r="K356" s="105">
        <f>SUMIFS(VENTAS[Cantidad],VENTAS[Código del producto Vendido],STOCK[[#This Row],[Code]])</f>
        <v>0</v>
      </c>
      <c r="L356" s="105">
        <f>STOCK[[#This Row],[Entradas]]-STOCK[[#This Row],[Salidas]]</f>
        <v>0</v>
      </c>
      <c r="M356" s="98" t="e">
        <f>[1]!STOCK[[#This Row],[Precio Final]]*10%</f>
        <v>#REF!</v>
      </c>
      <c r="N356" s="98">
        <v>0</v>
      </c>
      <c r="O356" s="98">
        <v>0</v>
      </c>
      <c r="P356" s="118">
        <v>9</v>
      </c>
      <c r="Q356" s="115">
        <v>0</v>
      </c>
      <c r="R356" s="116">
        <v>0</v>
      </c>
      <c r="S356" s="115">
        <v>0</v>
      </c>
      <c r="T356" s="115" t="e">
        <f>[1]!STOCK[[#This Row],[Costo Unitario (USD)]]+[1]!STOCK[[#This Row],[Costo Envío (USD)]]+[1]!STOCK[[#This Row],[Comisión 10%]]</f>
        <v>#REF!</v>
      </c>
      <c r="U356" s="98" t="e">
        <f>[1]!STOCK[[#This Row],[Costo total]]*1.5</f>
        <v>#REF!</v>
      </c>
      <c r="V356" s="80">
        <f t="shared" si="12"/>
        <v>18</v>
      </c>
      <c r="W356" s="115" t="e">
        <f>[1]!STOCK[[#This Row],[Precio Final]]-[1]!STOCK[[#This Row],[Costo total]]</f>
        <v>#REF!</v>
      </c>
      <c r="X356" s="115" t="e">
        <f>[1]!STOCK[[#This Row],[Ganancia Unitaria]]*[1]!STOCK[[#This Row],[Salidas]]</f>
        <v>#REF!</v>
      </c>
      <c r="Y356" s="115" t="s">
        <v>17162</v>
      </c>
      <c r="Z356" s="128"/>
      <c r="AA356" s="100" t="e">
        <f>[1]!STOCK[[#This Row],[Costo total]]*[1]!STOCK[[#This Row],[Entradas]]</f>
        <v>#REF!</v>
      </c>
      <c r="AB356" s="100" t="e">
        <f>[1]!STOCK[[#This Row],[Stock Actual]]*[1]!STOCK[[#This Row],[Costo total]]</f>
        <v>#REF!</v>
      </c>
      <c r="AC356" s="115"/>
      <c r="AD356" s="78"/>
      <c r="AE356" s="78"/>
      <c r="AF356" s="78"/>
      <c r="AG356" s="78"/>
      <c r="AH356" s="78"/>
      <c r="AI356" s="78"/>
      <c r="AJ356" s="78"/>
      <c r="AK356" s="78"/>
      <c r="AL356" s="78"/>
      <c r="AM356" s="78"/>
      <c r="AN356" s="78"/>
      <c r="AO356" s="78"/>
      <c r="AP356" s="78"/>
      <c r="AQ356" s="78"/>
      <c r="AR356" s="78"/>
      <c r="AS356" s="78"/>
      <c r="AT356" s="78"/>
    </row>
    <row r="357" s="58" customFormat="1" ht="80" hidden="1" customHeight="1" spans="1:46">
      <c r="A357" s="126" t="s">
        <v>17255</v>
      </c>
      <c r="B357" s="125"/>
      <c r="C357" s="83" t="s">
        <v>2</v>
      </c>
      <c r="D357" s="118" t="s">
        <v>16466</v>
      </c>
      <c r="E357" s="127" t="s">
        <v>17256</v>
      </c>
      <c r="F357" s="127" t="s">
        <v>16409</v>
      </c>
      <c r="G357" s="121"/>
      <c r="H357" s="88">
        <v>22</v>
      </c>
      <c r="I357" s="78">
        <f t="shared" si="11"/>
        <v>22</v>
      </c>
      <c r="J357" s="124">
        <v>0</v>
      </c>
      <c r="K357" s="105">
        <f>SUMIFS(VENTAS[Cantidad],VENTAS[Código del producto Vendido],STOCK[[#This Row],[Code]])</f>
        <v>0</v>
      </c>
      <c r="L357" s="105">
        <f>STOCK[[#This Row],[Entradas]]-STOCK[[#This Row],[Salidas]]</f>
        <v>0</v>
      </c>
      <c r="M357" s="99" t="e">
        <f>[1]!STOCK[[#This Row],[Precio Final]]*10%</f>
        <v>#REF!</v>
      </c>
      <c r="N357" s="99">
        <v>0</v>
      </c>
      <c r="O357" s="99">
        <v>0</v>
      </c>
      <c r="P357" s="118">
        <v>9</v>
      </c>
      <c r="Q357" s="121">
        <v>0</v>
      </c>
      <c r="R357" s="123">
        <v>0</v>
      </c>
      <c r="S357" s="121">
        <v>0</v>
      </c>
      <c r="T357" s="121" t="e">
        <f>[1]!STOCK[[#This Row],[Costo Unitario (USD)]]+[1]!STOCK[[#This Row],[Costo Envío (USD)]]+[1]!STOCK[[#This Row],[Comisión 10%]]</f>
        <v>#REF!</v>
      </c>
      <c r="U357" s="99" t="e">
        <f>[1]!STOCK[[#This Row],[Costo total]]*1.5</f>
        <v>#REF!</v>
      </c>
      <c r="V357" s="80">
        <f t="shared" si="12"/>
        <v>22</v>
      </c>
      <c r="W357" s="121" t="e">
        <f>[1]!STOCK[[#This Row],[Precio Final]]-[1]!STOCK[[#This Row],[Costo total]]</f>
        <v>#REF!</v>
      </c>
      <c r="X357" s="121" t="e">
        <f>[1]!STOCK[[#This Row],[Ganancia Unitaria]]*[1]!STOCK[[#This Row],[Salidas]]</f>
        <v>#REF!</v>
      </c>
      <c r="Y357" s="121" t="s">
        <v>17162</v>
      </c>
      <c r="Z357" s="129"/>
      <c r="AA357" s="96" t="e">
        <f>[1]!STOCK[[#This Row],[Costo total]]*[1]!STOCK[[#This Row],[Entradas]]</f>
        <v>#REF!</v>
      </c>
      <c r="AB357" s="96" t="e">
        <f>[1]!STOCK[[#This Row],[Stock Actual]]*[1]!STOCK[[#This Row],[Costo total]]</f>
        <v>#REF!</v>
      </c>
      <c r="AC357" s="121"/>
      <c r="AD357" s="78"/>
      <c r="AE357" s="78"/>
      <c r="AF357" s="78"/>
      <c r="AG357" s="78"/>
      <c r="AH357" s="78"/>
      <c r="AI357" s="78"/>
      <c r="AJ357" s="78"/>
      <c r="AK357" s="78"/>
      <c r="AL357" s="78"/>
      <c r="AM357" s="78"/>
      <c r="AN357" s="78"/>
      <c r="AO357" s="78"/>
      <c r="AP357" s="78"/>
      <c r="AQ357" s="78"/>
      <c r="AR357" s="78"/>
      <c r="AS357" s="78"/>
      <c r="AT357" s="78"/>
    </row>
    <row r="358" s="58" customFormat="1" ht="80" hidden="1" customHeight="1" spans="1:46">
      <c r="A358" s="126" t="s">
        <v>17257</v>
      </c>
      <c r="B358" s="125"/>
      <c r="C358" s="87" t="s">
        <v>2</v>
      </c>
      <c r="D358" s="118" t="s">
        <v>16466</v>
      </c>
      <c r="E358" s="127" t="s">
        <v>17258</v>
      </c>
      <c r="F358" s="127" t="s">
        <v>17259</v>
      </c>
      <c r="G358" s="115"/>
      <c r="H358" s="88">
        <v>35</v>
      </c>
      <c r="I358" s="78">
        <f t="shared" si="11"/>
        <v>35</v>
      </c>
      <c r="J358" s="124">
        <v>0</v>
      </c>
      <c r="K358" s="105">
        <f>SUMIFS(VENTAS[Cantidad],VENTAS[Código del producto Vendido],STOCK[[#This Row],[Code]])</f>
        <v>0</v>
      </c>
      <c r="L358" s="105">
        <f>STOCK[[#This Row],[Entradas]]-STOCK[[#This Row],[Salidas]]</f>
        <v>0</v>
      </c>
      <c r="M358" s="98" t="e">
        <f>[1]!STOCK[[#This Row],[Precio Final]]*10%</f>
        <v>#REF!</v>
      </c>
      <c r="N358" s="98">
        <v>0</v>
      </c>
      <c r="O358" s="98">
        <v>0</v>
      </c>
      <c r="P358" s="118">
        <v>9</v>
      </c>
      <c r="Q358" s="115">
        <v>0</v>
      </c>
      <c r="R358" s="116">
        <v>0</v>
      </c>
      <c r="S358" s="115">
        <v>0</v>
      </c>
      <c r="T358" s="115" t="e">
        <f>[1]!STOCK[[#This Row],[Costo Unitario (USD)]]+[1]!STOCK[[#This Row],[Costo Envío (USD)]]+[1]!STOCK[[#This Row],[Comisión 10%]]</f>
        <v>#REF!</v>
      </c>
      <c r="U358" s="98" t="e">
        <f>[1]!STOCK[[#This Row],[Costo total]]*1.5</f>
        <v>#REF!</v>
      </c>
      <c r="V358" s="80">
        <f t="shared" si="12"/>
        <v>35</v>
      </c>
      <c r="W358" s="115" t="e">
        <f>[1]!STOCK[[#This Row],[Precio Final]]-[1]!STOCK[[#This Row],[Costo total]]</f>
        <v>#REF!</v>
      </c>
      <c r="X358" s="115" t="e">
        <f>[1]!STOCK[[#This Row],[Ganancia Unitaria]]*[1]!STOCK[[#This Row],[Salidas]]</f>
        <v>#REF!</v>
      </c>
      <c r="Y358" s="115" t="s">
        <v>17162</v>
      </c>
      <c r="Z358" s="128"/>
      <c r="AA358" s="100" t="e">
        <f>[1]!STOCK[[#This Row],[Costo total]]*[1]!STOCK[[#This Row],[Entradas]]</f>
        <v>#REF!</v>
      </c>
      <c r="AB358" s="100" t="e">
        <f>[1]!STOCK[[#This Row],[Stock Actual]]*[1]!STOCK[[#This Row],[Costo total]]</f>
        <v>#REF!</v>
      </c>
      <c r="AC358" s="115"/>
      <c r="AD358" s="78"/>
      <c r="AE358" s="78"/>
      <c r="AF358" s="78"/>
      <c r="AG358" s="78"/>
      <c r="AH358" s="78"/>
      <c r="AI358" s="78"/>
      <c r="AJ358" s="78"/>
      <c r="AK358" s="78"/>
      <c r="AL358" s="78"/>
      <c r="AM358" s="78"/>
      <c r="AN358" s="78"/>
      <c r="AO358" s="78"/>
      <c r="AP358" s="78"/>
      <c r="AQ358" s="78"/>
      <c r="AR358" s="78"/>
      <c r="AS358" s="78"/>
      <c r="AT358" s="78"/>
    </row>
    <row r="359" s="58" customFormat="1" ht="80" hidden="1" customHeight="1" spans="1:46">
      <c r="A359" s="126" t="s">
        <v>17260</v>
      </c>
      <c r="B359" s="125"/>
      <c r="C359" s="83" t="s">
        <v>2</v>
      </c>
      <c r="D359" s="118" t="s">
        <v>16466</v>
      </c>
      <c r="E359" s="127" t="s">
        <v>17261</v>
      </c>
      <c r="F359" s="127" t="s">
        <v>16400</v>
      </c>
      <c r="G359" s="121"/>
      <c r="H359" s="88">
        <v>35</v>
      </c>
      <c r="I359" s="78">
        <f t="shared" si="11"/>
        <v>35</v>
      </c>
      <c r="J359" s="124">
        <v>2</v>
      </c>
      <c r="K359" s="105">
        <f>SUMIFS(VENTAS[Cantidad],VENTAS[Código del producto Vendido],STOCK[[#This Row],[Code]])</f>
        <v>0</v>
      </c>
      <c r="L359" s="105">
        <f>STOCK[[#This Row],[Entradas]]-STOCK[[#This Row],[Salidas]]</f>
        <v>2</v>
      </c>
      <c r="M359" s="99" t="e">
        <f>[1]!STOCK[[#This Row],[Precio Final]]*10%</f>
        <v>#REF!</v>
      </c>
      <c r="N359" s="99">
        <v>0</v>
      </c>
      <c r="O359" s="99">
        <v>0</v>
      </c>
      <c r="P359" s="118">
        <v>9</v>
      </c>
      <c r="Q359" s="121">
        <v>0</v>
      </c>
      <c r="R359" s="123">
        <v>0</v>
      </c>
      <c r="S359" s="121">
        <v>0</v>
      </c>
      <c r="T359" s="121" t="e">
        <f>[1]!STOCK[[#This Row],[Costo Unitario (USD)]]+[1]!STOCK[[#This Row],[Costo Envío (USD)]]+[1]!STOCK[[#This Row],[Comisión 10%]]</f>
        <v>#REF!</v>
      </c>
      <c r="U359" s="99" t="e">
        <f>[1]!STOCK[[#This Row],[Costo total]]*1.5</f>
        <v>#REF!</v>
      </c>
      <c r="V359" s="80">
        <f t="shared" si="12"/>
        <v>35</v>
      </c>
      <c r="W359" s="121" t="e">
        <f>[1]!STOCK[[#This Row],[Precio Final]]-[1]!STOCK[[#This Row],[Costo total]]</f>
        <v>#REF!</v>
      </c>
      <c r="X359" s="121" t="e">
        <f>[1]!STOCK[[#This Row],[Ganancia Unitaria]]*[1]!STOCK[[#This Row],[Salidas]]</f>
        <v>#REF!</v>
      </c>
      <c r="Y359" s="121" t="s">
        <v>17162</v>
      </c>
      <c r="Z359" s="129"/>
      <c r="AA359" s="96" t="e">
        <f>[1]!STOCK[[#This Row],[Costo total]]*[1]!STOCK[[#This Row],[Entradas]]</f>
        <v>#REF!</v>
      </c>
      <c r="AB359" s="96" t="e">
        <f>[1]!STOCK[[#This Row],[Stock Actual]]*[1]!STOCK[[#This Row],[Costo total]]</f>
        <v>#REF!</v>
      </c>
      <c r="AC359" s="121"/>
      <c r="AD359" s="78"/>
      <c r="AE359" s="78"/>
      <c r="AF359" s="78"/>
      <c r="AG359" s="78"/>
      <c r="AH359" s="78"/>
      <c r="AI359" s="78"/>
      <c r="AJ359" s="78"/>
      <c r="AK359" s="78"/>
      <c r="AL359" s="78"/>
      <c r="AM359" s="78"/>
      <c r="AN359" s="78"/>
      <c r="AO359" s="78"/>
      <c r="AP359" s="78"/>
      <c r="AQ359" s="78"/>
      <c r="AR359" s="78"/>
      <c r="AS359" s="78"/>
      <c r="AT359" s="78"/>
    </row>
    <row r="360" s="58" customFormat="1" ht="80" hidden="1" customHeight="1" spans="1:46">
      <c r="A360" s="126" t="s">
        <v>17262</v>
      </c>
      <c r="B360" s="125"/>
      <c r="C360" s="87" t="s">
        <v>2</v>
      </c>
      <c r="D360" s="118" t="s">
        <v>16466</v>
      </c>
      <c r="E360" s="127" t="s">
        <v>17263</v>
      </c>
      <c r="F360" s="127" t="s">
        <v>16409</v>
      </c>
      <c r="G360" s="115"/>
      <c r="H360" s="88">
        <v>20</v>
      </c>
      <c r="I360" s="78">
        <f t="shared" si="11"/>
        <v>20</v>
      </c>
      <c r="J360" s="124">
        <v>0</v>
      </c>
      <c r="K360" s="105">
        <f>SUMIFS(VENTAS[Cantidad],VENTAS[Código del producto Vendido],STOCK[[#This Row],[Code]])</f>
        <v>0</v>
      </c>
      <c r="L360" s="105">
        <f>STOCK[[#This Row],[Entradas]]-STOCK[[#This Row],[Salidas]]</f>
        <v>0</v>
      </c>
      <c r="M360" s="98" t="e">
        <f>[1]!STOCK[[#This Row],[Precio Final]]*10%</f>
        <v>#REF!</v>
      </c>
      <c r="N360" s="98">
        <v>0</v>
      </c>
      <c r="O360" s="98">
        <v>0</v>
      </c>
      <c r="P360" s="118">
        <v>9</v>
      </c>
      <c r="Q360" s="115">
        <v>0</v>
      </c>
      <c r="R360" s="116">
        <v>0</v>
      </c>
      <c r="S360" s="115">
        <v>0</v>
      </c>
      <c r="T360" s="115" t="e">
        <f>[1]!STOCK[[#This Row],[Costo Unitario (USD)]]+[1]!STOCK[[#This Row],[Costo Envío (USD)]]+[1]!STOCK[[#This Row],[Comisión 10%]]</f>
        <v>#REF!</v>
      </c>
      <c r="U360" s="98" t="e">
        <f>[1]!STOCK[[#This Row],[Costo total]]*1.5</f>
        <v>#REF!</v>
      </c>
      <c r="V360" s="80">
        <f t="shared" si="12"/>
        <v>20</v>
      </c>
      <c r="W360" s="115" t="e">
        <f>[1]!STOCK[[#This Row],[Precio Final]]-[1]!STOCK[[#This Row],[Costo total]]</f>
        <v>#REF!</v>
      </c>
      <c r="X360" s="115" t="e">
        <f>[1]!STOCK[[#This Row],[Ganancia Unitaria]]*[1]!STOCK[[#This Row],[Salidas]]</f>
        <v>#REF!</v>
      </c>
      <c r="Y360" s="115" t="s">
        <v>17162</v>
      </c>
      <c r="Z360" s="128"/>
      <c r="AA360" s="100" t="e">
        <f>[1]!STOCK[[#This Row],[Costo total]]*[1]!STOCK[[#This Row],[Entradas]]</f>
        <v>#REF!</v>
      </c>
      <c r="AB360" s="100" t="e">
        <f>[1]!STOCK[[#This Row],[Stock Actual]]*[1]!STOCK[[#This Row],[Costo total]]</f>
        <v>#REF!</v>
      </c>
      <c r="AC360" s="115"/>
      <c r="AD360" s="78"/>
      <c r="AE360" s="78"/>
      <c r="AF360" s="78"/>
      <c r="AG360" s="78"/>
      <c r="AH360" s="78"/>
      <c r="AI360" s="78"/>
      <c r="AJ360" s="78"/>
      <c r="AK360" s="78"/>
      <c r="AL360" s="78"/>
      <c r="AM360" s="78"/>
      <c r="AN360" s="78"/>
      <c r="AO360" s="78"/>
      <c r="AP360" s="78"/>
      <c r="AQ360" s="78"/>
      <c r="AR360" s="78"/>
      <c r="AS360" s="78"/>
      <c r="AT360" s="78"/>
    </row>
    <row r="361" s="58" customFormat="1" ht="80" hidden="1" customHeight="1" spans="1:46">
      <c r="A361" s="130" t="s">
        <v>17264</v>
      </c>
      <c r="B361" s="125"/>
      <c r="C361" s="83" t="s">
        <v>2</v>
      </c>
      <c r="D361" s="118" t="s">
        <v>16466</v>
      </c>
      <c r="E361" s="127" t="s">
        <v>17265</v>
      </c>
      <c r="F361" s="127" t="s">
        <v>16387</v>
      </c>
      <c r="G361" s="121"/>
      <c r="H361" s="88">
        <v>25</v>
      </c>
      <c r="I361" s="78">
        <f t="shared" si="11"/>
        <v>25</v>
      </c>
      <c r="J361" s="124">
        <v>1</v>
      </c>
      <c r="K361" s="105">
        <f>SUMIFS(VENTAS[Cantidad],VENTAS[Código del producto Vendido],STOCK[[#This Row],[Code]])</f>
        <v>0</v>
      </c>
      <c r="L361" s="105">
        <f>STOCK[[#This Row],[Entradas]]-STOCK[[#This Row],[Salidas]]</f>
        <v>1</v>
      </c>
      <c r="M361" s="99" t="e">
        <f>[1]!STOCK[[#This Row],[Precio Final]]*10%</f>
        <v>#REF!</v>
      </c>
      <c r="N361" s="99">
        <v>0</v>
      </c>
      <c r="O361" s="99">
        <v>0</v>
      </c>
      <c r="P361" s="118">
        <v>9</v>
      </c>
      <c r="Q361" s="121">
        <v>0</v>
      </c>
      <c r="R361" s="123">
        <v>0</v>
      </c>
      <c r="S361" s="121">
        <v>0</v>
      </c>
      <c r="T361" s="121" t="e">
        <f>[1]!STOCK[[#This Row],[Costo Unitario (USD)]]+[1]!STOCK[[#This Row],[Costo Envío (USD)]]+[1]!STOCK[[#This Row],[Comisión 10%]]</f>
        <v>#REF!</v>
      </c>
      <c r="U361" s="99" t="e">
        <f>[1]!STOCK[[#This Row],[Costo total]]*1.5</f>
        <v>#REF!</v>
      </c>
      <c r="V361" s="80">
        <f t="shared" si="12"/>
        <v>25</v>
      </c>
      <c r="W361" s="121" t="e">
        <f>[1]!STOCK[[#This Row],[Precio Final]]-[1]!STOCK[[#This Row],[Costo total]]</f>
        <v>#REF!</v>
      </c>
      <c r="X361" s="121" t="e">
        <f>[1]!STOCK[[#This Row],[Ganancia Unitaria]]*[1]!STOCK[[#This Row],[Salidas]]</f>
        <v>#REF!</v>
      </c>
      <c r="Y361" s="121" t="s">
        <v>17162</v>
      </c>
      <c r="Z361" s="129"/>
      <c r="AA361" s="96" t="e">
        <f>[1]!STOCK[[#This Row],[Costo total]]*[1]!STOCK[[#This Row],[Entradas]]</f>
        <v>#REF!</v>
      </c>
      <c r="AB361" s="96" t="e">
        <f>[1]!STOCK[[#This Row],[Stock Actual]]*[1]!STOCK[[#This Row],[Costo total]]</f>
        <v>#REF!</v>
      </c>
      <c r="AC361" s="121"/>
      <c r="AD361" s="78"/>
      <c r="AE361" s="78"/>
      <c r="AF361" s="78"/>
      <c r="AG361" s="78"/>
      <c r="AH361" s="78"/>
      <c r="AI361" s="78"/>
      <c r="AJ361" s="78"/>
      <c r="AK361" s="78"/>
      <c r="AL361" s="78"/>
      <c r="AM361" s="78"/>
      <c r="AN361" s="78"/>
      <c r="AO361" s="78"/>
      <c r="AP361" s="78"/>
      <c r="AQ361" s="78"/>
      <c r="AR361" s="78"/>
      <c r="AS361" s="78"/>
      <c r="AT361" s="78"/>
    </row>
    <row r="362" s="58" customFormat="1" ht="80" hidden="1" customHeight="1" spans="1:46">
      <c r="A362" s="126" t="s">
        <v>17266</v>
      </c>
      <c r="B362" s="125"/>
      <c r="C362" s="83" t="s">
        <v>2</v>
      </c>
      <c r="D362" s="118" t="s">
        <v>16480</v>
      </c>
      <c r="E362" s="127" t="s">
        <v>17267</v>
      </c>
      <c r="F362" s="127" t="s">
        <v>17176</v>
      </c>
      <c r="G362" s="121"/>
      <c r="H362" s="88">
        <v>22</v>
      </c>
      <c r="I362" s="78">
        <f t="shared" si="11"/>
        <v>22</v>
      </c>
      <c r="J362" s="124">
        <v>0</v>
      </c>
      <c r="K362" s="105">
        <f>SUMIFS(VENTAS[Cantidad],VENTAS[Código del producto Vendido],STOCK[[#This Row],[Code]])</f>
        <v>0</v>
      </c>
      <c r="L362" s="105">
        <f>STOCK[[#This Row],[Entradas]]-STOCK[[#This Row],[Salidas]]</f>
        <v>0</v>
      </c>
      <c r="M362" s="99" t="e">
        <f>[1]!STOCK[[#This Row],[Precio Final]]*10%</f>
        <v>#REF!</v>
      </c>
      <c r="N362" s="99">
        <v>0</v>
      </c>
      <c r="O362" s="99">
        <v>0</v>
      </c>
      <c r="P362" s="118">
        <v>9</v>
      </c>
      <c r="Q362" s="121">
        <v>0</v>
      </c>
      <c r="R362" s="123">
        <v>0</v>
      </c>
      <c r="S362" s="121">
        <v>0</v>
      </c>
      <c r="T362" s="121" t="e">
        <f>[1]!STOCK[[#This Row],[Costo Unitario (USD)]]+[1]!STOCK[[#This Row],[Costo Envío (USD)]]+[1]!STOCK[[#This Row],[Comisión 10%]]</f>
        <v>#REF!</v>
      </c>
      <c r="U362" s="99" t="e">
        <f>[1]!STOCK[[#This Row],[Costo total]]*1.5</f>
        <v>#REF!</v>
      </c>
      <c r="V362" s="80">
        <f t="shared" si="12"/>
        <v>22</v>
      </c>
      <c r="W362" s="121" t="e">
        <f>[1]!STOCK[[#This Row],[Precio Final]]-[1]!STOCK[[#This Row],[Costo total]]</f>
        <v>#REF!</v>
      </c>
      <c r="X362" s="121" t="e">
        <f>[1]!STOCK[[#This Row],[Ganancia Unitaria]]*[1]!STOCK[[#This Row],[Salidas]]</f>
        <v>#REF!</v>
      </c>
      <c r="Y362" s="121" t="s">
        <v>17162</v>
      </c>
      <c r="Z362" s="129"/>
      <c r="AA362" s="96" t="e">
        <f>[1]!STOCK[[#This Row],[Costo total]]*[1]!STOCK[[#This Row],[Entradas]]</f>
        <v>#REF!</v>
      </c>
      <c r="AB362" s="96" t="e">
        <f>[1]!STOCK[[#This Row],[Stock Actual]]*[1]!STOCK[[#This Row],[Costo total]]</f>
        <v>#REF!</v>
      </c>
      <c r="AC362" s="121"/>
      <c r="AD362" s="78"/>
      <c r="AE362" s="78"/>
      <c r="AF362" s="78"/>
      <c r="AG362" s="78"/>
      <c r="AH362" s="78"/>
      <c r="AI362" s="78"/>
      <c r="AJ362" s="78"/>
      <c r="AK362" s="78"/>
      <c r="AL362" s="78"/>
      <c r="AM362" s="78"/>
      <c r="AN362" s="78"/>
      <c r="AO362" s="78"/>
      <c r="AP362" s="78"/>
      <c r="AQ362" s="78"/>
      <c r="AR362" s="78"/>
      <c r="AS362" s="78"/>
      <c r="AT362" s="78"/>
    </row>
    <row r="363" s="58" customFormat="1" ht="80" hidden="1" customHeight="1" spans="1:46">
      <c r="A363" s="126" t="s">
        <v>17268</v>
      </c>
      <c r="B363" s="125"/>
      <c r="C363" s="87" t="s">
        <v>2</v>
      </c>
      <c r="D363" s="118" t="s">
        <v>16480</v>
      </c>
      <c r="E363" s="127" t="s">
        <v>17269</v>
      </c>
      <c r="F363" s="127" t="s">
        <v>17270</v>
      </c>
      <c r="G363" s="115"/>
      <c r="H363" s="88">
        <v>22</v>
      </c>
      <c r="I363" s="78">
        <f t="shared" si="11"/>
        <v>22</v>
      </c>
      <c r="J363" s="124">
        <v>1</v>
      </c>
      <c r="K363" s="105">
        <f>SUMIFS(VENTAS[Cantidad],VENTAS[Código del producto Vendido],STOCK[[#This Row],[Code]])</f>
        <v>0</v>
      </c>
      <c r="L363" s="105">
        <f>STOCK[[#This Row],[Entradas]]-STOCK[[#This Row],[Salidas]]</f>
        <v>1</v>
      </c>
      <c r="M363" s="98" t="e">
        <f>[1]!STOCK[[#This Row],[Precio Final]]*10%</f>
        <v>#REF!</v>
      </c>
      <c r="N363" s="98">
        <v>0</v>
      </c>
      <c r="O363" s="98">
        <v>0</v>
      </c>
      <c r="P363" s="118">
        <v>9</v>
      </c>
      <c r="Q363" s="115">
        <v>0</v>
      </c>
      <c r="R363" s="116">
        <v>0</v>
      </c>
      <c r="S363" s="115">
        <v>0</v>
      </c>
      <c r="T363" s="115" t="e">
        <f>[1]!STOCK[[#This Row],[Costo Unitario (USD)]]+[1]!STOCK[[#This Row],[Costo Envío (USD)]]+[1]!STOCK[[#This Row],[Comisión 10%]]</f>
        <v>#REF!</v>
      </c>
      <c r="U363" s="98" t="e">
        <f>[1]!STOCK[[#This Row],[Costo total]]*1.5</f>
        <v>#REF!</v>
      </c>
      <c r="V363" s="80">
        <f t="shared" si="12"/>
        <v>22</v>
      </c>
      <c r="W363" s="115" t="e">
        <f>[1]!STOCK[[#This Row],[Precio Final]]-[1]!STOCK[[#This Row],[Costo total]]</f>
        <v>#REF!</v>
      </c>
      <c r="X363" s="115" t="e">
        <f>[1]!STOCK[[#This Row],[Ganancia Unitaria]]*[1]!STOCK[[#This Row],[Salidas]]</f>
        <v>#REF!</v>
      </c>
      <c r="Y363" s="115" t="s">
        <v>17162</v>
      </c>
      <c r="Z363" s="128"/>
      <c r="AA363" s="100" t="e">
        <f>[1]!STOCK[[#This Row],[Costo total]]*[1]!STOCK[[#This Row],[Entradas]]</f>
        <v>#REF!</v>
      </c>
      <c r="AB363" s="100" t="e">
        <f>[1]!STOCK[[#This Row],[Stock Actual]]*[1]!STOCK[[#This Row],[Costo total]]</f>
        <v>#REF!</v>
      </c>
      <c r="AC363" s="115"/>
      <c r="AD363" s="78"/>
      <c r="AE363" s="78"/>
      <c r="AF363" s="78"/>
      <c r="AG363" s="78"/>
      <c r="AH363" s="78"/>
      <c r="AI363" s="78"/>
      <c r="AJ363" s="78"/>
      <c r="AK363" s="78"/>
      <c r="AL363" s="78"/>
      <c r="AM363" s="78"/>
      <c r="AN363" s="78"/>
      <c r="AO363" s="78"/>
      <c r="AP363" s="78"/>
      <c r="AQ363" s="78"/>
      <c r="AR363" s="78"/>
      <c r="AS363" s="78"/>
      <c r="AT363" s="78"/>
    </row>
    <row r="364" s="58" customFormat="1" ht="80" hidden="1" customHeight="1" spans="1:46">
      <c r="A364" s="126" t="s">
        <v>17271</v>
      </c>
      <c r="B364" s="125"/>
      <c r="C364" s="83" t="s">
        <v>2</v>
      </c>
      <c r="D364" s="118" t="s">
        <v>16466</v>
      </c>
      <c r="E364" s="127" t="s">
        <v>17272</v>
      </c>
      <c r="F364" s="127" t="s">
        <v>16454</v>
      </c>
      <c r="G364" s="121"/>
      <c r="H364" s="88">
        <v>30</v>
      </c>
      <c r="I364" s="78">
        <f t="shared" si="11"/>
        <v>30</v>
      </c>
      <c r="J364" s="124">
        <v>3</v>
      </c>
      <c r="K364" s="105">
        <f>SUMIFS(VENTAS[Cantidad],VENTAS[Código del producto Vendido],STOCK[[#This Row],[Code]])</f>
        <v>0</v>
      </c>
      <c r="L364" s="105">
        <f>STOCK[[#This Row],[Entradas]]-STOCK[[#This Row],[Salidas]]</f>
        <v>3</v>
      </c>
      <c r="M364" s="99" t="e">
        <f>[1]!STOCK[[#This Row],[Precio Final]]*10%</f>
        <v>#REF!</v>
      </c>
      <c r="N364" s="99">
        <v>0</v>
      </c>
      <c r="O364" s="99">
        <v>0</v>
      </c>
      <c r="P364" s="118">
        <v>9</v>
      </c>
      <c r="Q364" s="121">
        <v>0</v>
      </c>
      <c r="R364" s="123">
        <v>0</v>
      </c>
      <c r="S364" s="121">
        <v>0</v>
      </c>
      <c r="T364" s="121" t="e">
        <f>[1]!STOCK[[#This Row],[Costo Unitario (USD)]]+[1]!STOCK[[#This Row],[Costo Envío (USD)]]+[1]!STOCK[[#This Row],[Comisión 10%]]</f>
        <v>#REF!</v>
      </c>
      <c r="U364" s="99" t="e">
        <f>[1]!STOCK[[#This Row],[Costo total]]*1.5</f>
        <v>#REF!</v>
      </c>
      <c r="V364" s="80">
        <f t="shared" si="12"/>
        <v>30</v>
      </c>
      <c r="W364" s="121" t="e">
        <f>[1]!STOCK[[#This Row],[Precio Final]]-[1]!STOCK[[#This Row],[Costo total]]</f>
        <v>#REF!</v>
      </c>
      <c r="X364" s="121" t="e">
        <f>[1]!STOCK[[#This Row],[Ganancia Unitaria]]*[1]!STOCK[[#This Row],[Salidas]]</f>
        <v>#REF!</v>
      </c>
      <c r="Y364" s="121" t="s">
        <v>17162</v>
      </c>
      <c r="Z364" s="129"/>
      <c r="AA364" s="96" t="e">
        <f>[1]!STOCK[[#This Row],[Costo total]]*[1]!STOCK[[#This Row],[Entradas]]</f>
        <v>#REF!</v>
      </c>
      <c r="AB364" s="96" t="e">
        <f>[1]!STOCK[[#This Row],[Stock Actual]]*[1]!STOCK[[#This Row],[Costo total]]</f>
        <v>#REF!</v>
      </c>
      <c r="AC364" s="121"/>
      <c r="AD364" s="78"/>
      <c r="AE364" s="78"/>
      <c r="AF364" s="78"/>
      <c r="AG364" s="78"/>
      <c r="AH364" s="78"/>
      <c r="AI364" s="78"/>
      <c r="AJ364" s="78"/>
      <c r="AK364" s="78"/>
      <c r="AL364" s="78"/>
      <c r="AM364" s="78"/>
      <c r="AN364" s="78"/>
      <c r="AO364" s="78"/>
      <c r="AP364" s="78"/>
      <c r="AQ364" s="78"/>
      <c r="AR364" s="78"/>
      <c r="AS364" s="78"/>
      <c r="AT364" s="78"/>
    </row>
    <row r="365" s="58" customFormat="1" ht="80" hidden="1" customHeight="1" spans="1:46">
      <c r="A365" s="126" t="s">
        <v>17273</v>
      </c>
      <c r="B365" s="125"/>
      <c r="C365" s="87" t="s">
        <v>2</v>
      </c>
      <c r="D365" s="118" t="s">
        <v>16582</v>
      </c>
      <c r="E365" s="127" t="s">
        <v>17274</v>
      </c>
      <c r="F365" s="127" t="s">
        <v>16400</v>
      </c>
      <c r="G365" s="115"/>
      <c r="H365" s="88">
        <v>30</v>
      </c>
      <c r="I365" s="78">
        <f t="shared" si="11"/>
        <v>30</v>
      </c>
      <c r="J365" s="124">
        <v>2</v>
      </c>
      <c r="K365" s="105">
        <v>1</v>
      </c>
      <c r="L365" s="105">
        <f>STOCK[[#This Row],[Entradas]]-STOCK[[#This Row],[Salidas]]</f>
        <v>1</v>
      </c>
      <c r="M365" s="98" t="e">
        <f>[1]!STOCK[[#This Row],[Precio Final]]*10%</f>
        <v>#REF!</v>
      </c>
      <c r="N365" s="98">
        <v>0</v>
      </c>
      <c r="O365" s="98">
        <v>0</v>
      </c>
      <c r="P365" s="118">
        <v>9</v>
      </c>
      <c r="Q365" s="115">
        <v>0</v>
      </c>
      <c r="R365" s="116">
        <v>0</v>
      </c>
      <c r="S365" s="115">
        <v>0</v>
      </c>
      <c r="T365" s="115" t="e">
        <f>[1]!STOCK[[#This Row],[Costo Unitario (USD)]]+[1]!STOCK[[#This Row],[Costo Envío (USD)]]+[1]!STOCK[[#This Row],[Comisión 10%]]</f>
        <v>#REF!</v>
      </c>
      <c r="U365" s="98" t="e">
        <f>[1]!STOCK[[#This Row],[Costo total]]*1.5</f>
        <v>#REF!</v>
      </c>
      <c r="V365" s="80">
        <f t="shared" si="12"/>
        <v>30</v>
      </c>
      <c r="W365" s="115" t="e">
        <f>[1]!STOCK[[#This Row],[Precio Final]]-[1]!STOCK[[#This Row],[Costo total]]</f>
        <v>#REF!</v>
      </c>
      <c r="X365" s="115" t="e">
        <f>[1]!STOCK[[#This Row],[Ganancia Unitaria]]*[1]!STOCK[[#This Row],[Salidas]]</f>
        <v>#REF!</v>
      </c>
      <c r="Y365" s="115" t="s">
        <v>17162</v>
      </c>
      <c r="Z365" s="128"/>
      <c r="AA365" s="100" t="e">
        <f>[1]!STOCK[[#This Row],[Costo total]]*[1]!STOCK[[#This Row],[Entradas]]</f>
        <v>#REF!</v>
      </c>
      <c r="AB365" s="100" t="e">
        <f>[1]!STOCK[[#This Row],[Stock Actual]]*[1]!STOCK[[#This Row],[Costo total]]</f>
        <v>#REF!</v>
      </c>
      <c r="AC365" s="115"/>
      <c r="AD365" s="78"/>
      <c r="AE365" s="78"/>
      <c r="AF365" s="78"/>
      <c r="AG365" s="78"/>
      <c r="AH365" s="78"/>
      <c r="AI365" s="78"/>
      <c r="AJ365" s="78"/>
      <c r="AK365" s="78"/>
      <c r="AL365" s="78"/>
      <c r="AM365" s="78"/>
      <c r="AN365" s="78"/>
      <c r="AO365" s="78"/>
      <c r="AP365" s="78"/>
      <c r="AQ365" s="78"/>
      <c r="AR365" s="78"/>
      <c r="AS365" s="78"/>
      <c r="AT365" s="78"/>
    </row>
    <row r="366" s="58" customFormat="1" ht="80" hidden="1" customHeight="1" spans="1:46">
      <c r="A366" s="126" t="s">
        <v>17275</v>
      </c>
      <c r="B366" s="125"/>
      <c r="C366" s="83" t="s">
        <v>2</v>
      </c>
      <c r="D366" s="118" t="s">
        <v>16466</v>
      </c>
      <c r="E366" s="127" t="s">
        <v>17276</v>
      </c>
      <c r="F366" s="127" t="s">
        <v>16454</v>
      </c>
      <c r="G366" s="121"/>
      <c r="H366" s="88">
        <v>15</v>
      </c>
      <c r="I366" s="78">
        <f t="shared" si="11"/>
        <v>15</v>
      </c>
      <c r="J366" s="124">
        <v>0</v>
      </c>
      <c r="K366" s="105">
        <f>SUMIFS(VENTAS[Cantidad],VENTAS[Código del producto Vendido],STOCK[[#This Row],[Code]])</f>
        <v>0</v>
      </c>
      <c r="L366" s="105">
        <f>STOCK[[#This Row],[Entradas]]-STOCK[[#This Row],[Salidas]]</f>
        <v>0</v>
      </c>
      <c r="M366" s="99" t="e">
        <f>[1]!STOCK[[#This Row],[Precio Final]]*10%</f>
        <v>#REF!</v>
      </c>
      <c r="N366" s="99">
        <v>0</v>
      </c>
      <c r="O366" s="99">
        <v>0</v>
      </c>
      <c r="P366" s="118">
        <v>9</v>
      </c>
      <c r="Q366" s="121">
        <v>0</v>
      </c>
      <c r="R366" s="123">
        <v>0</v>
      </c>
      <c r="S366" s="121">
        <v>0</v>
      </c>
      <c r="T366" s="121" t="e">
        <f>[1]!STOCK[[#This Row],[Costo Unitario (USD)]]+[1]!STOCK[[#This Row],[Costo Envío (USD)]]+[1]!STOCK[[#This Row],[Comisión 10%]]</f>
        <v>#REF!</v>
      </c>
      <c r="U366" s="99" t="e">
        <f>[1]!STOCK[[#This Row],[Costo total]]*1.5</f>
        <v>#REF!</v>
      </c>
      <c r="V366" s="80">
        <f t="shared" si="12"/>
        <v>15</v>
      </c>
      <c r="W366" s="121" t="e">
        <f>[1]!STOCK[[#This Row],[Precio Final]]-[1]!STOCK[[#This Row],[Costo total]]</f>
        <v>#REF!</v>
      </c>
      <c r="X366" s="121" t="e">
        <f>[1]!STOCK[[#This Row],[Ganancia Unitaria]]*[1]!STOCK[[#This Row],[Salidas]]</f>
        <v>#REF!</v>
      </c>
      <c r="Y366" s="121" t="s">
        <v>17162</v>
      </c>
      <c r="Z366" s="129"/>
      <c r="AA366" s="96" t="e">
        <f>[1]!STOCK[[#This Row],[Costo total]]*[1]!STOCK[[#This Row],[Entradas]]</f>
        <v>#REF!</v>
      </c>
      <c r="AB366" s="96" t="e">
        <f>[1]!STOCK[[#This Row],[Stock Actual]]*[1]!STOCK[[#This Row],[Costo total]]</f>
        <v>#REF!</v>
      </c>
      <c r="AC366" s="121"/>
      <c r="AD366" s="78"/>
      <c r="AE366" s="78"/>
      <c r="AF366" s="78"/>
      <c r="AG366" s="78"/>
      <c r="AH366" s="78"/>
      <c r="AI366" s="78"/>
      <c r="AJ366" s="78"/>
      <c r="AK366" s="78"/>
      <c r="AL366" s="78"/>
      <c r="AM366" s="78"/>
      <c r="AN366" s="78"/>
      <c r="AO366" s="78"/>
      <c r="AP366" s="78"/>
      <c r="AQ366" s="78"/>
      <c r="AR366" s="78"/>
      <c r="AS366" s="78"/>
      <c r="AT366" s="78"/>
    </row>
    <row r="367" s="58" customFormat="1" ht="80" hidden="1" customHeight="1" spans="1:46">
      <c r="A367" s="126" t="s">
        <v>17277</v>
      </c>
      <c r="B367" s="125"/>
      <c r="C367" s="87" t="s">
        <v>2</v>
      </c>
      <c r="D367" s="118" t="s">
        <v>16480</v>
      </c>
      <c r="E367" s="127" t="s">
        <v>17278</v>
      </c>
      <c r="F367" s="127" t="s">
        <v>16413</v>
      </c>
      <c r="G367" s="115"/>
      <c r="H367" s="88">
        <v>15</v>
      </c>
      <c r="I367" s="78">
        <f t="shared" si="11"/>
        <v>15</v>
      </c>
      <c r="J367" s="124">
        <v>0</v>
      </c>
      <c r="K367" s="105">
        <f>SUMIFS(VENTAS[Cantidad],VENTAS[Código del producto Vendido],STOCK[[#This Row],[Code]])</f>
        <v>0</v>
      </c>
      <c r="L367" s="105">
        <f>STOCK[[#This Row],[Entradas]]-STOCK[[#This Row],[Salidas]]</f>
        <v>0</v>
      </c>
      <c r="M367" s="98" t="e">
        <f>[1]!STOCK[[#This Row],[Precio Final]]*10%</f>
        <v>#REF!</v>
      </c>
      <c r="N367" s="98">
        <v>0</v>
      </c>
      <c r="O367" s="98">
        <v>0</v>
      </c>
      <c r="P367" s="118">
        <v>9</v>
      </c>
      <c r="Q367" s="115">
        <v>0</v>
      </c>
      <c r="R367" s="116">
        <v>0</v>
      </c>
      <c r="S367" s="115">
        <v>0</v>
      </c>
      <c r="T367" s="115" t="e">
        <f>[1]!STOCK[[#This Row],[Costo Unitario (USD)]]+[1]!STOCK[[#This Row],[Costo Envío (USD)]]+[1]!STOCK[[#This Row],[Comisión 10%]]</f>
        <v>#REF!</v>
      </c>
      <c r="U367" s="98" t="e">
        <f>[1]!STOCK[[#This Row],[Costo total]]*1.5</f>
        <v>#REF!</v>
      </c>
      <c r="V367" s="80">
        <f t="shared" si="12"/>
        <v>15</v>
      </c>
      <c r="W367" s="115" t="e">
        <f>[1]!STOCK[[#This Row],[Precio Final]]-[1]!STOCK[[#This Row],[Costo total]]</f>
        <v>#REF!</v>
      </c>
      <c r="X367" s="115" t="e">
        <f>[1]!STOCK[[#This Row],[Ganancia Unitaria]]*[1]!STOCK[[#This Row],[Salidas]]</f>
        <v>#REF!</v>
      </c>
      <c r="Y367" s="115" t="s">
        <v>17162</v>
      </c>
      <c r="Z367" s="128"/>
      <c r="AA367" s="100" t="e">
        <f>[1]!STOCK[[#This Row],[Costo total]]*[1]!STOCK[[#This Row],[Entradas]]</f>
        <v>#REF!</v>
      </c>
      <c r="AB367" s="100" t="e">
        <f>[1]!STOCK[[#This Row],[Stock Actual]]*[1]!STOCK[[#This Row],[Costo total]]</f>
        <v>#REF!</v>
      </c>
      <c r="AC367" s="115"/>
      <c r="AD367" s="78"/>
      <c r="AE367" s="78"/>
      <c r="AF367" s="78"/>
      <c r="AG367" s="78"/>
      <c r="AH367" s="78"/>
      <c r="AI367" s="78"/>
      <c r="AJ367" s="78"/>
      <c r="AK367" s="78"/>
      <c r="AL367" s="78"/>
      <c r="AM367" s="78"/>
      <c r="AN367" s="78"/>
      <c r="AO367" s="78"/>
      <c r="AP367" s="78"/>
      <c r="AQ367" s="78"/>
      <c r="AR367" s="78"/>
      <c r="AS367" s="78"/>
      <c r="AT367" s="78"/>
    </row>
    <row r="368" s="58" customFormat="1" ht="80" hidden="1" customHeight="1" spans="1:46">
      <c r="A368" s="126" t="s">
        <v>17279</v>
      </c>
      <c r="B368" s="125"/>
      <c r="C368" s="83" t="s">
        <v>2</v>
      </c>
      <c r="D368" s="118" t="s">
        <v>16480</v>
      </c>
      <c r="E368" s="127" t="s">
        <v>17280</v>
      </c>
      <c r="F368" s="127" t="s">
        <v>16400</v>
      </c>
      <c r="G368" s="121"/>
      <c r="H368" s="88">
        <v>15</v>
      </c>
      <c r="I368" s="78">
        <f t="shared" si="11"/>
        <v>15</v>
      </c>
      <c r="J368" s="124">
        <v>0</v>
      </c>
      <c r="K368" s="105">
        <f>SUMIFS(VENTAS[Cantidad],VENTAS[Código del producto Vendido],STOCK[[#This Row],[Code]])</f>
        <v>0</v>
      </c>
      <c r="L368" s="105">
        <f>STOCK[[#This Row],[Entradas]]-STOCK[[#This Row],[Salidas]]</f>
        <v>0</v>
      </c>
      <c r="M368" s="99" t="e">
        <f>[1]!STOCK[[#This Row],[Precio Final]]*10%</f>
        <v>#REF!</v>
      </c>
      <c r="N368" s="99">
        <v>0</v>
      </c>
      <c r="O368" s="99">
        <v>0</v>
      </c>
      <c r="P368" s="118">
        <v>9</v>
      </c>
      <c r="Q368" s="121">
        <v>0</v>
      </c>
      <c r="R368" s="123">
        <v>0</v>
      </c>
      <c r="S368" s="121">
        <v>0</v>
      </c>
      <c r="T368" s="121" t="e">
        <f>[1]!STOCK[[#This Row],[Costo Unitario (USD)]]+[1]!STOCK[[#This Row],[Costo Envío (USD)]]+[1]!STOCK[[#This Row],[Comisión 10%]]</f>
        <v>#REF!</v>
      </c>
      <c r="U368" s="99" t="e">
        <f>[1]!STOCK[[#This Row],[Costo total]]*1.5</f>
        <v>#REF!</v>
      </c>
      <c r="V368" s="80">
        <f t="shared" si="12"/>
        <v>15</v>
      </c>
      <c r="W368" s="121" t="e">
        <f>[1]!STOCK[[#This Row],[Precio Final]]-[1]!STOCK[[#This Row],[Costo total]]</f>
        <v>#REF!</v>
      </c>
      <c r="X368" s="121" t="e">
        <f>[1]!STOCK[[#This Row],[Ganancia Unitaria]]*[1]!STOCK[[#This Row],[Salidas]]</f>
        <v>#REF!</v>
      </c>
      <c r="Y368" s="121" t="s">
        <v>17162</v>
      </c>
      <c r="Z368" s="129"/>
      <c r="AA368" s="96" t="e">
        <f>[1]!STOCK[[#This Row],[Costo total]]*[1]!STOCK[[#This Row],[Entradas]]</f>
        <v>#REF!</v>
      </c>
      <c r="AB368" s="96" t="e">
        <f>[1]!STOCK[[#This Row],[Stock Actual]]*[1]!STOCK[[#This Row],[Costo total]]</f>
        <v>#REF!</v>
      </c>
      <c r="AC368" s="121"/>
      <c r="AD368" s="78"/>
      <c r="AE368" s="78"/>
      <c r="AF368" s="78"/>
      <c r="AG368" s="78"/>
      <c r="AH368" s="78"/>
      <c r="AI368" s="78"/>
      <c r="AJ368" s="78"/>
      <c r="AK368" s="78"/>
      <c r="AL368" s="78"/>
      <c r="AM368" s="78"/>
      <c r="AN368" s="78"/>
      <c r="AO368" s="78"/>
      <c r="AP368" s="78"/>
      <c r="AQ368" s="78"/>
      <c r="AR368" s="78"/>
      <c r="AS368" s="78"/>
      <c r="AT368" s="78"/>
    </row>
    <row r="369" s="58" customFormat="1" ht="80" hidden="1" customHeight="1" spans="1:46">
      <c r="A369" s="126" t="s">
        <v>17281</v>
      </c>
      <c r="B369" s="125"/>
      <c r="C369" s="87" t="s">
        <v>2</v>
      </c>
      <c r="D369" s="118" t="s">
        <v>16466</v>
      </c>
      <c r="E369" s="127" t="s">
        <v>17282</v>
      </c>
      <c r="F369" s="127" t="s">
        <v>16409</v>
      </c>
      <c r="G369" s="115"/>
      <c r="H369" s="88">
        <v>15</v>
      </c>
      <c r="I369" s="78">
        <f t="shared" si="11"/>
        <v>15</v>
      </c>
      <c r="J369" s="124">
        <v>2</v>
      </c>
      <c r="K369" s="105">
        <f>SUMIFS(VENTAS[Cantidad],VENTAS[Código del producto Vendido],STOCK[[#This Row],[Code]])</f>
        <v>0</v>
      </c>
      <c r="L369" s="105">
        <f>STOCK[[#This Row],[Entradas]]-STOCK[[#This Row],[Salidas]]</f>
        <v>2</v>
      </c>
      <c r="M369" s="98" t="e">
        <f>[1]!STOCK[[#This Row],[Precio Final]]*10%</f>
        <v>#REF!</v>
      </c>
      <c r="N369" s="98">
        <v>0</v>
      </c>
      <c r="O369" s="98">
        <v>0</v>
      </c>
      <c r="P369" s="118">
        <v>9</v>
      </c>
      <c r="Q369" s="115">
        <v>0</v>
      </c>
      <c r="R369" s="116">
        <v>0</v>
      </c>
      <c r="S369" s="115">
        <v>0</v>
      </c>
      <c r="T369" s="115" t="e">
        <f>[1]!STOCK[[#This Row],[Costo Unitario (USD)]]+[1]!STOCK[[#This Row],[Costo Envío (USD)]]+[1]!STOCK[[#This Row],[Comisión 10%]]</f>
        <v>#REF!</v>
      </c>
      <c r="U369" s="98" t="e">
        <f>[1]!STOCK[[#This Row],[Costo total]]*1.5</f>
        <v>#REF!</v>
      </c>
      <c r="V369" s="80">
        <f t="shared" si="12"/>
        <v>15</v>
      </c>
      <c r="W369" s="115" t="e">
        <f>[1]!STOCK[[#This Row],[Precio Final]]-[1]!STOCK[[#This Row],[Costo total]]</f>
        <v>#REF!</v>
      </c>
      <c r="X369" s="115" t="e">
        <f>[1]!STOCK[[#This Row],[Ganancia Unitaria]]*[1]!STOCK[[#This Row],[Salidas]]</f>
        <v>#REF!</v>
      </c>
      <c r="Y369" s="115" t="s">
        <v>17162</v>
      </c>
      <c r="Z369" s="128"/>
      <c r="AA369" s="100" t="e">
        <f>[1]!STOCK[[#This Row],[Costo total]]*[1]!STOCK[[#This Row],[Entradas]]</f>
        <v>#REF!</v>
      </c>
      <c r="AB369" s="100" t="e">
        <f>[1]!STOCK[[#This Row],[Stock Actual]]*[1]!STOCK[[#This Row],[Costo total]]</f>
        <v>#REF!</v>
      </c>
      <c r="AC369" s="115"/>
      <c r="AD369" s="78"/>
      <c r="AE369" s="78"/>
      <c r="AF369" s="78"/>
      <c r="AG369" s="78"/>
      <c r="AH369" s="78"/>
      <c r="AI369" s="78"/>
      <c r="AJ369" s="78"/>
      <c r="AK369" s="78"/>
      <c r="AL369" s="78"/>
      <c r="AM369" s="78"/>
      <c r="AN369" s="78"/>
      <c r="AO369" s="78"/>
      <c r="AP369" s="78"/>
      <c r="AQ369" s="78"/>
      <c r="AR369" s="78"/>
      <c r="AS369" s="78"/>
      <c r="AT369" s="78"/>
    </row>
    <row r="370" s="58" customFormat="1" ht="80" hidden="1" customHeight="1" spans="1:46">
      <c r="A370" s="126" t="s">
        <v>17283</v>
      </c>
      <c r="B370" s="125"/>
      <c r="C370" s="83" t="s">
        <v>2</v>
      </c>
      <c r="D370" s="118" t="s">
        <v>16466</v>
      </c>
      <c r="E370" s="127" t="s">
        <v>17284</v>
      </c>
      <c r="F370" s="127" t="s">
        <v>16568</v>
      </c>
      <c r="G370" s="121"/>
      <c r="H370" s="88">
        <v>20</v>
      </c>
      <c r="I370" s="78">
        <f t="shared" si="11"/>
        <v>20</v>
      </c>
      <c r="J370" s="124">
        <v>0</v>
      </c>
      <c r="K370" s="105">
        <f>SUMIFS(VENTAS[Cantidad],VENTAS[Código del producto Vendido],STOCK[[#This Row],[Code]])</f>
        <v>0</v>
      </c>
      <c r="L370" s="105">
        <f>STOCK[[#This Row],[Entradas]]-STOCK[[#This Row],[Salidas]]</f>
        <v>0</v>
      </c>
      <c r="M370" s="99" t="e">
        <f>[1]!STOCK[[#This Row],[Precio Final]]*10%</f>
        <v>#REF!</v>
      </c>
      <c r="N370" s="99">
        <v>0</v>
      </c>
      <c r="O370" s="99">
        <v>0</v>
      </c>
      <c r="P370" s="118">
        <v>9</v>
      </c>
      <c r="Q370" s="121">
        <v>0</v>
      </c>
      <c r="R370" s="123">
        <v>0</v>
      </c>
      <c r="S370" s="121">
        <v>0</v>
      </c>
      <c r="T370" s="121" t="e">
        <f>[1]!STOCK[[#This Row],[Costo Unitario (USD)]]+[1]!STOCK[[#This Row],[Costo Envío (USD)]]+[1]!STOCK[[#This Row],[Comisión 10%]]</f>
        <v>#REF!</v>
      </c>
      <c r="U370" s="99" t="e">
        <f>[1]!STOCK[[#This Row],[Costo total]]*1.5</f>
        <v>#REF!</v>
      </c>
      <c r="V370" s="80">
        <f t="shared" si="12"/>
        <v>20</v>
      </c>
      <c r="W370" s="121" t="e">
        <f>[1]!STOCK[[#This Row],[Precio Final]]-[1]!STOCK[[#This Row],[Costo total]]</f>
        <v>#REF!</v>
      </c>
      <c r="X370" s="121" t="e">
        <f>[1]!STOCK[[#This Row],[Ganancia Unitaria]]*[1]!STOCK[[#This Row],[Salidas]]</f>
        <v>#REF!</v>
      </c>
      <c r="Y370" s="121" t="s">
        <v>17162</v>
      </c>
      <c r="Z370" s="129"/>
      <c r="AA370" s="96" t="e">
        <f>[1]!STOCK[[#This Row],[Costo total]]*[1]!STOCK[[#This Row],[Entradas]]</f>
        <v>#REF!</v>
      </c>
      <c r="AB370" s="96" t="e">
        <f>[1]!STOCK[[#This Row],[Stock Actual]]*[1]!STOCK[[#This Row],[Costo total]]</f>
        <v>#REF!</v>
      </c>
      <c r="AC370" s="121"/>
      <c r="AD370" s="78"/>
      <c r="AE370" s="78"/>
      <c r="AF370" s="78"/>
      <c r="AG370" s="78"/>
      <c r="AH370" s="78"/>
      <c r="AI370" s="78"/>
      <c r="AJ370" s="78"/>
      <c r="AK370" s="78"/>
      <c r="AL370" s="78"/>
      <c r="AM370" s="78"/>
      <c r="AN370" s="78"/>
      <c r="AO370" s="78"/>
      <c r="AP370" s="78"/>
      <c r="AQ370" s="78"/>
      <c r="AR370" s="78"/>
      <c r="AS370" s="78"/>
      <c r="AT370" s="78"/>
    </row>
    <row r="371" s="58" customFormat="1" ht="80" hidden="1" customHeight="1" spans="1:46">
      <c r="A371" s="126" t="s">
        <v>17285</v>
      </c>
      <c r="B371" s="125"/>
      <c r="C371" s="87" t="s">
        <v>2</v>
      </c>
      <c r="D371" s="118" t="s">
        <v>16466</v>
      </c>
      <c r="E371" s="127" t="s">
        <v>17286</v>
      </c>
      <c r="F371" s="127" t="s">
        <v>16409</v>
      </c>
      <c r="G371" s="115"/>
      <c r="H371" s="88">
        <v>25</v>
      </c>
      <c r="I371" s="78">
        <f t="shared" si="11"/>
        <v>25</v>
      </c>
      <c r="J371" s="124">
        <v>0</v>
      </c>
      <c r="K371" s="105">
        <f>SUMIFS(VENTAS[Cantidad],VENTAS[Código del producto Vendido],STOCK[[#This Row],[Code]])</f>
        <v>0</v>
      </c>
      <c r="L371" s="105">
        <f>STOCK[[#This Row],[Entradas]]-STOCK[[#This Row],[Salidas]]</f>
        <v>0</v>
      </c>
      <c r="M371" s="98" t="e">
        <f>[1]!STOCK[[#This Row],[Precio Final]]*10%</f>
        <v>#REF!</v>
      </c>
      <c r="N371" s="98">
        <v>0</v>
      </c>
      <c r="O371" s="98">
        <v>0</v>
      </c>
      <c r="P371" s="118">
        <v>9</v>
      </c>
      <c r="Q371" s="115">
        <v>0</v>
      </c>
      <c r="R371" s="116">
        <v>0</v>
      </c>
      <c r="S371" s="115">
        <v>0</v>
      </c>
      <c r="T371" s="115" t="e">
        <f>[1]!STOCK[[#This Row],[Costo Unitario (USD)]]+[1]!STOCK[[#This Row],[Costo Envío (USD)]]+[1]!STOCK[[#This Row],[Comisión 10%]]</f>
        <v>#REF!</v>
      </c>
      <c r="U371" s="98" t="e">
        <f>[1]!STOCK[[#This Row],[Costo total]]*1.5</f>
        <v>#REF!</v>
      </c>
      <c r="V371" s="80">
        <f t="shared" si="12"/>
        <v>25</v>
      </c>
      <c r="W371" s="115" t="e">
        <f>[1]!STOCK[[#This Row],[Precio Final]]-[1]!STOCK[[#This Row],[Costo total]]</f>
        <v>#REF!</v>
      </c>
      <c r="X371" s="115" t="e">
        <f>[1]!STOCK[[#This Row],[Ganancia Unitaria]]*[1]!STOCK[[#This Row],[Salidas]]</f>
        <v>#REF!</v>
      </c>
      <c r="Y371" s="115" t="s">
        <v>17162</v>
      </c>
      <c r="Z371" s="128"/>
      <c r="AA371" s="100" t="e">
        <f>[1]!STOCK[[#This Row],[Costo total]]*[1]!STOCK[[#This Row],[Entradas]]</f>
        <v>#REF!</v>
      </c>
      <c r="AB371" s="100" t="e">
        <f>[1]!STOCK[[#This Row],[Stock Actual]]*[1]!STOCK[[#This Row],[Costo total]]</f>
        <v>#REF!</v>
      </c>
      <c r="AC371" s="115"/>
      <c r="AD371" s="78"/>
      <c r="AE371" s="78"/>
      <c r="AF371" s="78"/>
      <c r="AG371" s="78"/>
      <c r="AH371" s="78"/>
      <c r="AI371" s="78"/>
      <c r="AJ371" s="78"/>
      <c r="AK371" s="78"/>
      <c r="AL371" s="78"/>
      <c r="AM371" s="78"/>
      <c r="AN371" s="78"/>
      <c r="AO371" s="78"/>
      <c r="AP371" s="78"/>
      <c r="AQ371" s="78"/>
      <c r="AR371" s="78"/>
      <c r="AS371" s="78"/>
      <c r="AT371" s="78"/>
    </row>
    <row r="372" s="58" customFormat="1" ht="80" hidden="1" customHeight="1" spans="1:46">
      <c r="A372" s="126" t="s">
        <v>17287</v>
      </c>
      <c r="B372" s="125"/>
      <c r="C372" s="83" t="s">
        <v>2</v>
      </c>
      <c r="D372" s="118" t="s">
        <v>16466</v>
      </c>
      <c r="E372" s="127" t="s">
        <v>17288</v>
      </c>
      <c r="F372" s="127" t="s">
        <v>16454</v>
      </c>
      <c r="G372" s="121"/>
      <c r="H372" s="88">
        <v>25</v>
      </c>
      <c r="I372" s="78">
        <f t="shared" si="11"/>
        <v>25</v>
      </c>
      <c r="J372" s="124">
        <v>0</v>
      </c>
      <c r="K372" s="105">
        <f>SUMIFS(VENTAS[Cantidad],VENTAS[Código del producto Vendido],STOCK[[#This Row],[Code]])</f>
        <v>0</v>
      </c>
      <c r="L372" s="105">
        <f>STOCK[[#This Row],[Entradas]]-STOCK[[#This Row],[Salidas]]</f>
        <v>0</v>
      </c>
      <c r="M372" s="99" t="e">
        <f>[1]!STOCK[[#This Row],[Precio Final]]*10%</f>
        <v>#REF!</v>
      </c>
      <c r="N372" s="99">
        <v>0</v>
      </c>
      <c r="O372" s="99">
        <v>0</v>
      </c>
      <c r="P372" s="118">
        <v>9</v>
      </c>
      <c r="Q372" s="121">
        <v>0</v>
      </c>
      <c r="R372" s="123">
        <v>0</v>
      </c>
      <c r="S372" s="121">
        <v>0</v>
      </c>
      <c r="T372" s="121" t="e">
        <f>[1]!STOCK[[#This Row],[Costo Unitario (USD)]]+[1]!STOCK[[#This Row],[Costo Envío (USD)]]+[1]!STOCK[[#This Row],[Comisión 10%]]</f>
        <v>#REF!</v>
      </c>
      <c r="U372" s="99" t="e">
        <f>[1]!STOCK[[#This Row],[Costo total]]*1.5</f>
        <v>#REF!</v>
      </c>
      <c r="V372" s="80">
        <f t="shared" si="12"/>
        <v>25</v>
      </c>
      <c r="W372" s="121" t="e">
        <f>[1]!STOCK[[#This Row],[Precio Final]]-[1]!STOCK[[#This Row],[Costo total]]</f>
        <v>#REF!</v>
      </c>
      <c r="X372" s="121" t="e">
        <f>[1]!STOCK[[#This Row],[Ganancia Unitaria]]*[1]!STOCK[[#This Row],[Salidas]]</f>
        <v>#REF!</v>
      </c>
      <c r="Y372" s="121" t="s">
        <v>17162</v>
      </c>
      <c r="Z372" s="129"/>
      <c r="AA372" s="96" t="e">
        <f>[1]!STOCK[[#This Row],[Costo total]]*[1]!STOCK[[#This Row],[Entradas]]</f>
        <v>#REF!</v>
      </c>
      <c r="AB372" s="96" t="e">
        <f>[1]!STOCK[[#This Row],[Stock Actual]]*[1]!STOCK[[#This Row],[Costo total]]</f>
        <v>#REF!</v>
      </c>
      <c r="AC372" s="121"/>
      <c r="AD372" s="78"/>
      <c r="AE372" s="78"/>
      <c r="AF372" s="78"/>
      <c r="AG372" s="78"/>
      <c r="AH372" s="78"/>
      <c r="AI372" s="78"/>
      <c r="AJ372" s="78"/>
      <c r="AK372" s="78"/>
      <c r="AL372" s="78"/>
      <c r="AM372" s="78"/>
      <c r="AN372" s="78"/>
      <c r="AO372" s="78"/>
      <c r="AP372" s="78"/>
      <c r="AQ372" s="78"/>
      <c r="AR372" s="78"/>
      <c r="AS372" s="78"/>
      <c r="AT372" s="78"/>
    </row>
    <row r="373" s="58" customFormat="1" ht="80" hidden="1" customHeight="1" spans="1:46">
      <c r="A373" s="126" t="s">
        <v>17289</v>
      </c>
      <c r="B373" s="125"/>
      <c r="C373" s="87" t="s">
        <v>2</v>
      </c>
      <c r="D373" s="118" t="s">
        <v>16480</v>
      </c>
      <c r="E373" s="127" t="s">
        <v>17290</v>
      </c>
      <c r="F373" s="127" t="s">
        <v>16400</v>
      </c>
      <c r="G373" s="115"/>
      <c r="H373" s="88">
        <v>12</v>
      </c>
      <c r="I373" s="78">
        <f t="shared" si="11"/>
        <v>12</v>
      </c>
      <c r="J373" s="124">
        <v>1</v>
      </c>
      <c r="K373" s="105">
        <f>SUMIFS(VENTAS[Cantidad],VENTAS[Código del producto Vendido],STOCK[[#This Row],[Code]])</f>
        <v>0</v>
      </c>
      <c r="L373" s="105">
        <f>STOCK[[#This Row],[Entradas]]-STOCK[[#This Row],[Salidas]]</f>
        <v>1</v>
      </c>
      <c r="M373" s="98" t="e">
        <f>[1]!STOCK[[#This Row],[Precio Final]]*10%</f>
        <v>#REF!</v>
      </c>
      <c r="N373" s="98">
        <v>0</v>
      </c>
      <c r="O373" s="98">
        <v>0</v>
      </c>
      <c r="P373" s="118">
        <v>9</v>
      </c>
      <c r="Q373" s="115">
        <v>0</v>
      </c>
      <c r="R373" s="116">
        <v>0</v>
      </c>
      <c r="S373" s="115">
        <v>0</v>
      </c>
      <c r="T373" s="115" t="e">
        <f>[1]!STOCK[[#This Row],[Costo Unitario (USD)]]+[1]!STOCK[[#This Row],[Costo Envío (USD)]]+[1]!STOCK[[#This Row],[Comisión 10%]]</f>
        <v>#REF!</v>
      </c>
      <c r="U373" s="98" t="e">
        <f>[1]!STOCK[[#This Row],[Costo total]]*1.5</f>
        <v>#REF!</v>
      </c>
      <c r="V373" s="80">
        <f t="shared" si="12"/>
        <v>12</v>
      </c>
      <c r="W373" s="115" t="e">
        <f>[1]!STOCK[[#This Row],[Precio Final]]-[1]!STOCK[[#This Row],[Costo total]]</f>
        <v>#REF!</v>
      </c>
      <c r="X373" s="115" t="e">
        <f>[1]!STOCK[[#This Row],[Ganancia Unitaria]]*[1]!STOCK[[#This Row],[Salidas]]</f>
        <v>#REF!</v>
      </c>
      <c r="Y373" s="115" t="s">
        <v>17162</v>
      </c>
      <c r="Z373" s="128"/>
      <c r="AA373" s="100" t="e">
        <f>[1]!STOCK[[#This Row],[Costo total]]*[1]!STOCK[[#This Row],[Entradas]]</f>
        <v>#REF!</v>
      </c>
      <c r="AB373" s="100" t="e">
        <f>[1]!STOCK[[#This Row],[Stock Actual]]*[1]!STOCK[[#This Row],[Costo total]]</f>
        <v>#REF!</v>
      </c>
      <c r="AC373" s="115"/>
      <c r="AD373" s="78"/>
      <c r="AE373" s="78"/>
      <c r="AF373" s="78"/>
      <c r="AG373" s="78"/>
      <c r="AH373" s="78"/>
      <c r="AI373" s="78"/>
      <c r="AJ373" s="78"/>
      <c r="AK373" s="78"/>
      <c r="AL373" s="78"/>
      <c r="AM373" s="78"/>
      <c r="AN373" s="78"/>
      <c r="AO373" s="78"/>
      <c r="AP373" s="78"/>
      <c r="AQ373" s="78"/>
      <c r="AR373" s="78"/>
      <c r="AS373" s="78"/>
      <c r="AT373" s="78"/>
    </row>
    <row r="374" s="58" customFormat="1" ht="80" hidden="1" customHeight="1" spans="1:46">
      <c r="A374" s="124" t="s">
        <v>17291</v>
      </c>
      <c r="B374" s="125"/>
      <c r="C374" s="83" t="s">
        <v>2</v>
      </c>
      <c r="D374" s="118" t="s">
        <v>16466</v>
      </c>
      <c r="E374" s="127" t="s">
        <v>17292</v>
      </c>
      <c r="F374" s="127" t="s">
        <v>16400</v>
      </c>
      <c r="G374" s="121"/>
      <c r="H374" s="88">
        <v>25</v>
      </c>
      <c r="I374" s="78">
        <f t="shared" si="11"/>
        <v>25</v>
      </c>
      <c r="J374" s="124">
        <v>3</v>
      </c>
      <c r="K374" s="105">
        <v>1</v>
      </c>
      <c r="L374" s="105">
        <f>STOCK[[#This Row],[Entradas]]-STOCK[[#This Row],[Salidas]]</f>
        <v>2</v>
      </c>
      <c r="M374" s="99" t="e">
        <f>[1]!STOCK[[#This Row],[Precio Final]]*10%</f>
        <v>#REF!</v>
      </c>
      <c r="N374" s="99">
        <v>0</v>
      </c>
      <c r="O374" s="99">
        <v>0</v>
      </c>
      <c r="P374" s="118">
        <v>9</v>
      </c>
      <c r="Q374" s="121">
        <v>0</v>
      </c>
      <c r="R374" s="123">
        <v>0</v>
      </c>
      <c r="S374" s="121">
        <v>0</v>
      </c>
      <c r="T374" s="121" t="e">
        <f>[1]!STOCK[[#This Row],[Costo Unitario (USD)]]+[1]!STOCK[[#This Row],[Costo Envío (USD)]]+[1]!STOCK[[#This Row],[Comisión 10%]]</f>
        <v>#REF!</v>
      </c>
      <c r="U374" s="99" t="e">
        <f>[1]!STOCK[[#This Row],[Costo total]]*1.5</f>
        <v>#REF!</v>
      </c>
      <c r="V374" s="80">
        <f t="shared" si="12"/>
        <v>25</v>
      </c>
      <c r="W374" s="121" t="e">
        <f>[1]!STOCK[[#This Row],[Precio Final]]-[1]!STOCK[[#This Row],[Costo total]]</f>
        <v>#REF!</v>
      </c>
      <c r="X374" s="121" t="e">
        <f>[1]!STOCK[[#This Row],[Ganancia Unitaria]]*[1]!STOCK[[#This Row],[Salidas]]</f>
        <v>#REF!</v>
      </c>
      <c r="Y374" s="121" t="s">
        <v>17162</v>
      </c>
      <c r="Z374" s="129"/>
      <c r="AA374" s="96" t="e">
        <f>[1]!STOCK[[#This Row],[Costo total]]*[1]!STOCK[[#This Row],[Entradas]]</f>
        <v>#REF!</v>
      </c>
      <c r="AB374" s="96" t="e">
        <f>[1]!STOCK[[#This Row],[Stock Actual]]*[1]!STOCK[[#This Row],[Costo total]]</f>
        <v>#REF!</v>
      </c>
      <c r="AC374" s="121">
        <v>20</v>
      </c>
      <c r="AD374" s="78"/>
      <c r="AE374" s="78"/>
      <c r="AF374" s="78"/>
      <c r="AG374" s="78"/>
      <c r="AH374" s="78"/>
      <c r="AI374" s="78"/>
      <c r="AJ374" s="78"/>
      <c r="AK374" s="78"/>
      <c r="AL374" s="78"/>
      <c r="AM374" s="78"/>
      <c r="AN374" s="78"/>
      <c r="AO374" s="78"/>
      <c r="AP374" s="78"/>
      <c r="AQ374" s="78"/>
      <c r="AR374" s="78"/>
      <c r="AS374" s="78"/>
      <c r="AT374" s="78"/>
    </row>
    <row r="375" s="58" customFormat="1" ht="80" hidden="1" customHeight="1" spans="1:46">
      <c r="A375" s="126" t="s">
        <v>17293</v>
      </c>
      <c r="B375" s="125"/>
      <c r="C375" s="87" t="s">
        <v>2</v>
      </c>
      <c r="D375" s="118" t="s">
        <v>16466</v>
      </c>
      <c r="E375" s="127" t="s">
        <v>17294</v>
      </c>
      <c r="F375" s="127" t="s">
        <v>16568</v>
      </c>
      <c r="G375" s="115"/>
      <c r="H375" s="88">
        <v>25</v>
      </c>
      <c r="I375" s="78">
        <f t="shared" si="11"/>
        <v>25</v>
      </c>
      <c r="J375" s="124">
        <v>0</v>
      </c>
      <c r="K375" s="105">
        <f>SUMIFS(VENTAS[Cantidad],VENTAS[Código del producto Vendido],STOCK[[#This Row],[Code]])</f>
        <v>0</v>
      </c>
      <c r="L375" s="105">
        <f>STOCK[[#This Row],[Entradas]]-STOCK[[#This Row],[Salidas]]</f>
        <v>0</v>
      </c>
      <c r="M375" s="98" t="e">
        <f>[1]!STOCK[[#This Row],[Precio Final]]*10%</f>
        <v>#REF!</v>
      </c>
      <c r="N375" s="98">
        <v>0</v>
      </c>
      <c r="O375" s="98">
        <v>0</v>
      </c>
      <c r="P375" s="118">
        <v>9</v>
      </c>
      <c r="Q375" s="115">
        <v>0</v>
      </c>
      <c r="R375" s="116">
        <v>0</v>
      </c>
      <c r="S375" s="115">
        <v>0</v>
      </c>
      <c r="T375" s="115" t="e">
        <f>[1]!STOCK[[#This Row],[Costo Unitario (USD)]]+[1]!STOCK[[#This Row],[Costo Envío (USD)]]+[1]!STOCK[[#This Row],[Comisión 10%]]</f>
        <v>#REF!</v>
      </c>
      <c r="U375" s="98" t="e">
        <f>[1]!STOCK[[#This Row],[Costo total]]*1.5</f>
        <v>#REF!</v>
      </c>
      <c r="V375" s="80">
        <f t="shared" si="12"/>
        <v>25</v>
      </c>
      <c r="W375" s="115" t="e">
        <f>[1]!STOCK[[#This Row],[Precio Final]]-[1]!STOCK[[#This Row],[Costo total]]</f>
        <v>#REF!</v>
      </c>
      <c r="X375" s="115" t="e">
        <f>[1]!STOCK[[#This Row],[Ganancia Unitaria]]*[1]!STOCK[[#This Row],[Salidas]]</f>
        <v>#REF!</v>
      </c>
      <c r="Y375" s="115" t="s">
        <v>17162</v>
      </c>
      <c r="Z375" s="128"/>
      <c r="AA375" s="100" t="e">
        <f>[1]!STOCK[[#This Row],[Costo total]]*[1]!STOCK[[#This Row],[Entradas]]</f>
        <v>#REF!</v>
      </c>
      <c r="AB375" s="100" t="e">
        <f>[1]!STOCK[[#This Row],[Stock Actual]]*[1]!STOCK[[#This Row],[Costo total]]</f>
        <v>#REF!</v>
      </c>
      <c r="AC375" s="115"/>
      <c r="AD375" s="78"/>
      <c r="AE375" s="78"/>
      <c r="AF375" s="78"/>
      <c r="AG375" s="78"/>
      <c r="AH375" s="78"/>
      <c r="AI375" s="78"/>
      <c r="AJ375" s="78"/>
      <c r="AK375" s="78"/>
      <c r="AL375" s="78"/>
      <c r="AM375" s="78"/>
      <c r="AN375" s="78"/>
      <c r="AO375" s="78"/>
      <c r="AP375" s="78"/>
      <c r="AQ375" s="78"/>
      <c r="AR375" s="78"/>
      <c r="AS375" s="78"/>
      <c r="AT375" s="78"/>
    </row>
    <row r="376" s="58" customFormat="1" ht="80" hidden="1" customHeight="1" spans="1:46">
      <c r="A376" s="126" t="s">
        <v>17295</v>
      </c>
      <c r="B376" s="125"/>
      <c r="C376" s="83" t="s">
        <v>2</v>
      </c>
      <c r="D376" s="118" t="s">
        <v>16480</v>
      </c>
      <c r="E376" s="127" t="s">
        <v>17296</v>
      </c>
      <c r="F376" s="127" t="s">
        <v>16413</v>
      </c>
      <c r="G376" s="121"/>
      <c r="H376" s="88">
        <v>20</v>
      </c>
      <c r="I376" s="78">
        <f t="shared" si="11"/>
        <v>20</v>
      </c>
      <c r="J376" s="124">
        <v>1</v>
      </c>
      <c r="K376" s="105">
        <f>SUMIFS(VENTAS[Cantidad],VENTAS[Código del producto Vendido],STOCK[[#This Row],[Code]])</f>
        <v>0</v>
      </c>
      <c r="L376" s="105">
        <f>STOCK[[#This Row],[Entradas]]-STOCK[[#This Row],[Salidas]]</f>
        <v>1</v>
      </c>
      <c r="M376" s="99" t="e">
        <f>[1]!STOCK[[#This Row],[Precio Final]]*10%</f>
        <v>#REF!</v>
      </c>
      <c r="N376" s="99">
        <v>0</v>
      </c>
      <c r="O376" s="99">
        <v>0</v>
      </c>
      <c r="P376" s="118">
        <v>9</v>
      </c>
      <c r="Q376" s="121">
        <v>0</v>
      </c>
      <c r="R376" s="123">
        <v>0</v>
      </c>
      <c r="S376" s="121">
        <v>0</v>
      </c>
      <c r="T376" s="121" t="e">
        <f>[1]!STOCK[[#This Row],[Costo Unitario (USD)]]+[1]!STOCK[[#This Row],[Costo Envío (USD)]]+[1]!STOCK[[#This Row],[Comisión 10%]]</f>
        <v>#REF!</v>
      </c>
      <c r="U376" s="99" t="e">
        <f>[1]!STOCK[[#This Row],[Costo total]]*1.5</f>
        <v>#REF!</v>
      </c>
      <c r="V376" s="80">
        <f t="shared" si="12"/>
        <v>20</v>
      </c>
      <c r="W376" s="121" t="e">
        <f>[1]!STOCK[[#This Row],[Precio Final]]-[1]!STOCK[[#This Row],[Costo total]]</f>
        <v>#REF!</v>
      </c>
      <c r="X376" s="121" t="e">
        <f>[1]!STOCK[[#This Row],[Ganancia Unitaria]]*[1]!STOCK[[#This Row],[Salidas]]</f>
        <v>#REF!</v>
      </c>
      <c r="Y376" s="121" t="s">
        <v>17162</v>
      </c>
      <c r="Z376" s="129"/>
      <c r="AA376" s="96" t="e">
        <f>[1]!STOCK[[#This Row],[Costo total]]*[1]!STOCK[[#This Row],[Entradas]]</f>
        <v>#REF!</v>
      </c>
      <c r="AB376" s="96" t="e">
        <f>[1]!STOCK[[#This Row],[Stock Actual]]*[1]!STOCK[[#This Row],[Costo total]]</f>
        <v>#REF!</v>
      </c>
      <c r="AC376" s="121"/>
      <c r="AD376" s="78"/>
      <c r="AE376" s="78"/>
      <c r="AF376" s="78"/>
      <c r="AG376" s="78"/>
      <c r="AH376" s="78"/>
      <c r="AI376" s="78"/>
      <c r="AJ376" s="78"/>
      <c r="AK376" s="78"/>
      <c r="AL376" s="78"/>
      <c r="AM376" s="78"/>
      <c r="AN376" s="78"/>
      <c r="AO376" s="78"/>
      <c r="AP376" s="78"/>
      <c r="AQ376" s="78"/>
      <c r="AR376" s="78"/>
      <c r="AS376" s="78"/>
      <c r="AT376" s="78"/>
    </row>
    <row r="377" s="58" customFormat="1" ht="80" hidden="1" customHeight="1" spans="1:46">
      <c r="A377" s="126" t="s">
        <v>17297</v>
      </c>
      <c r="B377" s="125"/>
      <c r="C377" s="87" t="s">
        <v>2</v>
      </c>
      <c r="D377" s="118" t="s">
        <v>16480</v>
      </c>
      <c r="E377" s="127" t="s">
        <v>17298</v>
      </c>
      <c r="F377" s="127" t="s">
        <v>16568</v>
      </c>
      <c r="G377" s="115"/>
      <c r="H377" s="88">
        <v>18</v>
      </c>
      <c r="I377" s="78">
        <f t="shared" si="11"/>
        <v>18</v>
      </c>
      <c r="J377" s="124">
        <v>1</v>
      </c>
      <c r="K377" s="105">
        <f>SUMIFS(VENTAS[Cantidad],VENTAS[Código del producto Vendido],STOCK[[#This Row],[Code]])</f>
        <v>0</v>
      </c>
      <c r="L377" s="105">
        <f>STOCK[[#This Row],[Entradas]]-STOCK[[#This Row],[Salidas]]</f>
        <v>1</v>
      </c>
      <c r="M377" s="98" t="e">
        <f>[1]!STOCK[[#This Row],[Precio Final]]*10%</f>
        <v>#REF!</v>
      </c>
      <c r="N377" s="98">
        <v>0</v>
      </c>
      <c r="O377" s="98">
        <v>0</v>
      </c>
      <c r="P377" s="118">
        <v>9</v>
      </c>
      <c r="Q377" s="115">
        <v>0</v>
      </c>
      <c r="R377" s="116">
        <v>0</v>
      </c>
      <c r="S377" s="115">
        <v>0</v>
      </c>
      <c r="T377" s="115" t="e">
        <f>[1]!STOCK[[#This Row],[Costo Unitario (USD)]]+[1]!STOCK[[#This Row],[Costo Envío (USD)]]+[1]!STOCK[[#This Row],[Comisión 10%]]</f>
        <v>#REF!</v>
      </c>
      <c r="U377" s="98" t="e">
        <f>[1]!STOCK[[#This Row],[Costo total]]*1.5</f>
        <v>#REF!</v>
      </c>
      <c r="V377" s="80">
        <f t="shared" si="12"/>
        <v>18</v>
      </c>
      <c r="W377" s="115" t="e">
        <f>[1]!STOCK[[#This Row],[Precio Final]]-[1]!STOCK[[#This Row],[Costo total]]</f>
        <v>#REF!</v>
      </c>
      <c r="X377" s="115" t="e">
        <f>[1]!STOCK[[#This Row],[Ganancia Unitaria]]*[1]!STOCK[[#This Row],[Salidas]]</f>
        <v>#REF!</v>
      </c>
      <c r="Y377" s="115" t="s">
        <v>17162</v>
      </c>
      <c r="Z377" s="128"/>
      <c r="AA377" s="100" t="e">
        <f>[1]!STOCK[[#This Row],[Costo total]]*[1]!STOCK[[#This Row],[Entradas]]</f>
        <v>#REF!</v>
      </c>
      <c r="AB377" s="100" t="e">
        <f>[1]!STOCK[[#This Row],[Stock Actual]]*[1]!STOCK[[#This Row],[Costo total]]</f>
        <v>#REF!</v>
      </c>
      <c r="AC377" s="115"/>
      <c r="AD377" s="78"/>
      <c r="AE377" s="78"/>
      <c r="AF377" s="78"/>
      <c r="AG377" s="78"/>
      <c r="AH377" s="78"/>
      <c r="AI377" s="78"/>
      <c r="AJ377" s="78"/>
      <c r="AK377" s="78"/>
      <c r="AL377" s="78"/>
      <c r="AM377" s="78"/>
      <c r="AN377" s="78"/>
      <c r="AO377" s="78"/>
      <c r="AP377" s="78"/>
      <c r="AQ377" s="78"/>
      <c r="AR377" s="78"/>
      <c r="AS377" s="78"/>
      <c r="AT377" s="78"/>
    </row>
    <row r="378" s="58" customFormat="1" ht="80" hidden="1" customHeight="1" spans="1:46">
      <c r="A378" s="126" t="s">
        <v>17299</v>
      </c>
      <c r="B378" s="125"/>
      <c r="C378" s="83" t="s">
        <v>2</v>
      </c>
      <c r="D378" s="118" t="s">
        <v>16480</v>
      </c>
      <c r="E378" s="127" t="s">
        <v>17300</v>
      </c>
      <c r="F378" s="127" t="s">
        <v>16450</v>
      </c>
      <c r="G378" s="121"/>
      <c r="H378" s="88">
        <v>18</v>
      </c>
      <c r="I378" s="78">
        <f t="shared" si="11"/>
        <v>18</v>
      </c>
      <c r="J378" s="124">
        <v>1</v>
      </c>
      <c r="K378" s="105">
        <f>SUMIFS(VENTAS[Cantidad],VENTAS[Código del producto Vendido],STOCK[[#This Row],[Code]])</f>
        <v>0</v>
      </c>
      <c r="L378" s="105">
        <f>STOCK[[#This Row],[Entradas]]-STOCK[[#This Row],[Salidas]]</f>
        <v>1</v>
      </c>
      <c r="M378" s="99" t="e">
        <f>[1]!STOCK[[#This Row],[Precio Final]]*10%</f>
        <v>#REF!</v>
      </c>
      <c r="N378" s="99">
        <v>0</v>
      </c>
      <c r="O378" s="99">
        <v>0</v>
      </c>
      <c r="P378" s="118">
        <v>9</v>
      </c>
      <c r="Q378" s="121">
        <v>0</v>
      </c>
      <c r="R378" s="123">
        <v>0</v>
      </c>
      <c r="S378" s="121">
        <v>0</v>
      </c>
      <c r="T378" s="121" t="e">
        <f>[1]!STOCK[[#This Row],[Costo Unitario (USD)]]+[1]!STOCK[[#This Row],[Costo Envío (USD)]]+[1]!STOCK[[#This Row],[Comisión 10%]]</f>
        <v>#REF!</v>
      </c>
      <c r="U378" s="99" t="e">
        <f>[1]!STOCK[[#This Row],[Costo total]]*1.5</f>
        <v>#REF!</v>
      </c>
      <c r="V378" s="80">
        <f t="shared" si="12"/>
        <v>18</v>
      </c>
      <c r="W378" s="121" t="e">
        <f>[1]!STOCK[[#This Row],[Precio Final]]-[1]!STOCK[[#This Row],[Costo total]]</f>
        <v>#REF!</v>
      </c>
      <c r="X378" s="121" t="e">
        <f>[1]!STOCK[[#This Row],[Ganancia Unitaria]]*[1]!STOCK[[#This Row],[Salidas]]</f>
        <v>#REF!</v>
      </c>
      <c r="Y378" s="121" t="s">
        <v>17162</v>
      </c>
      <c r="Z378" s="129"/>
      <c r="AA378" s="96" t="e">
        <f>[1]!STOCK[[#This Row],[Costo total]]*[1]!STOCK[[#This Row],[Entradas]]</f>
        <v>#REF!</v>
      </c>
      <c r="AB378" s="96" t="e">
        <f>[1]!STOCK[[#This Row],[Stock Actual]]*[1]!STOCK[[#This Row],[Costo total]]</f>
        <v>#REF!</v>
      </c>
      <c r="AC378" s="121"/>
      <c r="AD378" s="78"/>
      <c r="AE378" s="78"/>
      <c r="AF378" s="78"/>
      <c r="AG378" s="78"/>
      <c r="AH378" s="78"/>
      <c r="AI378" s="78"/>
      <c r="AJ378" s="78"/>
      <c r="AK378" s="78"/>
      <c r="AL378" s="78"/>
      <c r="AM378" s="78"/>
      <c r="AN378" s="78"/>
      <c r="AO378" s="78"/>
      <c r="AP378" s="78"/>
      <c r="AQ378" s="78"/>
      <c r="AR378" s="78"/>
      <c r="AS378" s="78"/>
      <c r="AT378" s="78"/>
    </row>
    <row r="379" s="58" customFormat="1" ht="80" hidden="1" customHeight="1" spans="1:46">
      <c r="A379" s="126" t="s">
        <v>17301</v>
      </c>
      <c r="B379" s="125"/>
      <c r="C379" s="87" t="s">
        <v>2</v>
      </c>
      <c r="D379" s="118" t="s">
        <v>16480</v>
      </c>
      <c r="E379" s="127" t="s">
        <v>17302</v>
      </c>
      <c r="F379" s="127" t="s">
        <v>17230</v>
      </c>
      <c r="G379" s="115"/>
      <c r="H379" s="88">
        <v>18</v>
      </c>
      <c r="I379" s="78">
        <f t="shared" si="11"/>
        <v>18</v>
      </c>
      <c r="J379" s="124">
        <v>1</v>
      </c>
      <c r="K379" s="105">
        <f>SUMIFS(VENTAS[Cantidad],VENTAS[Código del producto Vendido],STOCK[[#This Row],[Code]])</f>
        <v>0</v>
      </c>
      <c r="L379" s="105">
        <f>STOCK[[#This Row],[Entradas]]-STOCK[[#This Row],[Salidas]]</f>
        <v>1</v>
      </c>
      <c r="M379" s="98" t="e">
        <f>[1]!STOCK[[#This Row],[Precio Final]]*10%</f>
        <v>#REF!</v>
      </c>
      <c r="N379" s="98">
        <v>0</v>
      </c>
      <c r="O379" s="98">
        <v>0</v>
      </c>
      <c r="P379" s="118">
        <v>9</v>
      </c>
      <c r="Q379" s="115">
        <v>0</v>
      </c>
      <c r="R379" s="116">
        <v>0</v>
      </c>
      <c r="S379" s="115">
        <v>0</v>
      </c>
      <c r="T379" s="115" t="e">
        <f>[1]!STOCK[[#This Row],[Costo Unitario (USD)]]+[1]!STOCK[[#This Row],[Costo Envío (USD)]]+[1]!STOCK[[#This Row],[Comisión 10%]]</f>
        <v>#REF!</v>
      </c>
      <c r="U379" s="98" t="e">
        <f>[1]!STOCK[[#This Row],[Costo total]]*1.5</f>
        <v>#REF!</v>
      </c>
      <c r="V379" s="80">
        <f t="shared" si="12"/>
        <v>18</v>
      </c>
      <c r="W379" s="115" t="e">
        <f>[1]!STOCK[[#This Row],[Precio Final]]-[1]!STOCK[[#This Row],[Costo total]]</f>
        <v>#REF!</v>
      </c>
      <c r="X379" s="115" t="e">
        <f>[1]!STOCK[[#This Row],[Ganancia Unitaria]]*[1]!STOCK[[#This Row],[Salidas]]</f>
        <v>#REF!</v>
      </c>
      <c r="Y379" s="115" t="s">
        <v>17162</v>
      </c>
      <c r="Z379" s="128"/>
      <c r="AA379" s="100" t="e">
        <f>[1]!STOCK[[#This Row],[Costo total]]*[1]!STOCK[[#This Row],[Entradas]]</f>
        <v>#REF!</v>
      </c>
      <c r="AB379" s="100" t="e">
        <f>[1]!STOCK[[#This Row],[Stock Actual]]*[1]!STOCK[[#This Row],[Costo total]]</f>
        <v>#REF!</v>
      </c>
      <c r="AC379" s="115"/>
      <c r="AD379" s="78"/>
      <c r="AE379" s="78"/>
      <c r="AF379" s="78"/>
      <c r="AG379" s="78"/>
      <c r="AH379" s="78"/>
      <c r="AI379" s="78"/>
      <c r="AJ379" s="78"/>
      <c r="AK379" s="78"/>
      <c r="AL379" s="78"/>
      <c r="AM379" s="78"/>
      <c r="AN379" s="78"/>
      <c r="AO379" s="78"/>
      <c r="AP379" s="78"/>
      <c r="AQ379" s="78"/>
      <c r="AR379" s="78"/>
      <c r="AS379" s="78"/>
      <c r="AT379" s="78"/>
    </row>
    <row r="380" s="58" customFormat="1" ht="80" hidden="1" customHeight="1" spans="1:46">
      <c r="A380" s="124" t="s">
        <v>17303</v>
      </c>
      <c r="B380" s="125"/>
      <c r="C380" s="83" t="s">
        <v>2</v>
      </c>
      <c r="D380" s="118" t="s">
        <v>16466</v>
      </c>
      <c r="E380" s="127" t="s">
        <v>17304</v>
      </c>
      <c r="F380" s="127" t="s">
        <v>16409</v>
      </c>
      <c r="G380" s="121"/>
      <c r="H380" s="88">
        <v>20</v>
      </c>
      <c r="I380" s="78">
        <f t="shared" si="11"/>
        <v>20</v>
      </c>
      <c r="J380" s="124">
        <v>2</v>
      </c>
      <c r="K380" s="105">
        <f>SUMIFS(VENTAS[Cantidad],VENTAS[Código del producto Vendido],STOCK[[#This Row],[Code]])</f>
        <v>0</v>
      </c>
      <c r="L380" s="105">
        <f>STOCK[[#This Row],[Entradas]]-STOCK[[#This Row],[Salidas]]</f>
        <v>2</v>
      </c>
      <c r="M380" s="99" t="e">
        <f>[1]!STOCK[[#This Row],[Precio Final]]*10%</f>
        <v>#REF!</v>
      </c>
      <c r="N380" s="99">
        <v>0</v>
      </c>
      <c r="O380" s="99">
        <v>0</v>
      </c>
      <c r="P380" s="118">
        <v>9</v>
      </c>
      <c r="Q380" s="121">
        <v>0</v>
      </c>
      <c r="R380" s="123">
        <v>0</v>
      </c>
      <c r="S380" s="121">
        <v>0</v>
      </c>
      <c r="T380" s="121" t="e">
        <f>[1]!STOCK[[#This Row],[Costo Unitario (USD)]]+[1]!STOCK[[#This Row],[Costo Envío (USD)]]+[1]!STOCK[[#This Row],[Comisión 10%]]</f>
        <v>#REF!</v>
      </c>
      <c r="U380" s="99" t="e">
        <f>[1]!STOCK[[#This Row],[Costo total]]*1.5</f>
        <v>#REF!</v>
      </c>
      <c r="V380" s="80">
        <f t="shared" si="12"/>
        <v>20</v>
      </c>
      <c r="W380" s="121" t="e">
        <f>[1]!STOCK[[#This Row],[Precio Final]]-[1]!STOCK[[#This Row],[Costo total]]</f>
        <v>#REF!</v>
      </c>
      <c r="X380" s="121" t="e">
        <f>[1]!STOCK[[#This Row],[Ganancia Unitaria]]*[1]!STOCK[[#This Row],[Salidas]]</f>
        <v>#REF!</v>
      </c>
      <c r="Y380" s="121"/>
      <c r="Z380" s="129"/>
      <c r="AA380" s="96"/>
      <c r="AB380" s="96"/>
      <c r="AC380" s="121"/>
      <c r="AD380" s="78"/>
      <c r="AE380" s="78"/>
      <c r="AF380" s="78"/>
      <c r="AG380" s="78"/>
      <c r="AH380" s="78"/>
      <c r="AI380" s="78"/>
      <c r="AJ380" s="78"/>
      <c r="AK380" s="78"/>
      <c r="AL380" s="78"/>
      <c r="AM380" s="78"/>
      <c r="AN380" s="78"/>
      <c r="AO380" s="78"/>
      <c r="AP380" s="78"/>
      <c r="AQ380" s="78"/>
      <c r="AR380" s="78"/>
      <c r="AS380" s="78"/>
      <c r="AT380" s="78"/>
    </row>
    <row r="381" s="58" customFormat="1" ht="80" hidden="1" customHeight="1" spans="1:46">
      <c r="A381" s="124" t="s">
        <v>17305</v>
      </c>
      <c r="B381" s="125"/>
      <c r="C381" s="87" t="s">
        <v>2</v>
      </c>
      <c r="D381" s="118" t="s">
        <v>16466</v>
      </c>
      <c r="E381" s="127" t="s">
        <v>17306</v>
      </c>
      <c r="F381" s="127" t="s">
        <v>16413</v>
      </c>
      <c r="G381" s="115"/>
      <c r="H381" s="88">
        <v>18</v>
      </c>
      <c r="I381" s="78">
        <f t="shared" si="11"/>
        <v>18</v>
      </c>
      <c r="J381" s="124">
        <v>6</v>
      </c>
      <c r="K381" s="105">
        <f>SUMIFS(VENTAS[Cantidad],VENTAS[Código del producto Vendido],STOCK[[#This Row],[Code]])</f>
        <v>0</v>
      </c>
      <c r="L381" s="105">
        <f>STOCK[[#This Row],[Entradas]]-STOCK[[#This Row],[Salidas]]</f>
        <v>6</v>
      </c>
      <c r="M381" s="98" t="e">
        <f>[1]!STOCK[[#This Row],[Precio Final]]*10%</f>
        <v>#REF!</v>
      </c>
      <c r="N381" s="98">
        <v>0</v>
      </c>
      <c r="O381" s="98">
        <v>0</v>
      </c>
      <c r="P381" s="118">
        <v>9</v>
      </c>
      <c r="Q381" s="115">
        <v>0</v>
      </c>
      <c r="R381" s="116">
        <v>0</v>
      </c>
      <c r="S381" s="115">
        <v>0</v>
      </c>
      <c r="T381" s="115" t="e">
        <f>[1]!STOCK[[#This Row],[Costo Unitario (USD)]]+[1]!STOCK[[#This Row],[Costo Envío (USD)]]+[1]!STOCK[[#This Row],[Comisión 10%]]</f>
        <v>#REF!</v>
      </c>
      <c r="U381" s="98" t="e">
        <f>[1]!STOCK[[#This Row],[Costo total]]*1.5</f>
        <v>#REF!</v>
      </c>
      <c r="V381" s="80">
        <f t="shared" si="12"/>
        <v>18</v>
      </c>
      <c r="W381" s="115" t="e">
        <f>[1]!STOCK[[#This Row],[Precio Final]]-[1]!STOCK[[#This Row],[Costo total]]</f>
        <v>#REF!</v>
      </c>
      <c r="X381" s="115" t="e">
        <f>[1]!STOCK[[#This Row],[Ganancia Unitaria]]*[1]!STOCK[[#This Row],[Salidas]]</f>
        <v>#REF!</v>
      </c>
      <c r="Y381" s="115"/>
      <c r="Z381" s="128"/>
      <c r="AA381" s="100"/>
      <c r="AB381" s="100"/>
      <c r="AC381" s="115"/>
      <c r="AD381" s="78"/>
      <c r="AE381" s="78"/>
      <c r="AF381" s="78"/>
      <c r="AG381" s="78"/>
      <c r="AH381" s="78"/>
      <c r="AI381" s="78"/>
      <c r="AJ381" s="78"/>
      <c r="AK381" s="78"/>
      <c r="AL381" s="78"/>
      <c r="AM381" s="78"/>
      <c r="AN381" s="78"/>
      <c r="AO381" s="78"/>
      <c r="AP381" s="78"/>
      <c r="AQ381" s="78"/>
      <c r="AR381" s="78"/>
      <c r="AS381" s="78"/>
      <c r="AT381" s="78"/>
    </row>
    <row r="382" s="58" customFormat="1" ht="80" hidden="1" customHeight="1" spans="1:46">
      <c r="A382" s="124" t="s">
        <v>17307</v>
      </c>
      <c r="B382" s="125"/>
      <c r="C382" s="83" t="s">
        <v>2</v>
      </c>
      <c r="D382" s="118" t="s">
        <v>16466</v>
      </c>
      <c r="E382" s="127" t="s">
        <v>17308</v>
      </c>
      <c r="F382" s="127" t="s">
        <v>16413</v>
      </c>
      <c r="G382" s="121"/>
      <c r="H382" s="88">
        <v>18</v>
      </c>
      <c r="I382" s="78">
        <f t="shared" si="11"/>
        <v>18</v>
      </c>
      <c r="J382" s="124">
        <v>5</v>
      </c>
      <c r="K382" s="105">
        <f>SUMIFS(VENTAS[Cantidad],VENTAS[Código del producto Vendido],STOCK[[#This Row],[Code]])</f>
        <v>0</v>
      </c>
      <c r="L382" s="105">
        <f>STOCK[[#This Row],[Entradas]]-STOCK[[#This Row],[Salidas]]</f>
        <v>5</v>
      </c>
      <c r="M382" s="99" t="e">
        <f>[1]!STOCK[[#This Row],[Precio Final]]*10%</f>
        <v>#REF!</v>
      </c>
      <c r="N382" s="99">
        <v>0</v>
      </c>
      <c r="O382" s="99">
        <v>0</v>
      </c>
      <c r="P382" s="118">
        <v>9</v>
      </c>
      <c r="Q382" s="121">
        <v>0</v>
      </c>
      <c r="R382" s="123">
        <v>0</v>
      </c>
      <c r="S382" s="121">
        <v>0</v>
      </c>
      <c r="T382" s="121" t="e">
        <f>[1]!STOCK[[#This Row],[Costo Unitario (USD)]]+[1]!STOCK[[#This Row],[Costo Envío (USD)]]+[1]!STOCK[[#This Row],[Comisión 10%]]</f>
        <v>#REF!</v>
      </c>
      <c r="U382" s="99" t="e">
        <f>[1]!STOCK[[#This Row],[Costo total]]*1.5</f>
        <v>#REF!</v>
      </c>
      <c r="V382" s="80">
        <f t="shared" si="12"/>
        <v>18</v>
      </c>
      <c r="W382" s="121" t="e">
        <f>[1]!STOCK[[#This Row],[Precio Final]]-[1]!STOCK[[#This Row],[Costo total]]</f>
        <v>#REF!</v>
      </c>
      <c r="X382" s="121" t="e">
        <f>[1]!STOCK[[#This Row],[Ganancia Unitaria]]*[1]!STOCK[[#This Row],[Salidas]]</f>
        <v>#REF!</v>
      </c>
      <c r="Y382" s="121"/>
      <c r="Z382" s="129"/>
      <c r="AA382" s="96"/>
      <c r="AB382" s="96"/>
      <c r="AC382" s="121"/>
      <c r="AD382" s="78"/>
      <c r="AE382" s="78"/>
      <c r="AF382" s="78"/>
      <c r="AG382" s="78"/>
      <c r="AH382" s="78"/>
      <c r="AI382" s="78"/>
      <c r="AJ382" s="78"/>
      <c r="AK382" s="78"/>
      <c r="AL382" s="78"/>
      <c r="AM382" s="78"/>
      <c r="AN382" s="78"/>
      <c r="AO382" s="78"/>
      <c r="AP382" s="78"/>
      <c r="AQ382" s="78"/>
      <c r="AR382" s="78"/>
      <c r="AS382" s="78"/>
      <c r="AT382" s="78"/>
    </row>
    <row r="383" s="58" customFormat="1" ht="80" hidden="1" customHeight="1" spans="1:46">
      <c r="A383" s="124" t="s">
        <v>17309</v>
      </c>
      <c r="B383" s="125"/>
      <c r="C383" s="87" t="s">
        <v>2</v>
      </c>
      <c r="D383" s="118" t="s">
        <v>16466</v>
      </c>
      <c r="E383" s="127" t="s">
        <v>17310</v>
      </c>
      <c r="F383" s="127" t="s">
        <v>16413</v>
      </c>
      <c r="G383" s="115"/>
      <c r="H383" s="88">
        <v>18</v>
      </c>
      <c r="I383" s="78">
        <f t="shared" ref="I383:I446" si="13">H383</f>
        <v>18</v>
      </c>
      <c r="J383" s="124">
        <v>11</v>
      </c>
      <c r="K383" s="105">
        <f>SUMIFS(VENTAS[Cantidad],VENTAS[Código del producto Vendido],STOCK[[#This Row],[Code]])</f>
        <v>0</v>
      </c>
      <c r="L383" s="105">
        <f>STOCK[[#This Row],[Entradas]]-STOCK[[#This Row],[Salidas]]</f>
        <v>11</v>
      </c>
      <c r="M383" s="98" t="e">
        <f>[1]!STOCK[[#This Row],[Precio Final]]*10%</f>
        <v>#REF!</v>
      </c>
      <c r="N383" s="98">
        <v>0</v>
      </c>
      <c r="O383" s="98">
        <v>0</v>
      </c>
      <c r="P383" s="118">
        <v>9</v>
      </c>
      <c r="Q383" s="115">
        <v>0</v>
      </c>
      <c r="R383" s="116">
        <v>0</v>
      </c>
      <c r="S383" s="115">
        <v>0</v>
      </c>
      <c r="T383" s="115" t="e">
        <f>[1]!STOCK[[#This Row],[Costo Unitario (USD)]]+[1]!STOCK[[#This Row],[Costo Envío (USD)]]+[1]!STOCK[[#This Row],[Comisión 10%]]</f>
        <v>#REF!</v>
      </c>
      <c r="U383" s="98" t="e">
        <f>[1]!STOCK[[#This Row],[Costo total]]*1.5</f>
        <v>#REF!</v>
      </c>
      <c r="V383" s="80">
        <f t="shared" si="12"/>
        <v>18</v>
      </c>
      <c r="W383" s="115" t="e">
        <f>[1]!STOCK[[#This Row],[Precio Final]]-[1]!STOCK[[#This Row],[Costo total]]</f>
        <v>#REF!</v>
      </c>
      <c r="X383" s="115" t="e">
        <f>[1]!STOCK[[#This Row],[Ganancia Unitaria]]*[1]!STOCK[[#This Row],[Salidas]]</f>
        <v>#REF!</v>
      </c>
      <c r="Y383" s="115"/>
      <c r="Z383" s="128"/>
      <c r="AA383" s="100"/>
      <c r="AB383" s="100"/>
      <c r="AC383" s="115"/>
      <c r="AD383" s="78"/>
      <c r="AE383" s="78"/>
      <c r="AF383" s="78"/>
      <c r="AG383" s="78"/>
      <c r="AH383" s="78"/>
      <c r="AI383" s="78"/>
      <c r="AJ383" s="78"/>
      <c r="AK383" s="78"/>
      <c r="AL383" s="78"/>
      <c r="AM383" s="78"/>
      <c r="AN383" s="78"/>
      <c r="AO383" s="78"/>
      <c r="AP383" s="78"/>
      <c r="AQ383" s="78"/>
      <c r="AR383" s="78"/>
      <c r="AS383" s="78"/>
      <c r="AT383" s="78"/>
    </row>
    <row r="384" s="58" customFormat="1" ht="80" hidden="1" customHeight="1" spans="1:46">
      <c r="A384" s="124" t="s">
        <v>17311</v>
      </c>
      <c r="B384" s="125"/>
      <c r="C384" s="83" t="s">
        <v>2</v>
      </c>
      <c r="D384" s="118" t="s">
        <v>16466</v>
      </c>
      <c r="E384" s="127" t="s">
        <v>17312</v>
      </c>
      <c r="F384" s="127" t="s">
        <v>16413</v>
      </c>
      <c r="G384" s="121"/>
      <c r="H384" s="88">
        <v>20</v>
      </c>
      <c r="I384" s="78">
        <f t="shared" si="13"/>
        <v>20</v>
      </c>
      <c r="J384" s="124">
        <v>2</v>
      </c>
      <c r="K384" s="105">
        <f>SUMIFS(VENTAS[Cantidad],VENTAS[Código del producto Vendido],STOCK[[#This Row],[Code]])</f>
        <v>0</v>
      </c>
      <c r="L384" s="105">
        <f>STOCK[[#This Row],[Entradas]]-STOCK[[#This Row],[Salidas]]</f>
        <v>2</v>
      </c>
      <c r="M384" s="99" t="e">
        <f>[1]!STOCK[[#This Row],[Precio Final]]*10%</f>
        <v>#REF!</v>
      </c>
      <c r="N384" s="99">
        <v>0</v>
      </c>
      <c r="O384" s="99">
        <v>0</v>
      </c>
      <c r="P384" s="118">
        <v>9</v>
      </c>
      <c r="Q384" s="121">
        <v>0</v>
      </c>
      <c r="R384" s="123">
        <v>0</v>
      </c>
      <c r="S384" s="121">
        <v>0</v>
      </c>
      <c r="T384" s="121" t="e">
        <f>[1]!STOCK[[#This Row],[Costo Unitario (USD)]]+[1]!STOCK[[#This Row],[Costo Envío (USD)]]+[1]!STOCK[[#This Row],[Comisión 10%]]</f>
        <v>#REF!</v>
      </c>
      <c r="U384" s="99" t="e">
        <f>[1]!STOCK[[#This Row],[Costo total]]*1.5</f>
        <v>#REF!</v>
      </c>
      <c r="V384" s="80">
        <f t="shared" si="12"/>
        <v>20</v>
      </c>
      <c r="W384" s="121" t="e">
        <f>[1]!STOCK[[#This Row],[Precio Final]]-[1]!STOCK[[#This Row],[Costo total]]</f>
        <v>#REF!</v>
      </c>
      <c r="X384" s="121" t="e">
        <f>[1]!STOCK[[#This Row],[Ganancia Unitaria]]*[1]!STOCK[[#This Row],[Salidas]]</f>
        <v>#REF!</v>
      </c>
      <c r="Y384" s="121"/>
      <c r="Z384" s="129"/>
      <c r="AA384" s="96"/>
      <c r="AB384" s="96"/>
      <c r="AC384" s="121"/>
      <c r="AD384" s="78"/>
      <c r="AE384" s="78"/>
      <c r="AF384" s="78"/>
      <c r="AG384" s="78"/>
      <c r="AH384" s="78"/>
      <c r="AI384" s="78"/>
      <c r="AJ384" s="78"/>
      <c r="AK384" s="78"/>
      <c r="AL384" s="78"/>
      <c r="AM384" s="78"/>
      <c r="AN384" s="78"/>
      <c r="AO384" s="78"/>
      <c r="AP384" s="78"/>
      <c r="AQ384" s="78"/>
      <c r="AR384" s="78"/>
      <c r="AS384" s="78"/>
      <c r="AT384" s="78"/>
    </row>
    <row r="385" s="58" customFormat="1" ht="80" hidden="1" customHeight="1" spans="1:46">
      <c r="A385" s="126" t="s">
        <v>17313</v>
      </c>
      <c r="B385" s="125"/>
      <c r="C385" s="83" t="s">
        <v>2</v>
      </c>
      <c r="D385" s="118" t="s">
        <v>16466</v>
      </c>
      <c r="E385" s="127" t="s">
        <v>17314</v>
      </c>
      <c r="F385" s="127" t="s">
        <v>16400</v>
      </c>
      <c r="G385" s="121"/>
      <c r="H385" s="88">
        <v>20</v>
      </c>
      <c r="I385" s="78">
        <f t="shared" si="13"/>
        <v>20</v>
      </c>
      <c r="J385" s="124">
        <v>1</v>
      </c>
      <c r="K385" s="105">
        <v>1</v>
      </c>
      <c r="L385" s="105">
        <f>STOCK[[#This Row],[Entradas]]-STOCK[[#This Row],[Salidas]]</f>
        <v>0</v>
      </c>
      <c r="M385" s="99" t="e">
        <f>[1]!STOCK[[#This Row],[Precio Final]]*10%</f>
        <v>#REF!</v>
      </c>
      <c r="N385" s="99">
        <v>0</v>
      </c>
      <c r="O385" s="99">
        <v>0</v>
      </c>
      <c r="P385" s="118">
        <v>9</v>
      </c>
      <c r="Q385" s="121">
        <v>0</v>
      </c>
      <c r="R385" s="123">
        <v>0</v>
      </c>
      <c r="S385" s="121">
        <v>0</v>
      </c>
      <c r="T385" s="121" t="e">
        <f>[1]!STOCK[[#This Row],[Costo Unitario (USD)]]+[1]!STOCK[[#This Row],[Costo Envío (USD)]]+[1]!STOCK[[#This Row],[Comisión 10%]]</f>
        <v>#REF!</v>
      </c>
      <c r="U385" s="99" t="e">
        <f>[1]!STOCK[[#This Row],[Costo total]]*1.5</f>
        <v>#REF!</v>
      </c>
      <c r="V385" s="80">
        <f t="shared" si="12"/>
        <v>20</v>
      </c>
      <c r="W385" s="121" t="e">
        <f>[1]!STOCK[[#This Row],[Precio Final]]-[1]!STOCK[[#This Row],[Costo total]]</f>
        <v>#REF!</v>
      </c>
      <c r="X385" s="121" t="e">
        <f>[1]!STOCK[[#This Row],[Ganancia Unitaria]]*[1]!STOCK[[#This Row],[Salidas]]</f>
        <v>#REF!</v>
      </c>
      <c r="Y385" s="121"/>
      <c r="Z385" s="129"/>
      <c r="AA385" s="96"/>
      <c r="AB385" s="96"/>
      <c r="AC385" s="121"/>
      <c r="AD385" s="78"/>
      <c r="AE385" s="78"/>
      <c r="AF385" s="78"/>
      <c r="AG385" s="78"/>
      <c r="AH385" s="78"/>
      <c r="AI385" s="78"/>
      <c r="AJ385" s="78"/>
      <c r="AK385" s="78"/>
      <c r="AL385" s="78"/>
      <c r="AM385" s="78"/>
      <c r="AN385" s="78"/>
      <c r="AO385" s="78"/>
      <c r="AP385" s="78"/>
      <c r="AQ385" s="78"/>
      <c r="AR385" s="78"/>
      <c r="AS385" s="78"/>
      <c r="AT385" s="78"/>
    </row>
    <row r="386" s="58" customFormat="1" ht="80" hidden="1" customHeight="1" spans="1:46">
      <c r="A386" s="126" t="s">
        <v>17315</v>
      </c>
      <c r="B386" s="125"/>
      <c r="C386" s="87" t="s">
        <v>2</v>
      </c>
      <c r="D386" s="118" t="s">
        <v>16466</v>
      </c>
      <c r="E386" s="127" t="s">
        <v>17316</v>
      </c>
      <c r="F386" s="127" t="s">
        <v>16568</v>
      </c>
      <c r="G386" s="115"/>
      <c r="H386" s="88">
        <v>20</v>
      </c>
      <c r="I386" s="78">
        <f t="shared" si="13"/>
        <v>20</v>
      </c>
      <c r="J386" s="124">
        <v>0</v>
      </c>
      <c r="K386" s="105">
        <f>SUMIFS(VENTAS[Cantidad],VENTAS[Código del producto Vendido],STOCK[[#This Row],[Code]])</f>
        <v>0</v>
      </c>
      <c r="L386" s="105">
        <f>STOCK[[#This Row],[Entradas]]-STOCK[[#This Row],[Salidas]]</f>
        <v>0</v>
      </c>
      <c r="M386" s="98" t="e">
        <f>[1]!STOCK[[#This Row],[Precio Final]]*10%</f>
        <v>#REF!</v>
      </c>
      <c r="N386" s="98">
        <v>0</v>
      </c>
      <c r="O386" s="98">
        <v>0</v>
      </c>
      <c r="P386" s="118">
        <v>9</v>
      </c>
      <c r="Q386" s="115">
        <v>0</v>
      </c>
      <c r="R386" s="116">
        <v>0</v>
      </c>
      <c r="S386" s="115">
        <v>0</v>
      </c>
      <c r="T386" s="115" t="e">
        <f>[1]!STOCK[[#This Row],[Costo Unitario (USD)]]+[1]!STOCK[[#This Row],[Costo Envío (USD)]]+[1]!STOCK[[#This Row],[Comisión 10%]]</f>
        <v>#REF!</v>
      </c>
      <c r="U386" s="98" t="e">
        <f>[1]!STOCK[[#This Row],[Costo total]]*1.5</f>
        <v>#REF!</v>
      </c>
      <c r="V386" s="80">
        <f t="shared" ref="V386:V449" si="14">H386</f>
        <v>20</v>
      </c>
      <c r="W386" s="115" t="e">
        <f>[1]!STOCK[[#This Row],[Precio Final]]-[1]!STOCK[[#This Row],[Costo total]]</f>
        <v>#REF!</v>
      </c>
      <c r="X386" s="115" t="e">
        <f>[1]!STOCK[[#This Row],[Ganancia Unitaria]]*[1]!STOCK[[#This Row],[Salidas]]</f>
        <v>#REF!</v>
      </c>
      <c r="Y386" s="115"/>
      <c r="Z386" s="128"/>
      <c r="AA386" s="100"/>
      <c r="AB386" s="100"/>
      <c r="AC386" s="115"/>
      <c r="AD386" s="78"/>
      <c r="AE386" s="78"/>
      <c r="AF386" s="78"/>
      <c r="AG386" s="78"/>
      <c r="AH386" s="78"/>
      <c r="AI386" s="78"/>
      <c r="AJ386" s="78"/>
      <c r="AK386" s="78"/>
      <c r="AL386" s="78"/>
      <c r="AM386" s="78"/>
      <c r="AN386" s="78"/>
      <c r="AO386" s="78"/>
      <c r="AP386" s="78"/>
      <c r="AQ386" s="78"/>
      <c r="AR386" s="78"/>
      <c r="AS386" s="78"/>
      <c r="AT386" s="78"/>
    </row>
    <row r="387" s="58" customFormat="1" ht="80" hidden="1" customHeight="1" spans="1:46">
      <c r="A387" s="126" t="s">
        <v>17317</v>
      </c>
      <c r="B387" s="125"/>
      <c r="C387" s="83" t="s">
        <v>2</v>
      </c>
      <c r="D387" s="118" t="s">
        <v>16466</v>
      </c>
      <c r="E387" s="127" t="s">
        <v>17318</v>
      </c>
      <c r="F387" s="127" t="s">
        <v>17319</v>
      </c>
      <c r="G387" s="121"/>
      <c r="H387" s="88">
        <v>35</v>
      </c>
      <c r="I387" s="78">
        <f t="shared" si="13"/>
        <v>35</v>
      </c>
      <c r="J387" s="124">
        <v>2</v>
      </c>
      <c r="K387" s="105">
        <f>SUMIFS(VENTAS[Cantidad],VENTAS[Código del producto Vendido],STOCK[[#This Row],[Code]])</f>
        <v>0</v>
      </c>
      <c r="L387" s="105">
        <f>STOCK[[#This Row],[Entradas]]-STOCK[[#This Row],[Salidas]]</f>
        <v>2</v>
      </c>
      <c r="M387" s="99" t="e">
        <f>[1]!STOCK[[#This Row],[Precio Final]]*10%</f>
        <v>#REF!</v>
      </c>
      <c r="N387" s="99">
        <v>0</v>
      </c>
      <c r="O387" s="99">
        <v>0</v>
      </c>
      <c r="P387" s="118">
        <v>9</v>
      </c>
      <c r="Q387" s="121">
        <v>0</v>
      </c>
      <c r="R387" s="123">
        <v>0</v>
      </c>
      <c r="S387" s="121">
        <v>0</v>
      </c>
      <c r="T387" s="121" t="e">
        <f>[1]!STOCK[[#This Row],[Costo Unitario (USD)]]+[1]!STOCK[[#This Row],[Costo Envío (USD)]]+[1]!STOCK[[#This Row],[Comisión 10%]]</f>
        <v>#REF!</v>
      </c>
      <c r="U387" s="99" t="e">
        <f>[1]!STOCK[[#This Row],[Costo total]]*1.5</f>
        <v>#REF!</v>
      </c>
      <c r="V387" s="80">
        <f t="shared" si="14"/>
        <v>35</v>
      </c>
      <c r="W387" s="121" t="e">
        <f>[1]!STOCK[[#This Row],[Precio Final]]-[1]!STOCK[[#This Row],[Costo total]]</f>
        <v>#REF!</v>
      </c>
      <c r="X387" s="121" t="e">
        <f>[1]!STOCK[[#This Row],[Ganancia Unitaria]]*[1]!STOCK[[#This Row],[Salidas]]</f>
        <v>#REF!</v>
      </c>
      <c r="Y387" s="121"/>
      <c r="Z387" s="129"/>
      <c r="AA387" s="96"/>
      <c r="AB387" s="96"/>
      <c r="AC387" s="121"/>
      <c r="AD387" s="78"/>
      <c r="AE387" s="78"/>
      <c r="AF387" s="78"/>
      <c r="AG387" s="78"/>
      <c r="AH387" s="78"/>
      <c r="AI387" s="78"/>
      <c r="AJ387" s="78"/>
      <c r="AK387" s="78"/>
      <c r="AL387" s="78"/>
      <c r="AM387" s="78"/>
      <c r="AN387" s="78"/>
      <c r="AO387" s="78"/>
      <c r="AP387" s="78"/>
      <c r="AQ387" s="78"/>
      <c r="AR387" s="78"/>
      <c r="AS387" s="78"/>
      <c r="AT387" s="78"/>
    </row>
    <row r="388" s="58" customFormat="1" ht="80" hidden="1" customHeight="1" spans="1:46">
      <c r="A388" s="126" t="s">
        <v>17320</v>
      </c>
      <c r="B388" s="125"/>
      <c r="C388" s="87" t="s">
        <v>2</v>
      </c>
      <c r="D388" s="118" t="s">
        <v>16466</v>
      </c>
      <c r="E388" s="127" t="s">
        <v>17321</v>
      </c>
      <c r="F388" s="127" t="s">
        <v>17322</v>
      </c>
      <c r="G388" s="115"/>
      <c r="H388" s="88">
        <v>35</v>
      </c>
      <c r="I388" s="78">
        <f t="shared" si="13"/>
        <v>35</v>
      </c>
      <c r="J388" s="124">
        <v>1</v>
      </c>
      <c r="K388" s="105">
        <v>1</v>
      </c>
      <c r="L388" s="105">
        <f>STOCK[[#This Row],[Entradas]]-STOCK[[#This Row],[Salidas]]</f>
        <v>0</v>
      </c>
      <c r="M388" s="98" t="e">
        <f>[1]!STOCK[[#This Row],[Precio Final]]*10%</f>
        <v>#REF!</v>
      </c>
      <c r="N388" s="98">
        <v>0</v>
      </c>
      <c r="O388" s="98">
        <v>0</v>
      </c>
      <c r="P388" s="118">
        <v>9</v>
      </c>
      <c r="Q388" s="115">
        <v>0</v>
      </c>
      <c r="R388" s="116">
        <v>0</v>
      </c>
      <c r="S388" s="115">
        <v>0</v>
      </c>
      <c r="T388" s="115" t="e">
        <f>[1]!STOCK[[#This Row],[Costo Unitario (USD)]]+[1]!STOCK[[#This Row],[Costo Envío (USD)]]+[1]!STOCK[[#This Row],[Comisión 10%]]</f>
        <v>#REF!</v>
      </c>
      <c r="U388" s="98" t="e">
        <f>[1]!STOCK[[#This Row],[Costo total]]*1.5</f>
        <v>#REF!</v>
      </c>
      <c r="V388" s="80">
        <f t="shared" si="14"/>
        <v>35</v>
      </c>
      <c r="W388" s="115" t="e">
        <f>[1]!STOCK[[#This Row],[Precio Final]]-[1]!STOCK[[#This Row],[Costo total]]</f>
        <v>#REF!</v>
      </c>
      <c r="X388" s="115" t="e">
        <f>[1]!STOCK[[#This Row],[Ganancia Unitaria]]*[1]!STOCK[[#This Row],[Salidas]]</f>
        <v>#REF!</v>
      </c>
      <c r="Y388" s="115"/>
      <c r="Z388" s="128"/>
      <c r="AA388" s="100"/>
      <c r="AB388" s="100"/>
      <c r="AC388" s="115"/>
      <c r="AD388" s="78"/>
      <c r="AE388" s="78"/>
      <c r="AF388" s="78"/>
      <c r="AG388" s="78"/>
      <c r="AH388" s="78"/>
      <c r="AI388" s="78"/>
      <c r="AJ388" s="78"/>
      <c r="AK388" s="78"/>
      <c r="AL388" s="78"/>
      <c r="AM388" s="78"/>
      <c r="AN388" s="78"/>
      <c r="AO388" s="78"/>
      <c r="AP388" s="78"/>
      <c r="AQ388" s="78"/>
      <c r="AR388" s="78"/>
      <c r="AS388" s="78"/>
      <c r="AT388" s="78"/>
    </row>
    <row r="389" s="58" customFormat="1" ht="80" hidden="1" customHeight="1" spans="1:46">
      <c r="A389" s="126" t="s">
        <v>17323</v>
      </c>
      <c r="B389" s="125"/>
      <c r="C389" s="83" t="s">
        <v>2</v>
      </c>
      <c r="D389" s="118" t="s">
        <v>16466</v>
      </c>
      <c r="E389" s="127" t="s">
        <v>17318</v>
      </c>
      <c r="F389" s="127" t="s">
        <v>17319</v>
      </c>
      <c r="G389" s="121"/>
      <c r="H389" s="88">
        <v>35</v>
      </c>
      <c r="I389" s="78">
        <f t="shared" si="13"/>
        <v>35</v>
      </c>
      <c r="J389" s="124">
        <v>0</v>
      </c>
      <c r="K389" s="105">
        <f>SUMIFS(VENTAS[Cantidad],VENTAS[Código del producto Vendido],STOCK[[#This Row],[Code]])</f>
        <v>0</v>
      </c>
      <c r="L389" s="105">
        <f>STOCK[[#This Row],[Entradas]]-STOCK[[#This Row],[Salidas]]</f>
        <v>0</v>
      </c>
      <c r="M389" s="99" t="e">
        <f>[1]!STOCK[[#This Row],[Precio Final]]*10%</f>
        <v>#REF!</v>
      </c>
      <c r="N389" s="99">
        <v>0</v>
      </c>
      <c r="O389" s="99">
        <v>0</v>
      </c>
      <c r="P389" s="118">
        <v>9</v>
      </c>
      <c r="Q389" s="121">
        <v>0</v>
      </c>
      <c r="R389" s="123">
        <v>0</v>
      </c>
      <c r="S389" s="121">
        <v>0</v>
      </c>
      <c r="T389" s="121" t="e">
        <f>[1]!STOCK[[#This Row],[Costo Unitario (USD)]]+[1]!STOCK[[#This Row],[Costo Envío (USD)]]+[1]!STOCK[[#This Row],[Comisión 10%]]</f>
        <v>#REF!</v>
      </c>
      <c r="U389" s="99" t="e">
        <f>[1]!STOCK[[#This Row],[Costo total]]*1.5</f>
        <v>#REF!</v>
      </c>
      <c r="V389" s="80">
        <f t="shared" si="14"/>
        <v>35</v>
      </c>
      <c r="W389" s="121" t="e">
        <f>[1]!STOCK[[#This Row],[Precio Final]]-[1]!STOCK[[#This Row],[Costo total]]</f>
        <v>#REF!</v>
      </c>
      <c r="X389" s="121" t="e">
        <f>[1]!STOCK[[#This Row],[Ganancia Unitaria]]*[1]!STOCK[[#This Row],[Salidas]]</f>
        <v>#REF!</v>
      </c>
      <c r="Y389" s="121"/>
      <c r="Z389" s="129"/>
      <c r="AA389" s="96"/>
      <c r="AB389" s="96"/>
      <c r="AC389" s="121"/>
      <c r="AD389" s="78"/>
      <c r="AE389" s="78"/>
      <c r="AF389" s="78"/>
      <c r="AG389" s="78"/>
      <c r="AH389" s="78"/>
      <c r="AI389" s="78"/>
      <c r="AJ389" s="78"/>
      <c r="AK389" s="78"/>
      <c r="AL389" s="78"/>
      <c r="AM389" s="78"/>
      <c r="AN389" s="78"/>
      <c r="AO389" s="78"/>
      <c r="AP389" s="78"/>
      <c r="AQ389" s="78"/>
      <c r="AR389" s="78"/>
      <c r="AS389" s="78"/>
      <c r="AT389" s="78"/>
    </row>
    <row r="390" s="58" customFormat="1" ht="80" hidden="1" customHeight="1" spans="1:46">
      <c r="A390" s="124" t="s">
        <v>17324</v>
      </c>
      <c r="B390" s="125"/>
      <c r="C390" s="87" t="s">
        <v>2</v>
      </c>
      <c r="D390" s="118" t="s">
        <v>16466</v>
      </c>
      <c r="E390" s="127" t="s">
        <v>17325</v>
      </c>
      <c r="F390" s="127" t="s">
        <v>17230</v>
      </c>
      <c r="G390" s="115"/>
      <c r="H390" s="88">
        <v>18</v>
      </c>
      <c r="I390" s="78">
        <f t="shared" si="13"/>
        <v>18</v>
      </c>
      <c r="J390" s="124">
        <v>1</v>
      </c>
      <c r="K390" s="105">
        <f>SUMIFS(VENTAS[Cantidad],VENTAS[Código del producto Vendido],STOCK[[#This Row],[Code]])</f>
        <v>0</v>
      </c>
      <c r="L390" s="105">
        <f>STOCK[[#This Row],[Entradas]]-STOCK[[#This Row],[Salidas]]</f>
        <v>1</v>
      </c>
      <c r="M390" s="98" t="e">
        <f>[1]!STOCK[[#This Row],[Precio Final]]*10%</f>
        <v>#REF!</v>
      </c>
      <c r="N390" s="98">
        <v>0</v>
      </c>
      <c r="O390" s="98">
        <v>0</v>
      </c>
      <c r="P390" s="118">
        <v>9</v>
      </c>
      <c r="Q390" s="115">
        <v>0</v>
      </c>
      <c r="R390" s="116">
        <v>0</v>
      </c>
      <c r="S390" s="115">
        <v>0</v>
      </c>
      <c r="T390" s="115" t="e">
        <f>[1]!STOCK[[#This Row],[Costo Unitario (USD)]]+[1]!STOCK[[#This Row],[Costo Envío (USD)]]+[1]!STOCK[[#This Row],[Comisión 10%]]</f>
        <v>#REF!</v>
      </c>
      <c r="U390" s="98" t="e">
        <f>[1]!STOCK[[#This Row],[Costo total]]*1.5</f>
        <v>#REF!</v>
      </c>
      <c r="V390" s="80">
        <f t="shared" si="14"/>
        <v>18</v>
      </c>
      <c r="W390" s="115" t="e">
        <f>[1]!STOCK[[#This Row],[Precio Final]]-[1]!STOCK[[#This Row],[Costo total]]</f>
        <v>#REF!</v>
      </c>
      <c r="X390" s="115" t="e">
        <f>[1]!STOCK[[#This Row],[Ganancia Unitaria]]*[1]!STOCK[[#This Row],[Salidas]]</f>
        <v>#REF!</v>
      </c>
      <c r="Y390" s="115"/>
      <c r="Z390" s="128"/>
      <c r="AA390" s="100"/>
      <c r="AB390" s="100"/>
      <c r="AC390" s="115"/>
      <c r="AD390" s="78"/>
      <c r="AE390" s="78"/>
      <c r="AF390" s="78"/>
      <c r="AG390" s="78"/>
      <c r="AH390" s="78"/>
      <c r="AI390" s="78"/>
      <c r="AJ390" s="78"/>
      <c r="AK390" s="78"/>
      <c r="AL390" s="78"/>
      <c r="AM390" s="78"/>
      <c r="AN390" s="78"/>
      <c r="AO390" s="78"/>
      <c r="AP390" s="78"/>
      <c r="AQ390" s="78"/>
      <c r="AR390" s="78"/>
      <c r="AS390" s="78"/>
      <c r="AT390" s="78"/>
    </row>
    <row r="391" s="58" customFormat="1" ht="80" hidden="1" customHeight="1" spans="1:46">
      <c r="A391" s="126" t="s">
        <v>17326</v>
      </c>
      <c r="B391" s="125"/>
      <c r="C391" s="83" t="s">
        <v>2</v>
      </c>
      <c r="D391" s="118" t="s">
        <v>16480</v>
      </c>
      <c r="E391" s="127" t="s">
        <v>17327</v>
      </c>
      <c r="F391" s="127" t="s">
        <v>16387</v>
      </c>
      <c r="G391" s="121"/>
      <c r="H391" s="88">
        <v>18</v>
      </c>
      <c r="I391" s="78">
        <f t="shared" si="13"/>
        <v>18</v>
      </c>
      <c r="J391" s="124">
        <v>1</v>
      </c>
      <c r="K391" s="105">
        <f>SUMIFS(VENTAS[Cantidad],VENTAS[Código del producto Vendido],STOCK[[#This Row],[Code]])</f>
        <v>0</v>
      </c>
      <c r="L391" s="105">
        <v>0</v>
      </c>
      <c r="M391" s="99" t="e">
        <f>[1]!STOCK[[#This Row],[Precio Final]]*10%</f>
        <v>#REF!</v>
      </c>
      <c r="N391" s="99">
        <v>0</v>
      </c>
      <c r="O391" s="99">
        <v>0</v>
      </c>
      <c r="P391" s="118">
        <v>9</v>
      </c>
      <c r="Q391" s="121">
        <v>0</v>
      </c>
      <c r="R391" s="123">
        <v>0</v>
      </c>
      <c r="S391" s="121">
        <v>0</v>
      </c>
      <c r="T391" s="121" t="e">
        <f>[1]!STOCK[[#This Row],[Costo Unitario (USD)]]+[1]!STOCK[[#This Row],[Costo Envío (USD)]]+[1]!STOCK[[#This Row],[Comisión 10%]]</f>
        <v>#REF!</v>
      </c>
      <c r="U391" s="99" t="e">
        <f>[1]!STOCK[[#This Row],[Costo total]]*1.5</f>
        <v>#REF!</v>
      </c>
      <c r="V391" s="80">
        <f t="shared" si="14"/>
        <v>18</v>
      </c>
      <c r="W391" s="121" t="e">
        <f>[1]!STOCK[[#This Row],[Precio Final]]-[1]!STOCK[[#This Row],[Costo total]]</f>
        <v>#REF!</v>
      </c>
      <c r="X391" s="121" t="e">
        <f>[1]!STOCK[[#This Row],[Ganancia Unitaria]]*[1]!STOCK[[#This Row],[Salidas]]</f>
        <v>#REF!</v>
      </c>
      <c r="Y391" s="121"/>
      <c r="Z391" s="129"/>
      <c r="AA391" s="96"/>
      <c r="AB391" s="96"/>
      <c r="AC391" s="121"/>
      <c r="AD391" s="78"/>
      <c r="AE391" s="78"/>
      <c r="AF391" s="78"/>
      <c r="AG391" s="78"/>
      <c r="AH391" s="78"/>
      <c r="AI391" s="78"/>
      <c r="AJ391" s="78"/>
      <c r="AK391" s="78"/>
      <c r="AL391" s="78"/>
      <c r="AM391" s="78"/>
      <c r="AN391" s="78"/>
      <c r="AO391" s="78"/>
      <c r="AP391" s="78"/>
      <c r="AQ391" s="78"/>
      <c r="AR391" s="78"/>
      <c r="AS391" s="78"/>
      <c r="AT391" s="78"/>
    </row>
    <row r="392" s="58" customFormat="1" ht="80" hidden="1" customHeight="1" spans="1:46">
      <c r="A392" s="124" t="s">
        <v>17328</v>
      </c>
      <c r="B392" s="125"/>
      <c r="C392" s="87" t="s">
        <v>2</v>
      </c>
      <c r="D392" s="118" t="s">
        <v>16466</v>
      </c>
      <c r="E392" s="127" t="s">
        <v>17329</v>
      </c>
      <c r="F392" s="127" t="s">
        <v>16568</v>
      </c>
      <c r="G392" s="115"/>
      <c r="H392" s="88">
        <v>15</v>
      </c>
      <c r="I392" s="78">
        <f t="shared" si="13"/>
        <v>15</v>
      </c>
      <c r="J392" s="124">
        <v>1</v>
      </c>
      <c r="K392" s="105">
        <f>SUMIFS(VENTAS[Cantidad],VENTAS[Código del producto Vendido],STOCK[[#This Row],[Code]])</f>
        <v>0</v>
      </c>
      <c r="L392" s="105">
        <f>STOCK[[#This Row],[Entradas]]-STOCK[[#This Row],[Salidas]]</f>
        <v>1</v>
      </c>
      <c r="M392" s="98" t="e">
        <f>[1]!STOCK[[#This Row],[Precio Final]]*10%</f>
        <v>#REF!</v>
      </c>
      <c r="N392" s="98">
        <v>0</v>
      </c>
      <c r="O392" s="98">
        <v>0</v>
      </c>
      <c r="P392" s="118">
        <v>9</v>
      </c>
      <c r="Q392" s="115">
        <v>0</v>
      </c>
      <c r="R392" s="116">
        <v>0</v>
      </c>
      <c r="S392" s="115">
        <v>0</v>
      </c>
      <c r="T392" s="115" t="e">
        <f>[1]!STOCK[[#This Row],[Costo Unitario (USD)]]+[1]!STOCK[[#This Row],[Costo Envío (USD)]]+[1]!STOCK[[#This Row],[Comisión 10%]]</f>
        <v>#REF!</v>
      </c>
      <c r="U392" s="98" t="e">
        <f>[1]!STOCK[[#This Row],[Costo total]]*1.5</f>
        <v>#REF!</v>
      </c>
      <c r="V392" s="80">
        <f t="shared" si="14"/>
        <v>15</v>
      </c>
      <c r="W392" s="115" t="e">
        <f>[1]!STOCK[[#This Row],[Precio Final]]-[1]!STOCK[[#This Row],[Costo total]]</f>
        <v>#REF!</v>
      </c>
      <c r="X392" s="115" t="e">
        <f>[1]!STOCK[[#This Row],[Ganancia Unitaria]]*[1]!STOCK[[#This Row],[Salidas]]</f>
        <v>#REF!</v>
      </c>
      <c r="Y392" s="115"/>
      <c r="Z392" s="128"/>
      <c r="AA392" s="100"/>
      <c r="AB392" s="100"/>
      <c r="AC392" s="115">
        <v>15</v>
      </c>
      <c r="AD392" s="78"/>
      <c r="AE392" s="78"/>
      <c r="AF392" s="78"/>
      <c r="AG392" s="78"/>
      <c r="AH392" s="78"/>
      <c r="AI392" s="78"/>
      <c r="AJ392" s="78"/>
      <c r="AK392" s="78"/>
      <c r="AL392" s="78"/>
      <c r="AM392" s="78"/>
      <c r="AN392" s="78"/>
      <c r="AO392" s="78"/>
      <c r="AP392" s="78"/>
      <c r="AQ392" s="78"/>
      <c r="AR392" s="78"/>
      <c r="AS392" s="78"/>
      <c r="AT392" s="78"/>
    </row>
    <row r="393" s="58" customFormat="1" ht="80" hidden="1" customHeight="1" spans="1:46">
      <c r="A393" s="124" t="s">
        <v>17330</v>
      </c>
      <c r="B393" s="125"/>
      <c r="C393" s="83" t="s">
        <v>2</v>
      </c>
      <c r="D393" s="118" t="s">
        <v>16480</v>
      </c>
      <c r="E393" s="127" t="s">
        <v>17331</v>
      </c>
      <c r="F393" s="127" t="s">
        <v>16413</v>
      </c>
      <c r="G393" s="121"/>
      <c r="H393" s="88">
        <v>20</v>
      </c>
      <c r="I393" s="78">
        <f t="shared" si="13"/>
        <v>20</v>
      </c>
      <c r="J393" s="124">
        <v>0</v>
      </c>
      <c r="K393" s="105">
        <f>SUMIFS(VENTAS[Cantidad],VENTAS[Código del producto Vendido],STOCK[[#This Row],[Code]])</f>
        <v>0</v>
      </c>
      <c r="L393" s="105">
        <f>STOCK[[#This Row],[Entradas]]-STOCK[[#This Row],[Salidas]]</f>
        <v>0</v>
      </c>
      <c r="M393" s="99" t="e">
        <f>[1]!STOCK[[#This Row],[Precio Final]]*10%</f>
        <v>#REF!</v>
      </c>
      <c r="N393" s="99">
        <v>0</v>
      </c>
      <c r="O393" s="99">
        <v>0</v>
      </c>
      <c r="P393" s="118">
        <v>9</v>
      </c>
      <c r="Q393" s="121">
        <v>0</v>
      </c>
      <c r="R393" s="123">
        <v>0</v>
      </c>
      <c r="S393" s="121">
        <v>0</v>
      </c>
      <c r="T393" s="121" t="e">
        <f>[1]!STOCK[[#This Row],[Costo Unitario (USD)]]+[1]!STOCK[[#This Row],[Costo Envío (USD)]]+[1]!STOCK[[#This Row],[Comisión 10%]]</f>
        <v>#REF!</v>
      </c>
      <c r="U393" s="99" t="e">
        <f>[1]!STOCK[[#This Row],[Costo total]]*1.5</f>
        <v>#REF!</v>
      </c>
      <c r="V393" s="80">
        <f t="shared" si="14"/>
        <v>20</v>
      </c>
      <c r="W393" s="121" t="e">
        <f>[1]!STOCK[[#This Row],[Precio Final]]-[1]!STOCK[[#This Row],[Costo total]]</f>
        <v>#REF!</v>
      </c>
      <c r="X393" s="121" t="e">
        <f>[1]!STOCK[[#This Row],[Ganancia Unitaria]]*[1]!STOCK[[#This Row],[Salidas]]</f>
        <v>#REF!</v>
      </c>
      <c r="Y393" s="121"/>
      <c r="Z393" s="129"/>
      <c r="AA393" s="96"/>
      <c r="AB393" s="96"/>
      <c r="AC393" s="121"/>
      <c r="AD393" s="78"/>
      <c r="AE393" s="78"/>
      <c r="AF393" s="78"/>
      <c r="AG393" s="78"/>
      <c r="AH393" s="78"/>
      <c r="AI393" s="78"/>
      <c r="AJ393" s="78"/>
      <c r="AK393" s="78"/>
      <c r="AL393" s="78"/>
      <c r="AM393" s="78"/>
      <c r="AN393" s="78"/>
      <c r="AO393" s="78"/>
      <c r="AP393" s="78"/>
      <c r="AQ393" s="78"/>
      <c r="AR393" s="78"/>
      <c r="AS393" s="78"/>
      <c r="AT393" s="78"/>
    </row>
    <row r="394" s="58" customFormat="1" ht="80" hidden="1" customHeight="1" spans="1:46">
      <c r="A394" s="126" t="s">
        <v>17332</v>
      </c>
      <c r="B394" s="125"/>
      <c r="C394" s="87" t="s">
        <v>2</v>
      </c>
      <c r="D394" s="118" t="s">
        <v>16480</v>
      </c>
      <c r="E394" s="127" t="s">
        <v>17333</v>
      </c>
      <c r="F394" s="127" t="s">
        <v>16568</v>
      </c>
      <c r="G394" s="115"/>
      <c r="H394" s="88">
        <v>20</v>
      </c>
      <c r="I394" s="78">
        <f t="shared" si="13"/>
        <v>20</v>
      </c>
      <c r="J394" s="124">
        <v>1</v>
      </c>
      <c r="K394" s="105">
        <f>SUMIFS(VENTAS[Cantidad],VENTAS[Código del producto Vendido],STOCK[[#This Row],[Code]])</f>
        <v>0</v>
      </c>
      <c r="L394" s="105">
        <f>STOCK[[#This Row],[Entradas]]-STOCK[[#This Row],[Salidas]]</f>
        <v>1</v>
      </c>
      <c r="M394" s="98" t="e">
        <f>[1]!STOCK[[#This Row],[Precio Final]]*10%</f>
        <v>#REF!</v>
      </c>
      <c r="N394" s="98">
        <v>0</v>
      </c>
      <c r="O394" s="98">
        <v>0</v>
      </c>
      <c r="P394" s="118">
        <v>9</v>
      </c>
      <c r="Q394" s="115">
        <v>0</v>
      </c>
      <c r="R394" s="116">
        <v>0</v>
      </c>
      <c r="S394" s="115">
        <v>0</v>
      </c>
      <c r="T394" s="115" t="e">
        <f>[1]!STOCK[[#This Row],[Costo Unitario (USD)]]+[1]!STOCK[[#This Row],[Costo Envío (USD)]]+[1]!STOCK[[#This Row],[Comisión 10%]]</f>
        <v>#REF!</v>
      </c>
      <c r="U394" s="98" t="e">
        <f>[1]!STOCK[[#This Row],[Costo total]]*1.5</f>
        <v>#REF!</v>
      </c>
      <c r="V394" s="80">
        <f t="shared" si="14"/>
        <v>20</v>
      </c>
      <c r="W394" s="115" t="e">
        <f>[1]!STOCK[[#This Row],[Precio Final]]-[1]!STOCK[[#This Row],[Costo total]]</f>
        <v>#REF!</v>
      </c>
      <c r="X394" s="115" t="e">
        <f>[1]!STOCK[[#This Row],[Ganancia Unitaria]]*[1]!STOCK[[#This Row],[Salidas]]</f>
        <v>#REF!</v>
      </c>
      <c r="Y394" s="115"/>
      <c r="Z394" s="128"/>
      <c r="AA394" s="100"/>
      <c r="AB394" s="100"/>
      <c r="AC394" s="115"/>
      <c r="AD394" s="78"/>
      <c r="AE394" s="78"/>
      <c r="AF394" s="78"/>
      <c r="AG394" s="78"/>
      <c r="AH394" s="78"/>
      <c r="AI394" s="78"/>
      <c r="AJ394" s="78"/>
      <c r="AK394" s="78"/>
      <c r="AL394" s="78"/>
      <c r="AM394" s="78"/>
      <c r="AN394" s="78"/>
      <c r="AO394" s="78"/>
      <c r="AP394" s="78"/>
      <c r="AQ394" s="78"/>
      <c r="AR394" s="78"/>
      <c r="AS394" s="78"/>
      <c r="AT394" s="78"/>
    </row>
    <row r="395" s="58" customFormat="1" ht="80" hidden="1" customHeight="1" spans="1:46">
      <c r="A395" s="126" t="s">
        <v>17334</v>
      </c>
      <c r="B395" s="125"/>
      <c r="C395" s="83" t="s">
        <v>2</v>
      </c>
      <c r="D395" s="118" t="s">
        <v>16466</v>
      </c>
      <c r="E395" s="127" t="s">
        <v>17335</v>
      </c>
      <c r="F395" s="127" t="s">
        <v>16568</v>
      </c>
      <c r="G395" s="121"/>
      <c r="H395" s="88">
        <v>20</v>
      </c>
      <c r="I395" s="78">
        <f t="shared" si="13"/>
        <v>20</v>
      </c>
      <c r="J395" s="124">
        <v>0</v>
      </c>
      <c r="K395" s="105">
        <f>SUMIFS(VENTAS[Cantidad],VENTAS[Código del producto Vendido],STOCK[[#This Row],[Code]])</f>
        <v>0</v>
      </c>
      <c r="L395" s="105">
        <f>STOCK[[#This Row],[Entradas]]-STOCK[[#This Row],[Salidas]]</f>
        <v>0</v>
      </c>
      <c r="M395" s="99" t="e">
        <f>[1]!STOCK[[#This Row],[Precio Final]]*10%</f>
        <v>#REF!</v>
      </c>
      <c r="N395" s="99">
        <v>0</v>
      </c>
      <c r="O395" s="99">
        <v>0</v>
      </c>
      <c r="P395" s="118">
        <v>9</v>
      </c>
      <c r="Q395" s="121">
        <v>0</v>
      </c>
      <c r="R395" s="123">
        <v>0</v>
      </c>
      <c r="S395" s="121">
        <v>0</v>
      </c>
      <c r="T395" s="121" t="e">
        <f>[1]!STOCK[[#This Row],[Costo Unitario (USD)]]+[1]!STOCK[[#This Row],[Costo Envío (USD)]]+[1]!STOCK[[#This Row],[Comisión 10%]]</f>
        <v>#REF!</v>
      </c>
      <c r="U395" s="99" t="e">
        <f>[1]!STOCK[[#This Row],[Costo total]]*1.5</f>
        <v>#REF!</v>
      </c>
      <c r="V395" s="80">
        <f t="shared" si="14"/>
        <v>20</v>
      </c>
      <c r="W395" s="121" t="e">
        <f>[1]!STOCK[[#This Row],[Precio Final]]-[1]!STOCK[[#This Row],[Costo total]]</f>
        <v>#REF!</v>
      </c>
      <c r="X395" s="121" t="e">
        <f>[1]!STOCK[[#This Row],[Ganancia Unitaria]]*[1]!STOCK[[#This Row],[Salidas]]</f>
        <v>#REF!</v>
      </c>
      <c r="Y395" s="121"/>
      <c r="Z395" s="129"/>
      <c r="AA395" s="96"/>
      <c r="AB395" s="96"/>
      <c r="AC395" s="121"/>
      <c r="AD395" s="78"/>
      <c r="AE395" s="78"/>
      <c r="AF395" s="78"/>
      <c r="AG395" s="78"/>
      <c r="AH395" s="78"/>
      <c r="AI395" s="78"/>
      <c r="AJ395" s="78"/>
      <c r="AK395" s="78"/>
      <c r="AL395" s="78"/>
      <c r="AM395" s="78"/>
      <c r="AN395" s="78"/>
      <c r="AO395" s="78"/>
      <c r="AP395" s="78"/>
      <c r="AQ395" s="78"/>
      <c r="AR395" s="78"/>
      <c r="AS395" s="78"/>
      <c r="AT395" s="78"/>
    </row>
    <row r="396" s="58" customFormat="1" ht="80" hidden="1" customHeight="1" spans="1:46">
      <c r="A396" s="126" t="s">
        <v>17336</v>
      </c>
      <c r="B396" s="125"/>
      <c r="C396" s="87" t="s">
        <v>2</v>
      </c>
      <c r="D396" s="118" t="s">
        <v>16466</v>
      </c>
      <c r="E396" s="127" t="s">
        <v>17337</v>
      </c>
      <c r="F396" s="127" t="s">
        <v>16568</v>
      </c>
      <c r="G396" s="115"/>
      <c r="H396" s="88">
        <v>30</v>
      </c>
      <c r="I396" s="78">
        <f t="shared" si="13"/>
        <v>30</v>
      </c>
      <c r="J396" s="124">
        <v>2</v>
      </c>
      <c r="K396" s="105">
        <f>SUMIFS(VENTAS[Cantidad],VENTAS[Código del producto Vendido],STOCK[[#This Row],[Code]])</f>
        <v>0</v>
      </c>
      <c r="L396" s="105">
        <f>STOCK[[#This Row],[Entradas]]-STOCK[[#This Row],[Salidas]]</f>
        <v>2</v>
      </c>
      <c r="M396" s="98" t="e">
        <f>[1]!STOCK[[#This Row],[Precio Final]]*10%</f>
        <v>#REF!</v>
      </c>
      <c r="N396" s="98">
        <v>0</v>
      </c>
      <c r="O396" s="98">
        <v>0</v>
      </c>
      <c r="P396" s="118">
        <v>9</v>
      </c>
      <c r="Q396" s="115">
        <v>0</v>
      </c>
      <c r="R396" s="116">
        <v>0</v>
      </c>
      <c r="S396" s="115">
        <v>0</v>
      </c>
      <c r="T396" s="115" t="e">
        <f>[1]!STOCK[[#This Row],[Costo Unitario (USD)]]+[1]!STOCK[[#This Row],[Costo Envío (USD)]]+[1]!STOCK[[#This Row],[Comisión 10%]]</f>
        <v>#REF!</v>
      </c>
      <c r="U396" s="98" t="e">
        <f>[1]!STOCK[[#This Row],[Costo total]]*1.5</f>
        <v>#REF!</v>
      </c>
      <c r="V396" s="80">
        <f t="shared" si="14"/>
        <v>30</v>
      </c>
      <c r="W396" s="115" t="e">
        <f>[1]!STOCK[[#This Row],[Precio Final]]-[1]!STOCK[[#This Row],[Costo total]]</f>
        <v>#REF!</v>
      </c>
      <c r="X396" s="115" t="e">
        <f>[1]!STOCK[[#This Row],[Ganancia Unitaria]]*[1]!STOCK[[#This Row],[Salidas]]</f>
        <v>#REF!</v>
      </c>
      <c r="Y396" s="115"/>
      <c r="Z396" s="128"/>
      <c r="AA396" s="100"/>
      <c r="AB396" s="100"/>
      <c r="AC396" s="115"/>
      <c r="AD396" s="78"/>
      <c r="AE396" s="78"/>
      <c r="AF396" s="78"/>
      <c r="AG396" s="78"/>
      <c r="AH396" s="78"/>
      <c r="AI396" s="78"/>
      <c r="AJ396" s="78"/>
      <c r="AK396" s="78"/>
      <c r="AL396" s="78"/>
      <c r="AM396" s="78"/>
      <c r="AN396" s="78"/>
      <c r="AO396" s="78"/>
      <c r="AP396" s="78"/>
      <c r="AQ396" s="78"/>
      <c r="AR396" s="78"/>
      <c r="AS396" s="78"/>
      <c r="AT396" s="78"/>
    </row>
    <row r="397" s="58" customFormat="1" ht="80" hidden="1" customHeight="1" spans="1:46">
      <c r="A397" s="124" t="s">
        <v>17338</v>
      </c>
      <c r="B397" s="125"/>
      <c r="C397" s="83" t="s">
        <v>2</v>
      </c>
      <c r="D397" s="118" t="s">
        <v>16466</v>
      </c>
      <c r="E397" s="127" t="s">
        <v>17339</v>
      </c>
      <c r="F397" s="127" t="s">
        <v>16409</v>
      </c>
      <c r="G397" s="121"/>
      <c r="H397" s="88">
        <v>35</v>
      </c>
      <c r="I397" s="78">
        <f t="shared" si="13"/>
        <v>35</v>
      </c>
      <c r="J397" s="124">
        <v>1</v>
      </c>
      <c r="K397" s="105">
        <f>SUMIFS(VENTAS[Cantidad],VENTAS[Código del producto Vendido],STOCK[[#This Row],[Code]])</f>
        <v>0</v>
      </c>
      <c r="L397" s="105">
        <f>STOCK[[#This Row],[Entradas]]-STOCK[[#This Row],[Salidas]]</f>
        <v>1</v>
      </c>
      <c r="M397" s="99" t="e">
        <f>[1]!STOCK[[#This Row],[Precio Final]]*10%</f>
        <v>#REF!</v>
      </c>
      <c r="N397" s="99">
        <v>0</v>
      </c>
      <c r="O397" s="99">
        <v>0</v>
      </c>
      <c r="P397" s="118">
        <v>9</v>
      </c>
      <c r="Q397" s="121">
        <v>0</v>
      </c>
      <c r="R397" s="123">
        <v>0</v>
      </c>
      <c r="S397" s="121">
        <v>0</v>
      </c>
      <c r="T397" s="121" t="e">
        <f>[1]!STOCK[[#This Row],[Costo Unitario (USD)]]+[1]!STOCK[[#This Row],[Costo Envío (USD)]]+[1]!STOCK[[#This Row],[Comisión 10%]]</f>
        <v>#REF!</v>
      </c>
      <c r="U397" s="99" t="e">
        <f>[1]!STOCK[[#This Row],[Costo total]]*1.5</f>
        <v>#REF!</v>
      </c>
      <c r="V397" s="80">
        <f t="shared" si="14"/>
        <v>35</v>
      </c>
      <c r="W397" s="121" t="e">
        <f>[1]!STOCK[[#This Row],[Precio Final]]-[1]!STOCK[[#This Row],[Costo total]]</f>
        <v>#REF!</v>
      </c>
      <c r="X397" s="121" t="e">
        <f>[1]!STOCK[[#This Row],[Ganancia Unitaria]]*[1]!STOCK[[#This Row],[Salidas]]</f>
        <v>#REF!</v>
      </c>
      <c r="Y397" s="121"/>
      <c r="Z397" s="129"/>
      <c r="AA397" s="96"/>
      <c r="AB397" s="96"/>
      <c r="AC397" s="121"/>
      <c r="AD397" s="78"/>
      <c r="AE397" s="78"/>
      <c r="AF397" s="78"/>
      <c r="AG397" s="78"/>
      <c r="AH397" s="78"/>
      <c r="AI397" s="78"/>
      <c r="AJ397" s="78"/>
      <c r="AK397" s="78"/>
      <c r="AL397" s="78"/>
      <c r="AM397" s="78"/>
      <c r="AN397" s="78"/>
      <c r="AO397" s="78"/>
      <c r="AP397" s="78"/>
      <c r="AQ397" s="78"/>
      <c r="AR397" s="78"/>
      <c r="AS397" s="78"/>
      <c r="AT397" s="78"/>
    </row>
    <row r="398" s="58" customFormat="1" ht="80" hidden="1" customHeight="1" spans="1:46">
      <c r="A398" s="126" t="s">
        <v>17340</v>
      </c>
      <c r="B398" s="125"/>
      <c r="C398" s="87" t="s">
        <v>2</v>
      </c>
      <c r="D398" s="118" t="s">
        <v>16582</v>
      </c>
      <c r="E398" s="127" t="s">
        <v>17341</v>
      </c>
      <c r="F398" s="127" t="s">
        <v>17342</v>
      </c>
      <c r="G398" s="115"/>
      <c r="H398" s="88">
        <v>30</v>
      </c>
      <c r="I398" s="78">
        <f t="shared" si="13"/>
        <v>30</v>
      </c>
      <c r="J398" s="124">
        <v>1</v>
      </c>
      <c r="K398" s="105">
        <f>SUMIFS(VENTAS[Cantidad],VENTAS[Código del producto Vendido],STOCK[[#This Row],[Code]])</f>
        <v>0</v>
      </c>
      <c r="L398" s="105">
        <f>STOCK[[#This Row],[Entradas]]-STOCK[[#This Row],[Salidas]]</f>
        <v>1</v>
      </c>
      <c r="M398" s="98" t="e">
        <f>[1]!STOCK[[#This Row],[Precio Final]]*10%</f>
        <v>#REF!</v>
      </c>
      <c r="N398" s="98">
        <v>0</v>
      </c>
      <c r="O398" s="98">
        <v>0</v>
      </c>
      <c r="P398" s="118">
        <v>9</v>
      </c>
      <c r="Q398" s="115">
        <v>0</v>
      </c>
      <c r="R398" s="116">
        <v>0</v>
      </c>
      <c r="S398" s="115">
        <v>0</v>
      </c>
      <c r="T398" s="115" t="e">
        <f>[1]!STOCK[[#This Row],[Costo Unitario (USD)]]+[1]!STOCK[[#This Row],[Costo Envío (USD)]]+[1]!STOCK[[#This Row],[Comisión 10%]]</f>
        <v>#REF!</v>
      </c>
      <c r="U398" s="98" t="e">
        <f>[1]!STOCK[[#This Row],[Costo total]]*1.5</f>
        <v>#REF!</v>
      </c>
      <c r="V398" s="80">
        <f t="shared" si="14"/>
        <v>30</v>
      </c>
      <c r="W398" s="115" t="e">
        <f>[1]!STOCK[[#This Row],[Precio Final]]-[1]!STOCK[[#This Row],[Costo total]]</f>
        <v>#REF!</v>
      </c>
      <c r="X398" s="115" t="e">
        <f>[1]!STOCK[[#This Row],[Ganancia Unitaria]]*[1]!STOCK[[#This Row],[Salidas]]</f>
        <v>#REF!</v>
      </c>
      <c r="Y398" s="115"/>
      <c r="Z398" s="128"/>
      <c r="AA398" s="100"/>
      <c r="AB398" s="100"/>
      <c r="AC398" s="115"/>
      <c r="AD398" s="78"/>
      <c r="AE398" s="78"/>
      <c r="AF398" s="78"/>
      <c r="AG398" s="78"/>
      <c r="AH398" s="78"/>
      <c r="AI398" s="78"/>
      <c r="AJ398" s="78"/>
      <c r="AK398" s="78"/>
      <c r="AL398" s="78"/>
      <c r="AM398" s="78"/>
      <c r="AN398" s="78"/>
      <c r="AO398" s="78"/>
      <c r="AP398" s="78"/>
      <c r="AQ398" s="78"/>
      <c r="AR398" s="78"/>
      <c r="AS398" s="78"/>
      <c r="AT398" s="78"/>
    </row>
    <row r="399" s="58" customFormat="1" ht="80" hidden="1" customHeight="1" spans="1:46">
      <c r="A399" s="126" t="s">
        <v>17343</v>
      </c>
      <c r="B399" s="125"/>
      <c r="C399" s="83" t="s">
        <v>2</v>
      </c>
      <c r="D399" s="118" t="s">
        <v>16466</v>
      </c>
      <c r="E399" s="127" t="s">
        <v>17344</v>
      </c>
      <c r="F399" s="127" t="s">
        <v>16400</v>
      </c>
      <c r="G399" s="121"/>
      <c r="H399" s="88">
        <v>20</v>
      </c>
      <c r="I399" s="78">
        <f t="shared" si="13"/>
        <v>20</v>
      </c>
      <c r="J399" s="124">
        <v>0</v>
      </c>
      <c r="K399" s="105">
        <f>SUMIFS(VENTAS[Cantidad],VENTAS[Código del producto Vendido],STOCK[[#This Row],[Code]])</f>
        <v>0</v>
      </c>
      <c r="L399" s="105">
        <f>STOCK[[#This Row],[Entradas]]-STOCK[[#This Row],[Salidas]]</f>
        <v>0</v>
      </c>
      <c r="M399" s="99" t="e">
        <f>[1]!STOCK[[#This Row],[Precio Final]]*10%</f>
        <v>#REF!</v>
      </c>
      <c r="N399" s="99">
        <v>0</v>
      </c>
      <c r="O399" s="99">
        <v>0</v>
      </c>
      <c r="P399" s="118">
        <v>9</v>
      </c>
      <c r="Q399" s="121">
        <v>0</v>
      </c>
      <c r="R399" s="123">
        <v>0</v>
      </c>
      <c r="S399" s="121">
        <v>0</v>
      </c>
      <c r="T399" s="121" t="e">
        <f>[1]!STOCK[[#This Row],[Costo Unitario (USD)]]+[1]!STOCK[[#This Row],[Costo Envío (USD)]]+[1]!STOCK[[#This Row],[Comisión 10%]]</f>
        <v>#REF!</v>
      </c>
      <c r="U399" s="99" t="e">
        <f>[1]!STOCK[[#This Row],[Costo total]]*1.5</f>
        <v>#REF!</v>
      </c>
      <c r="V399" s="80">
        <f t="shared" si="14"/>
        <v>20</v>
      </c>
      <c r="W399" s="121" t="e">
        <f>[1]!STOCK[[#This Row],[Precio Final]]-[1]!STOCK[[#This Row],[Costo total]]</f>
        <v>#REF!</v>
      </c>
      <c r="X399" s="121" t="e">
        <f>[1]!STOCK[[#This Row],[Ganancia Unitaria]]*[1]!STOCK[[#This Row],[Salidas]]</f>
        <v>#REF!</v>
      </c>
      <c r="Y399" s="121"/>
      <c r="Z399" s="129"/>
      <c r="AA399" s="96"/>
      <c r="AB399" s="96"/>
      <c r="AC399" s="121"/>
      <c r="AD399" s="78"/>
      <c r="AE399" s="78"/>
      <c r="AF399" s="78"/>
      <c r="AG399" s="78"/>
      <c r="AH399" s="78"/>
      <c r="AI399" s="78"/>
      <c r="AJ399" s="78"/>
      <c r="AK399" s="78"/>
      <c r="AL399" s="78"/>
      <c r="AM399" s="78"/>
      <c r="AN399" s="78"/>
      <c r="AO399" s="78"/>
      <c r="AP399" s="78"/>
      <c r="AQ399" s="78"/>
      <c r="AR399" s="78"/>
      <c r="AS399" s="78"/>
      <c r="AT399" s="78"/>
    </row>
    <row r="400" s="58" customFormat="1" ht="80" hidden="1" customHeight="1" spans="1:46">
      <c r="A400" s="126" t="s">
        <v>17345</v>
      </c>
      <c r="B400" s="125"/>
      <c r="C400" s="87" t="s">
        <v>2</v>
      </c>
      <c r="D400" s="118" t="s">
        <v>16466</v>
      </c>
      <c r="E400" s="127" t="s">
        <v>17346</v>
      </c>
      <c r="F400" s="127" t="s">
        <v>16400</v>
      </c>
      <c r="G400" s="115"/>
      <c r="H400" s="88">
        <v>20</v>
      </c>
      <c r="I400" s="78">
        <f t="shared" si="13"/>
        <v>20</v>
      </c>
      <c r="J400" s="124">
        <v>0</v>
      </c>
      <c r="K400" s="105">
        <f>SUMIFS(VENTAS[Cantidad],VENTAS[Código del producto Vendido],STOCK[[#This Row],[Code]])</f>
        <v>0</v>
      </c>
      <c r="L400" s="105">
        <f>STOCK[[#This Row],[Entradas]]-STOCK[[#This Row],[Salidas]]</f>
        <v>0</v>
      </c>
      <c r="M400" s="98" t="e">
        <f>[1]!STOCK[[#This Row],[Precio Final]]*10%</f>
        <v>#REF!</v>
      </c>
      <c r="N400" s="98">
        <v>0</v>
      </c>
      <c r="O400" s="98">
        <v>0</v>
      </c>
      <c r="P400" s="118">
        <v>9</v>
      </c>
      <c r="Q400" s="115">
        <v>0</v>
      </c>
      <c r="R400" s="116">
        <v>0</v>
      </c>
      <c r="S400" s="115">
        <v>0</v>
      </c>
      <c r="T400" s="115" t="e">
        <f>[1]!STOCK[[#This Row],[Costo Unitario (USD)]]+[1]!STOCK[[#This Row],[Costo Envío (USD)]]+[1]!STOCK[[#This Row],[Comisión 10%]]</f>
        <v>#REF!</v>
      </c>
      <c r="U400" s="98" t="e">
        <f>[1]!STOCK[[#This Row],[Costo total]]*1.5</f>
        <v>#REF!</v>
      </c>
      <c r="V400" s="80">
        <f t="shared" si="14"/>
        <v>20</v>
      </c>
      <c r="W400" s="115" t="e">
        <f>[1]!STOCK[[#This Row],[Precio Final]]-[1]!STOCK[[#This Row],[Costo total]]</f>
        <v>#REF!</v>
      </c>
      <c r="X400" s="115" t="e">
        <f>[1]!STOCK[[#This Row],[Ganancia Unitaria]]*[1]!STOCK[[#This Row],[Salidas]]</f>
        <v>#REF!</v>
      </c>
      <c r="Y400" s="115"/>
      <c r="Z400" s="128"/>
      <c r="AA400" s="100"/>
      <c r="AB400" s="100"/>
      <c r="AC400" s="115"/>
      <c r="AD400" s="78"/>
      <c r="AE400" s="78"/>
      <c r="AF400" s="78"/>
      <c r="AG400" s="78"/>
      <c r="AH400" s="78"/>
      <c r="AI400" s="78"/>
      <c r="AJ400" s="78"/>
      <c r="AK400" s="78"/>
      <c r="AL400" s="78"/>
      <c r="AM400" s="78"/>
      <c r="AN400" s="78"/>
      <c r="AO400" s="78"/>
      <c r="AP400" s="78"/>
      <c r="AQ400" s="78"/>
      <c r="AR400" s="78"/>
      <c r="AS400" s="78"/>
      <c r="AT400" s="78"/>
    </row>
    <row r="401" s="58" customFormat="1" ht="80" hidden="1" customHeight="1" spans="1:46">
      <c r="A401" s="126" t="s">
        <v>17347</v>
      </c>
      <c r="B401" s="125"/>
      <c r="C401" s="83" t="s">
        <v>2</v>
      </c>
      <c r="D401" s="118" t="s">
        <v>16466</v>
      </c>
      <c r="E401" s="127" t="s">
        <v>17348</v>
      </c>
      <c r="F401" s="127" t="s">
        <v>16409</v>
      </c>
      <c r="G401" s="121"/>
      <c r="H401" s="88">
        <v>35</v>
      </c>
      <c r="I401" s="78">
        <f t="shared" si="13"/>
        <v>35</v>
      </c>
      <c r="J401" s="124">
        <v>1</v>
      </c>
      <c r="K401" s="105">
        <f>SUMIFS(VENTAS[Cantidad],VENTAS[Código del producto Vendido],STOCK[[#This Row],[Code]])</f>
        <v>0</v>
      </c>
      <c r="L401" s="105">
        <f>STOCK[[#This Row],[Entradas]]-STOCK[[#This Row],[Salidas]]</f>
        <v>1</v>
      </c>
      <c r="M401" s="99" t="e">
        <f>[1]!STOCK[[#This Row],[Precio Final]]*10%</f>
        <v>#REF!</v>
      </c>
      <c r="N401" s="99">
        <v>0</v>
      </c>
      <c r="O401" s="99">
        <v>0</v>
      </c>
      <c r="P401" s="118">
        <v>9</v>
      </c>
      <c r="Q401" s="121">
        <v>0</v>
      </c>
      <c r="R401" s="123">
        <v>0</v>
      </c>
      <c r="S401" s="121">
        <v>0</v>
      </c>
      <c r="T401" s="121" t="e">
        <f>[1]!STOCK[[#This Row],[Costo Unitario (USD)]]+[1]!STOCK[[#This Row],[Costo Envío (USD)]]+[1]!STOCK[[#This Row],[Comisión 10%]]</f>
        <v>#REF!</v>
      </c>
      <c r="U401" s="99" t="e">
        <f>[1]!STOCK[[#This Row],[Costo total]]*1.5</f>
        <v>#REF!</v>
      </c>
      <c r="V401" s="80">
        <f t="shared" si="14"/>
        <v>35</v>
      </c>
      <c r="W401" s="121" t="e">
        <f>[1]!STOCK[[#This Row],[Precio Final]]-[1]!STOCK[[#This Row],[Costo total]]</f>
        <v>#REF!</v>
      </c>
      <c r="X401" s="121" t="e">
        <f>[1]!STOCK[[#This Row],[Ganancia Unitaria]]*[1]!STOCK[[#This Row],[Salidas]]</f>
        <v>#REF!</v>
      </c>
      <c r="Y401" s="121"/>
      <c r="Z401" s="129"/>
      <c r="AA401" s="96"/>
      <c r="AB401" s="96"/>
      <c r="AC401" s="121"/>
      <c r="AD401" s="78"/>
      <c r="AE401" s="78"/>
      <c r="AF401" s="78"/>
      <c r="AG401" s="78"/>
      <c r="AH401" s="78"/>
      <c r="AI401" s="78"/>
      <c r="AJ401" s="78"/>
      <c r="AK401" s="78"/>
      <c r="AL401" s="78"/>
      <c r="AM401" s="78"/>
      <c r="AN401" s="78"/>
      <c r="AO401" s="78"/>
      <c r="AP401" s="78"/>
      <c r="AQ401" s="78"/>
      <c r="AR401" s="78"/>
      <c r="AS401" s="78"/>
      <c r="AT401" s="78"/>
    </row>
    <row r="402" s="58" customFormat="1" ht="80" hidden="1" customHeight="1" spans="1:46">
      <c r="A402" s="126" t="s">
        <v>17349</v>
      </c>
      <c r="B402" s="125"/>
      <c r="C402" s="87" t="s">
        <v>2</v>
      </c>
      <c r="D402" s="118" t="s">
        <v>16582</v>
      </c>
      <c r="E402" s="127" t="s">
        <v>17350</v>
      </c>
      <c r="F402" s="127" t="s">
        <v>17351</v>
      </c>
      <c r="G402" s="115"/>
      <c r="H402" s="88">
        <v>30</v>
      </c>
      <c r="I402" s="78">
        <f t="shared" si="13"/>
        <v>30</v>
      </c>
      <c r="J402" s="124">
        <v>2</v>
      </c>
      <c r="K402" s="105">
        <f>SUMIFS(VENTAS[Cantidad],VENTAS[Código del producto Vendido],STOCK[[#This Row],[Code]])</f>
        <v>0</v>
      </c>
      <c r="L402" s="105">
        <f>STOCK[[#This Row],[Entradas]]-STOCK[[#This Row],[Salidas]]</f>
        <v>2</v>
      </c>
      <c r="M402" s="98" t="e">
        <f>[1]!STOCK[[#This Row],[Precio Final]]*10%</f>
        <v>#REF!</v>
      </c>
      <c r="N402" s="98">
        <v>0</v>
      </c>
      <c r="O402" s="98">
        <v>0</v>
      </c>
      <c r="P402" s="118">
        <v>9</v>
      </c>
      <c r="Q402" s="115">
        <v>0</v>
      </c>
      <c r="R402" s="116">
        <v>0</v>
      </c>
      <c r="S402" s="115">
        <v>0</v>
      </c>
      <c r="T402" s="115" t="e">
        <f>[1]!STOCK[[#This Row],[Costo Unitario (USD)]]+[1]!STOCK[[#This Row],[Costo Envío (USD)]]+[1]!STOCK[[#This Row],[Comisión 10%]]</f>
        <v>#REF!</v>
      </c>
      <c r="U402" s="98" t="e">
        <f>[1]!STOCK[[#This Row],[Costo total]]*1.5</f>
        <v>#REF!</v>
      </c>
      <c r="V402" s="80">
        <f t="shared" si="14"/>
        <v>30</v>
      </c>
      <c r="W402" s="115" t="e">
        <f>[1]!STOCK[[#This Row],[Precio Final]]-[1]!STOCK[[#This Row],[Costo total]]</f>
        <v>#REF!</v>
      </c>
      <c r="X402" s="115" t="e">
        <f>[1]!STOCK[[#This Row],[Ganancia Unitaria]]*[1]!STOCK[[#This Row],[Salidas]]</f>
        <v>#REF!</v>
      </c>
      <c r="Y402" s="115"/>
      <c r="Z402" s="128"/>
      <c r="AA402" s="100"/>
      <c r="AB402" s="100"/>
      <c r="AC402" s="115"/>
      <c r="AD402" s="78"/>
      <c r="AE402" s="78"/>
      <c r="AF402" s="78"/>
      <c r="AG402" s="78"/>
      <c r="AH402" s="78"/>
      <c r="AI402" s="78"/>
      <c r="AJ402" s="78"/>
      <c r="AK402" s="78"/>
      <c r="AL402" s="78"/>
      <c r="AM402" s="78"/>
      <c r="AN402" s="78"/>
      <c r="AO402" s="78"/>
      <c r="AP402" s="78"/>
      <c r="AQ402" s="78"/>
      <c r="AR402" s="78"/>
      <c r="AS402" s="78"/>
      <c r="AT402" s="78"/>
    </row>
    <row r="403" s="58" customFormat="1" ht="80" hidden="1" customHeight="1" spans="1:46">
      <c r="A403" s="124" t="s">
        <v>17352</v>
      </c>
      <c r="B403" s="125"/>
      <c r="C403" s="83" t="s">
        <v>2</v>
      </c>
      <c r="D403" s="118" t="s">
        <v>16466</v>
      </c>
      <c r="E403" s="127" t="s">
        <v>17161</v>
      </c>
      <c r="F403" s="127" t="s">
        <v>16400</v>
      </c>
      <c r="G403" s="121"/>
      <c r="H403" s="88">
        <v>20</v>
      </c>
      <c r="I403" s="78">
        <f t="shared" si="13"/>
        <v>20</v>
      </c>
      <c r="J403" s="124">
        <v>2</v>
      </c>
      <c r="K403" s="105">
        <f>SUMIFS(VENTAS[Cantidad],VENTAS[Código del producto Vendido],STOCK[[#This Row],[Code]])</f>
        <v>0</v>
      </c>
      <c r="L403" s="105">
        <f>STOCK[[#This Row],[Entradas]]-STOCK[[#This Row],[Salidas]]</f>
        <v>2</v>
      </c>
      <c r="M403" s="99" t="e">
        <f>[1]!STOCK[[#This Row],[Precio Final]]*10%</f>
        <v>#REF!</v>
      </c>
      <c r="N403" s="99">
        <v>0</v>
      </c>
      <c r="O403" s="99">
        <v>0</v>
      </c>
      <c r="P403" s="118">
        <v>9</v>
      </c>
      <c r="Q403" s="121">
        <v>0</v>
      </c>
      <c r="R403" s="123">
        <v>0</v>
      </c>
      <c r="S403" s="121">
        <v>0</v>
      </c>
      <c r="T403" s="121" t="e">
        <f>[1]!STOCK[[#This Row],[Costo Unitario (USD)]]+[1]!STOCK[[#This Row],[Costo Envío (USD)]]+[1]!STOCK[[#This Row],[Comisión 10%]]</f>
        <v>#REF!</v>
      </c>
      <c r="U403" s="99" t="e">
        <f>[1]!STOCK[[#This Row],[Costo total]]*1.5</f>
        <v>#REF!</v>
      </c>
      <c r="V403" s="80">
        <f t="shared" si="14"/>
        <v>20</v>
      </c>
      <c r="W403" s="121" t="e">
        <f>[1]!STOCK[[#This Row],[Precio Final]]-[1]!STOCK[[#This Row],[Costo total]]</f>
        <v>#REF!</v>
      </c>
      <c r="X403" s="121" t="e">
        <f>[1]!STOCK[[#This Row],[Ganancia Unitaria]]*[1]!STOCK[[#This Row],[Salidas]]</f>
        <v>#REF!</v>
      </c>
      <c r="Y403" s="121"/>
      <c r="Z403" s="129"/>
      <c r="AA403" s="96"/>
      <c r="AB403" s="96"/>
      <c r="AC403" s="121">
        <v>18</v>
      </c>
      <c r="AD403" s="78"/>
      <c r="AE403" s="78"/>
      <c r="AF403" s="78"/>
      <c r="AG403" s="78"/>
      <c r="AH403" s="78"/>
      <c r="AI403" s="78"/>
      <c r="AJ403" s="78"/>
      <c r="AK403" s="78"/>
      <c r="AL403" s="78"/>
      <c r="AM403" s="78"/>
      <c r="AN403" s="78"/>
      <c r="AO403" s="78"/>
      <c r="AP403" s="78"/>
      <c r="AQ403" s="78"/>
      <c r="AR403" s="78"/>
      <c r="AS403" s="78"/>
      <c r="AT403" s="78"/>
    </row>
    <row r="404" s="58" customFormat="1" ht="80" hidden="1" customHeight="1" spans="1:46">
      <c r="A404" s="126" t="s">
        <v>17353</v>
      </c>
      <c r="B404" s="125"/>
      <c r="C404" s="87" t="s">
        <v>2</v>
      </c>
      <c r="D404" s="118" t="s">
        <v>16466</v>
      </c>
      <c r="E404" s="127" t="s">
        <v>17354</v>
      </c>
      <c r="F404" s="127" t="s">
        <v>16568</v>
      </c>
      <c r="G404" s="115"/>
      <c r="H404" s="88">
        <v>35</v>
      </c>
      <c r="I404" s="78">
        <f t="shared" si="13"/>
        <v>35</v>
      </c>
      <c r="J404" s="124">
        <v>1</v>
      </c>
      <c r="K404" s="105">
        <f>SUMIFS(VENTAS[Cantidad],VENTAS[Código del producto Vendido],STOCK[[#This Row],[Code]])</f>
        <v>0</v>
      </c>
      <c r="L404" s="105">
        <f>STOCK[[#This Row],[Entradas]]-STOCK[[#This Row],[Salidas]]</f>
        <v>1</v>
      </c>
      <c r="M404" s="98" t="e">
        <f>[1]!STOCK[[#This Row],[Precio Final]]*10%</f>
        <v>#REF!</v>
      </c>
      <c r="N404" s="98">
        <v>0</v>
      </c>
      <c r="O404" s="98">
        <v>0</v>
      </c>
      <c r="P404" s="118">
        <v>9</v>
      </c>
      <c r="Q404" s="115">
        <v>0</v>
      </c>
      <c r="R404" s="116">
        <v>0</v>
      </c>
      <c r="S404" s="115">
        <v>0</v>
      </c>
      <c r="T404" s="115" t="e">
        <f>[1]!STOCK[[#This Row],[Costo Unitario (USD)]]+[1]!STOCK[[#This Row],[Costo Envío (USD)]]+[1]!STOCK[[#This Row],[Comisión 10%]]</f>
        <v>#REF!</v>
      </c>
      <c r="U404" s="98" t="e">
        <f>[1]!STOCK[[#This Row],[Costo total]]*1.5</f>
        <v>#REF!</v>
      </c>
      <c r="V404" s="80">
        <f t="shared" si="14"/>
        <v>35</v>
      </c>
      <c r="W404" s="115" t="e">
        <f>[1]!STOCK[[#This Row],[Precio Final]]-[1]!STOCK[[#This Row],[Costo total]]</f>
        <v>#REF!</v>
      </c>
      <c r="X404" s="115" t="e">
        <f>[1]!STOCK[[#This Row],[Ganancia Unitaria]]*[1]!STOCK[[#This Row],[Salidas]]</f>
        <v>#REF!</v>
      </c>
      <c r="Y404" s="115"/>
      <c r="Z404" s="128"/>
      <c r="AA404" s="100"/>
      <c r="AB404" s="100"/>
      <c r="AC404" s="115"/>
      <c r="AD404" s="78"/>
      <c r="AE404" s="78"/>
      <c r="AF404" s="78"/>
      <c r="AG404" s="78"/>
      <c r="AH404" s="78"/>
      <c r="AI404" s="78"/>
      <c r="AJ404" s="78"/>
      <c r="AK404" s="78"/>
      <c r="AL404" s="78"/>
      <c r="AM404" s="78"/>
      <c r="AN404" s="78"/>
      <c r="AO404" s="78"/>
      <c r="AP404" s="78"/>
      <c r="AQ404" s="78"/>
      <c r="AR404" s="78"/>
      <c r="AS404" s="78"/>
      <c r="AT404" s="78"/>
    </row>
    <row r="405" s="58" customFormat="1" ht="80" hidden="1" customHeight="1" spans="1:46">
      <c r="A405" s="126"/>
      <c r="B405" s="125"/>
      <c r="C405" s="83" t="s">
        <v>2</v>
      </c>
      <c r="D405" s="118" t="s">
        <v>16480</v>
      </c>
      <c r="E405" s="127" t="s">
        <v>17355</v>
      </c>
      <c r="F405" s="127" t="s">
        <v>16409</v>
      </c>
      <c r="G405" s="121"/>
      <c r="H405" s="88">
        <v>18</v>
      </c>
      <c r="I405" s="78">
        <f t="shared" si="13"/>
        <v>18</v>
      </c>
      <c r="J405" s="124">
        <v>0</v>
      </c>
      <c r="K405" s="105">
        <f>SUMIFS(VENTAS[Cantidad],VENTAS[Código del producto Vendido],STOCK[[#This Row],[Code]])</f>
        <v>0</v>
      </c>
      <c r="L405" s="105">
        <f>STOCK[[#This Row],[Entradas]]-STOCK[[#This Row],[Salidas]]</f>
        <v>0</v>
      </c>
      <c r="M405" s="99" t="e">
        <f>[1]!STOCK[[#This Row],[Precio Final]]*10%</f>
        <v>#REF!</v>
      </c>
      <c r="N405" s="99">
        <v>0</v>
      </c>
      <c r="O405" s="99">
        <v>0</v>
      </c>
      <c r="P405" s="118">
        <v>9</v>
      </c>
      <c r="Q405" s="121">
        <v>0</v>
      </c>
      <c r="R405" s="123">
        <v>0</v>
      </c>
      <c r="S405" s="121">
        <v>0</v>
      </c>
      <c r="T405" s="121" t="e">
        <f>[1]!STOCK[[#This Row],[Costo Unitario (USD)]]+[1]!STOCK[[#This Row],[Costo Envío (USD)]]+[1]!STOCK[[#This Row],[Comisión 10%]]</f>
        <v>#REF!</v>
      </c>
      <c r="U405" s="99" t="e">
        <f>[1]!STOCK[[#This Row],[Costo total]]*1.5</f>
        <v>#REF!</v>
      </c>
      <c r="V405" s="80">
        <f t="shared" si="14"/>
        <v>18</v>
      </c>
      <c r="W405" s="121" t="e">
        <f>[1]!STOCK[[#This Row],[Precio Final]]-[1]!STOCK[[#This Row],[Costo total]]</f>
        <v>#REF!</v>
      </c>
      <c r="X405" s="121" t="e">
        <f>[1]!STOCK[[#This Row],[Ganancia Unitaria]]*[1]!STOCK[[#This Row],[Salidas]]</f>
        <v>#REF!</v>
      </c>
      <c r="Y405" s="121"/>
      <c r="Z405" s="129"/>
      <c r="AA405" s="96"/>
      <c r="AB405" s="96"/>
      <c r="AC405" s="121"/>
      <c r="AD405" s="78"/>
      <c r="AE405" s="78"/>
      <c r="AF405" s="78"/>
      <c r="AG405" s="78"/>
      <c r="AH405" s="78"/>
      <c r="AI405" s="78"/>
      <c r="AJ405" s="78"/>
      <c r="AK405" s="78"/>
      <c r="AL405" s="78"/>
      <c r="AM405" s="78"/>
      <c r="AN405" s="78"/>
      <c r="AO405" s="78"/>
      <c r="AP405" s="78"/>
      <c r="AQ405" s="78"/>
      <c r="AR405" s="78"/>
      <c r="AS405" s="78"/>
      <c r="AT405" s="78"/>
    </row>
    <row r="406" s="58" customFormat="1" ht="80" hidden="1" customHeight="1" spans="1:46">
      <c r="A406" s="124" t="s">
        <v>17356</v>
      </c>
      <c r="B406" s="125"/>
      <c r="C406" s="87" t="s">
        <v>2</v>
      </c>
      <c r="D406" s="118" t="s">
        <v>16466</v>
      </c>
      <c r="E406" s="127" t="s">
        <v>17357</v>
      </c>
      <c r="F406" s="127" t="s">
        <v>16409</v>
      </c>
      <c r="G406" s="115"/>
      <c r="H406" s="88">
        <v>15</v>
      </c>
      <c r="I406" s="78">
        <f t="shared" si="13"/>
        <v>15</v>
      </c>
      <c r="J406" s="124">
        <v>1</v>
      </c>
      <c r="K406" s="105">
        <f>SUMIFS(VENTAS[Cantidad],VENTAS[Código del producto Vendido],STOCK[[#This Row],[Code]])</f>
        <v>0</v>
      </c>
      <c r="L406" s="105">
        <f>STOCK[[#This Row],[Entradas]]-STOCK[[#This Row],[Salidas]]</f>
        <v>1</v>
      </c>
      <c r="M406" s="98" t="e">
        <f>[1]!STOCK[[#This Row],[Precio Final]]*10%</f>
        <v>#REF!</v>
      </c>
      <c r="N406" s="98">
        <v>0</v>
      </c>
      <c r="O406" s="98">
        <v>0</v>
      </c>
      <c r="P406" s="118">
        <v>9</v>
      </c>
      <c r="Q406" s="115">
        <v>0</v>
      </c>
      <c r="R406" s="116">
        <v>0</v>
      </c>
      <c r="S406" s="115">
        <v>0</v>
      </c>
      <c r="T406" s="115" t="e">
        <f>[1]!STOCK[[#This Row],[Costo Unitario (USD)]]+[1]!STOCK[[#This Row],[Costo Envío (USD)]]+[1]!STOCK[[#This Row],[Comisión 10%]]</f>
        <v>#REF!</v>
      </c>
      <c r="U406" s="98" t="e">
        <f>[1]!STOCK[[#This Row],[Costo total]]*1.5</f>
        <v>#REF!</v>
      </c>
      <c r="V406" s="80">
        <f t="shared" si="14"/>
        <v>15</v>
      </c>
      <c r="W406" s="115" t="e">
        <f>[1]!STOCK[[#This Row],[Precio Final]]-[1]!STOCK[[#This Row],[Costo total]]</f>
        <v>#REF!</v>
      </c>
      <c r="X406" s="115" t="e">
        <f>[1]!STOCK[[#This Row],[Ganancia Unitaria]]*[1]!STOCK[[#This Row],[Salidas]]</f>
        <v>#REF!</v>
      </c>
      <c r="Y406" s="115"/>
      <c r="Z406" s="128"/>
      <c r="AA406" s="100"/>
      <c r="AB406" s="100"/>
      <c r="AC406" s="115"/>
      <c r="AD406" s="78"/>
      <c r="AE406" s="78"/>
      <c r="AF406" s="78"/>
      <c r="AG406" s="78"/>
      <c r="AH406" s="78"/>
      <c r="AI406" s="78"/>
      <c r="AJ406" s="78"/>
      <c r="AK406" s="78"/>
      <c r="AL406" s="78"/>
      <c r="AM406" s="78"/>
      <c r="AN406" s="78"/>
      <c r="AO406" s="78"/>
      <c r="AP406" s="78"/>
      <c r="AQ406" s="78"/>
      <c r="AR406" s="78"/>
      <c r="AS406" s="78"/>
      <c r="AT406" s="78"/>
    </row>
    <row r="407" s="58" customFormat="1" ht="80" hidden="1" customHeight="1" spans="1:46">
      <c r="A407" s="124" t="s">
        <v>17358</v>
      </c>
      <c r="B407" s="125"/>
      <c r="C407" s="83" t="s">
        <v>2</v>
      </c>
      <c r="D407" s="118" t="s">
        <v>16466</v>
      </c>
      <c r="E407" s="127" t="s">
        <v>17359</v>
      </c>
      <c r="F407" s="127" t="s">
        <v>16409</v>
      </c>
      <c r="G407" s="121"/>
      <c r="H407" s="88">
        <v>28</v>
      </c>
      <c r="I407" s="78">
        <f t="shared" si="13"/>
        <v>28</v>
      </c>
      <c r="J407" s="124">
        <v>1</v>
      </c>
      <c r="K407" s="105">
        <f>SUMIFS(VENTAS[Cantidad],VENTAS[Código del producto Vendido],STOCK[[#This Row],[Code]])</f>
        <v>0</v>
      </c>
      <c r="L407" s="105">
        <f>STOCK[[#This Row],[Entradas]]-STOCK[[#This Row],[Salidas]]</f>
        <v>1</v>
      </c>
      <c r="M407" s="99" t="e">
        <f>[1]!STOCK[[#This Row],[Precio Final]]*10%</f>
        <v>#REF!</v>
      </c>
      <c r="N407" s="99">
        <v>0</v>
      </c>
      <c r="O407" s="99">
        <v>0</v>
      </c>
      <c r="P407" s="118">
        <v>9</v>
      </c>
      <c r="Q407" s="121">
        <v>0</v>
      </c>
      <c r="R407" s="123">
        <v>0</v>
      </c>
      <c r="S407" s="121">
        <v>0</v>
      </c>
      <c r="T407" s="121" t="e">
        <f>[1]!STOCK[[#This Row],[Costo Unitario (USD)]]+[1]!STOCK[[#This Row],[Costo Envío (USD)]]+[1]!STOCK[[#This Row],[Comisión 10%]]</f>
        <v>#REF!</v>
      </c>
      <c r="U407" s="99" t="e">
        <f>[1]!STOCK[[#This Row],[Costo total]]*1.5</f>
        <v>#REF!</v>
      </c>
      <c r="V407" s="80">
        <f t="shared" si="14"/>
        <v>28</v>
      </c>
      <c r="W407" s="121" t="e">
        <f>[1]!STOCK[[#This Row],[Precio Final]]-[1]!STOCK[[#This Row],[Costo total]]</f>
        <v>#REF!</v>
      </c>
      <c r="X407" s="121" t="e">
        <f>[1]!STOCK[[#This Row],[Ganancia Unitaria]]*[1]!STOCK[[#This Row],[Salidas]]</f>
        <v>#REF!</v>
      </c>
      <c r="Y407" s="121"/>
      <c r="Z407" s="129"/>
      <c r="AA407" s="96"/>
      <c r="AB407" s="96"/>
      <c r="AC407" s="121"/>
      <c r="AD407" s="78"/>
      <c r="AE407" s="78"/>
      <c r="AF407" s="78"/>
      <c r="AG407" s="78"/>
      <c r="AH407" s="78"/>
      <c r="AI407" s="78"/>
      <c r="AJ407" s="78"/>
      <c r="AK407" s="78"/>
      <c r="AL407" s="78"/>
      <c r="AM407" s="78"/>
      <c r="AN407" s="78"/>
      <c r="AO407" s="78"/>
      <c r="AP407" s="78"/>
      <c r="AQ407" s="78"/>
      <c r="AR407" s="78"/>
      <c r="AS407" s="78"/>
      <c r="AT407" s="78"/>
    </row>
    <row r="408" s="58" customFormat="1" ht="80" hidden="1" customHeight="1" spans="1:46">
      <c r="A408" s="126" t="s">
        <v>17360</v>
      </c>
      <c r="B408" s="125"/>
      <c r="C408" s="87" t="s">
        <v>2</v>
      </c>
      <c r="D408" s="118" t="s">
        <v>16466</v>
      </c>
      <c r="E408" s="127" t="s">
        <v>17361</v>
      </c>
      <c r="F408" s="127" t="s">
        <v>16454</v>
      </c>
      <c r="G408" s="115"/>
      <c r="H408" s="88">
        <v>30</v>
      </c>
      <c r="I408" s="78">
        <f t="shared" si="13"/>
        <v>30</v>
      </c>
      <c r="J408" s="124">
        <v>1</v>
      </c>
      <c r="K408" s="105">
        <f>SUMIFS(VENTAS[Cantidad],VENTAS[Código del producto Vendido],STOCK[[#This Row],[Code]])</f>
        <v>0</v>
      </c>
      <c r="L408" s="105">
        <f>STOCK[[#This Row],[Entradas]]-STOCK[[#This Row],[Salidas]]</f>
        <v>1</v>
      </c>
      <c r="M408" s="98" t="e">
        <f>[1]!STOCK[[#This Row],[Precio Final]]*10%</f>
        <v>#REF!</v>
      </c>
      <c r="N408" s="98">
        <v>0</v>
      </c>
      <c r="O408" s="98">
        <v>0</v>
      </c>
      <c r="P408" s="118">
        <v>9</v>
      </c>
      <c r="Q408" s="115">
        <v>0</v>
      </c>
      <c r="R408" s="116">
        <v>0</v>
      </c>
      <c r="S408" s="115">
        <v>0</v>
      </c>
      <c r="T408" s="115" t="e">
        <f>[1]!STOCK[[#This Row],[Costo Unitario (USD)]]+[1]!STOCK[[#This Row],[Costo Envío (USD)]]+[1]!STOCK[[#This Row],[Comisión 10%]]</f>
        <v>#REF!</v>
      </c>
      <c r="U408" s="98" t="e">
        <f>[1]!STOCK[[#This Row],[Costo total]]*1.5</f>
        <v>#REF!</v>
      </c>
      <c r="V408" s="80">
        <f t="shared" si="14"/>
        <v>30</v>
      </c>
      <c r="W408" s="115" t="e">
        <f>[1]!STOCK[[#This Row],[Precio Final]]-[1]!STOCK[[#This Row],[Costo total]]</f>
        <v>#REF!</v>
      </c>
      <c r="X408" s="115" t="e">
        <f>[1]!STOCK[[#This Row],[Ganancia Unitaria]]*[1]!STOCK[[#This Row],[Salidas]]</f>
        <v>#REF!</v>
      </c>
      <c r="Y408" s="115"/>
      <c r="Z408" s="128"/>
      <c r="AA408" s="100"/>
      <c r="AB408" s="100"/>
      <c r="AC408" s="115"/>
      <c r="AD408" s="78"/>
      <c r="AE408" s="78"/>
      <c r="AF408" s="78"/>
      <c r="AG408" s="78"/>
      <c r="AH408" s="78"/>
      <c r="AI408" s="78"/>
      <c r="AJ408" s="78"/>
      <c r="AK408" s="78"/>
      <c r="AL408" s="78"/>
      <c r="AM408" s="78"/>
      <c r="AN408" s="78"/>
      <c r="AO408" s="78"/>
      <c r="AP408" s="78"/>
      <c r="AQ408" s="78"/>
      <c r="AR408" s="78"/>
      <c r="AS408" s="78"/>
      <c r="AT408" s="78"/>
    </row>
    <row r="409" s="58" customFormat="1" ht="80" hidden="1" customHeight="1" spans="1:46">
      <c r="A409" s="126" t="s">
        <v>17362</v>
      </c>
      <c r="B409" s="125"/>
      <c r="C409" s="83" t="s">
        <v>2</v>
      </c>
      <c r="D409" s="118" t="s">
        <v>16466</v>
      </c>
      <c r="E409" s="127" t="s">
        <v>17363</v>
      </c>
      <c r="F409" s="127" t="s">
        <v>16400</v>
      </c>
      <c r="G409" s="121"/>
      <c r="H409" s="88">
        <v>18</v>
      </c>
      <c r="I409" s="78">
        <f t="shared" si="13"/>
        <v>18</v>
      </c>
      <c r="J409" s="124">
        <v>0</v>
      </c>
      <c r="K409" s="105">
        <f>SUMIFS(VENTAS[Cantidad],VENTAS[Código del producto Vendido],STOCK[[#This Row],[Code]])</f>
        <v>0</v>
      </c>
      <c r="L409" s="105">
        <f>STOCK[[#This Row],[Entradas]]-STOCK[[#This Row],[Salidas]]</f>
        <v>0</v>
      </c>
      <c r="M409" s="99" t="e">
        <f>[1]!STOCK[[#This Row],[Precio Final]]*10%</f>
        <v>#REF!</v>
      </c>
      <c r="N409" s="99">
        <v>0</v>
      </c>
      <c r="O409" s="99">
        <v>0</v>
      </c>
      <c r="P409" s="118">
        <v>9</v>
      </c>
      <c r="Q409" s="121">
        <v>0</v>
      </c>
      <c r="R409" s="123">
        <v>0</v>
      </c>
      <c r="S409" s="121">
        <v>0</v>
      </c>
      <c r="T409" s="121" t="e">
        <f>[1]!STOCK[[#This Row],[Costo Unitario (USD)]]+[1]!STOCK[[#This Row],[Costo Envío (USD)]]+[1]!STOCK[[#This Row],[Comisión 10%]]</f>
        <v>#REF!</v>
      </c>
      <c r="U409" s="99" t="e">
        <f>[1]!STOCK[[#This Row],[Costo total]]*1.5</f>
        <v>#REF!</v>
      </c>
      <c r="V409" s="80">
        <f t="shared" si="14"/>
        <v>18</v>
      </c>
      <c r="W409" s="121" t="e">
        <f>[1]!STOCK[[#This Row],[Precio Final]]-[1]!STOCK[[#This Row],[Costo total]]</f>
        <v>#REF!</v>
      </c>
      <c r="X409" s="121" t="e">
        <f>[1]!STOCK[[#This Row],[Ganancia Unitaria]]*[1]!STOCK[[#This Row],[Salidas]]</f>
        <v>#REF!</v>
      </c>
      <c r="Y409" s="121"/>
      <c r="Z409" s="129"/>
      <c r="AA409" s="96"/>
      <c r="AB409" s="96"/>
      <c r="AC409" s="121"/>
      <c r="AD409" s="78"/>
      <c r="AE409" s="78"/>
      <c r="AF409" s="78"/>
      <c r="AG409" s="78"/>
      <c r="AH409" s="78"/>
      <c r="AI409" s="78"/>
      <c r="AJ409" s="78"/>
      <c r="AK409" s="78"/>
      <c r="AL409" s="78"/>
      <c r="AM409" s="78"/>
      <c r="AN409" s="78"/>
      <c r="AO409" s="78"/>
      <c r="AP409" s="78"/>
      <c r="AQ409" s="78"/>
      <c r="AR409" s="78"/>
      <c r="AS409" s="78"/>
      <c r="AT409" s="78"/>
    </row>
    <row r="410" s="58" customFormat="1" ht="80" hidden="1" customHeight="1" spans="1:46">
      <c r="A410" s="124" t="s">
        <v>17364</v>
      </c>
      <c r="B410" s="125"/>
      <c r="C410" s="87" t="s">
        <v>2</v>
      </c>
      <c r="D410" s="118" t="s">
        <v>16466</v>
      </c>
      <c r="E410" s="127" t="s">
        <v>17365</v>
      </c>
      <c r="F410" s="127" t="s">
        <v>17176</v>
      </c>
      <c r="G410" s="115"/>
      <c r="H410" s="88">
        <v>15</v>
      </c>
      <c r="I410" s="78">
        <f t="shared" si="13"/>
        <v>15</v>
      </c>
      <c r="J410" s="124">
        <v>2</v>
      </c>
      <c r="K410" s="105">
        <v>1</v>
      </c>
      <c r="L410" s="105">
        <f>STOCK[[#This Row],[Entradas]]-STOCK[[#This Row],[Salidas]]</f>
        <v>1</v>
      </c>
      <c r="M410" s="98" t="e">
        <f>[1]!STOCK[[#This Row],[Precio Final]]*10%</f>
        <v>#REF!</v>
      </c>
      <c r="N410" s="98">
        <v>0</v>
      </c>
      <c r="O410" s="98">
        <v>0</v>
      </c>
      <c r="P410" s="118">
        <v>9</v>
      </c>
      <c r="Q410" s="115">
        <v>0</v>
      </c>
      <c r="R410" s="116">
        <v>0</v>
      </c>
      <c r="S410" s="115">
        <v>0</v>
      </c>
      <c r="T410" s="115" t="e">
        <f>[1]!STOCK[[#This Row],[Costo Unitario (USD)]]+[1]!STOCK[[#This Row],[Costo Envío (USD)]]+[1]!STOCK[[#This Row],[Comisión 10%]]</f>
        <v>#REF!</v>
      </c>
      <c r="U410" s="98" t="e">
        <f>[1]!STOCK[[#This Row],[Costo total]]*1.5</f>
        <v>#REF!</v>
      </c>
      <c r="V410" s="80">
        <f t="shared" si="14"/>
        <v>15</v>
      </c>
      <c r="W410" s="115" t="e">
        <f>[1]!STOCK[[#This Row],[Precio Final]]-[1]!STOCK[[#This Row],[Costo total]]</f>
        <v>#REF!</v>
      </c>
      <c r="X410" s="115" t="e">
        <f>[1]!STOCK[[#This Row],[Ganancia Unitaria]]*[1]!STOCK[[#This Row],[Salidas]]</f>
        <v>#REF!</v>
      </c>
      <c r="Y410" s="115"/>
      <c r="Z410" s="128"/>
      <c r="AA410" s="100"/>
      <c r="AB410" s="100"/>
      <c r="AC410" s="115"/>
      <c r="AD410" s="78"/>
      <c r="AE410" s="78"/>
      <c r="AF410" s="78"/>
      <c r="AG410" s="78"/>
      <c r="AH410" s="78"/>
      <c r="AI410" s="78"/>
      <c r="AJ410" s="78"/>
      <c r="AK410" s="78"/>
      <c r="AL410" s="78"/>
      <c r="AM410" s="78"/>
      <c r="AN410" s="78"/>
      <c r="AO410" s="78"/>
      <c r="AP410" s="78"/>
      <c r="AQ410" s="78"/>
      <c r="AR410" s="78"/>
      <c r="AS410" s="78"/>
      <c r="AT410" s="78"/>
    </row>
    <row r="411" s="58" customFormat="1" ht="80" hidden="1" customHeight="1" spans="1:46">
      <c r="A411" s="126" t="s">
        <v>17366</v>
      </c>
      <c r="B411" s="125"/>
      <c r="C411" s="83" t="s">
        <v>2</v>
      </c>
      <c r="D411" s="118" t="s">
        <v>16466</v>
      </c>
      <c r="E411" s="127" t="s">
        <v>17367</v>
      </c>
      <c r="F411" s="127" t="s">
        <v>17176</v>
      </c>
      <c r="G411" s="121"/>
      <c r="H411" s="88">
        <v>18</v>
      </c>
      <c r="I411" s="78">
        <f t="shared" si="13"/>
        <v>18</v>
      </c>
      <c r="J411" s="124">
        <v>0</v>
      </c>
      <c r="K411" s="105">
        <f>SUMIFS(VENTAS[Cantidad],VENTAS[Código del producto Vendido],STOCK[[#This Row],[Code]])</f>
        <v>0</v>
      </c>
      <c r="L411" s="105">
        <f>STOCK[[#This Row],[Entradas]]-STOCK[[#This Row],[Salidas]]</f>
        <v>0</v>
      </c>
      <c r="M411" s="99" t="e">
        <f>[1]!STOCK[[#This Row],[Precio Final]]*10%</f>
        <v>#REF!</v>
      </c>
      <c r="N411" s="99">
        <v>0</v>
      </c>
      <c r="O411" s="99">
        <v>0</v>
      </c>
      <c r="P411" s="118">
        <v>9</v>
      </c>
      <c r="Q411" s="121">
        <v>0</v>
      </c>
      <c r="R411" s="123">
        <v>0</v>
      </c>
      <c r="S411" s="121">
        <v>0</v>
      </c>
      <c r="T411" s="121" t="e">
        <f>[1]!STOCK[[#This Row],[Costo Unitario (USD)]]+[1]!STOCK[[#This Row],[Costo Envío (USD)]]+[1]!STOCK[[#This Row],[Comisión 10%]]</f>
        <v>#REF!</v>
      </c>
      <c r="U411" s="99" t="e">
        <f>[1]!STOCK[[#This Row],[Costo total]]*1.5</f>
        <v>#REF!</v>
      </c>
      <c r="V411" s="80">
        <f t="shared" si="14"/>
        <v>18</v>
      </c>
      <c r="W411" s="121" t="e">
        <f>[1]!STOCK[[#This Row],[Precio Final]]-[1]!STOCK[[#This Row],[Costo total]]</f>
        <v>#REF!</v>
      </c>
      <c r="X411" s="121" t="e">
        <f>[1]!STOCK[[#This Row],[Ganancia Unitaria]]*[1]!STOCK[[#This Row],[Salidas]]</f>
        <v>#REF!</v>
      </c>
      <c r="Y411" s="121"/>
      <c r="Z411" s="129"/>
      <c r="AA411" s="96"/>
      <c r="AB411" s="96"/>
      <c r="AC411" s="121"/>
      <c r="AD411" s="78"/>
      <c r="AE411" s="78"/>
      <c r="AF411" s="78"/>
      <c r="AG411" s="78"/>
      <c r="AH411" s="78"/>
      <c r="AI411" s="78"/>
      <c r="AJ411" s="78"/>
      <c r="AK411" s="78"/>
      <c r="AL411" s="78"/>
      <c r="AM411" s="78"/>
      <c r="AN411" s="78"/>
      <c r="AO411" s="78"/>
      <c r="AP411" s="78"/>
      <c r="AQ411" s="78"/>
      <c r="AR411" s="78"/>
      <c r="AS411" s="78"/>
      <c r="AT411" s="78"/>
    </row>
    <row r="412" s="58" customFormat="1" ht="80" hidden="1" customHeight="1" spans="1:46">
      <c r="A412" s="124" t="s">
        <v>17368</v>
      </c>
      <c r="B412" s="125"/>
      <c r="C412" s="87" t="s">
        <v>2</v>
      </c>
      <c r="D412" s="118" t="s">
        <v>16466</v>
      </c>
      <c r="E412" s="127" t="s">
        <v>17369</v>
      </c>
      <c r="F412" s="127" t="s">
        <v>16568</v>
      </c>
      <c r="G412" s="115"/>
      <c r="H412" s="88">
        <v>15</v>
      </c>
      <c r="I412" s="78">
        <f t="shared" si="13"/>
        <v>15</v>
      </c>
      <c r="J412" s="124">
        <v>1</v>
      </c>
      <c r="K412" s="105">
        <f>SUMIFS(VENTAS[Cantidad],VENTAS[Código del producto Vendido],STOCK[[#This Row],[Code]])</f>
        <v>0</v>
      </c>
      <c r="L412" s="105">
        <f>STOCK[[#This Row],[Entradas]]-STOCK[[#This Row],[Salidas]]</f>
        <v>1</v>
      </c>
      <c r="M412" s="98" t="e">
        <f>[1]!STOCK[[#This Row],[Precio Final]]*10%</f>
        <v>#REF!</v>
      </c>
      <c r="N412" s="98">
        <v>0</v>
      </c>
      <c r="O412" s="98">
        <v>0</v>
      </c>
      <c r="P412" s="118">
        <v>9</v>
      </c>
      <c r="Q412" s="115">
        <v>0</v>
      </c>
      <c r="R412" s="116">
        <v>0</v>
      </c>
      <c r="S412" s="115">
        <v>0</v>
      </c>
      <c r="T412" s="115" t="e">
        <f>[1]!STOCK[[#This Row],[Costo Unitario (USD)]]+[1]!STOCK[[#This Row],[Costo Envío (USD)]]+[1]!STOCK[[#This Row],[Comisión 10%]]</f>
        <v>#REF!</v>
      </c>
      <c r="U412" s="98" t="e">
        <f>[1]!STOCK[[#This Row],[Costo total]]*1.5</f>
        <v>#REF!</v>
      </c>
      <c r="V412" s="80">
        <f t="shared" si="14"/>
        <v>15</v>
      </c>
      <c r="W412" s="115" t="e">
        <f>[1]!STOCK[[#This Row],[Precio Final]]-[1]!STOCK[[#This Row],[Costo total]]</f>
        <v>#REF!</v>
      </c>
      <c r="X412" s="115" t="e">
        <f>[1]!STOCK[[#This Row],[Ganancia Unitaria]]*[1]!STOCK[[#This Row],[Salidas]]</f>
        <v>#REF!</v>
      </c>
      <c r="Y412" s="115"/>
      <c r="Z412" s="128"/>
      <c r="AA412" s="100"/>
      <c r="AB412" s="100"/>
      <c r="AC412" s="115"/>
      <c r="AD412" s="131"/>
      <c r="AE412" s="78"/>
      <c r="AF412" s="78"/>
      <c r="AG412" s="78"/>
      <c r="AH412" s="78"/>
      <c r="AI412" s="78"/>
      <c r="AJ412" s="78"/>
      <c r="AK412" s="78"/>
      <c r="AL412" s="78"/>
      <c r="AM412" s="78"/>
      <c r="AN412" s="78"/>
      <c r="AO412" s="78"/>
      <c r="AP412" s="78"/>
      <c r="AQ412" s="78"/>
      <c r="AR412" s="78"/>
      <c r="AS412" s="78"/>
      <c r="AT412" s="78"/>
    </row>
    <row r="413" s="58" customFormat="1" ht="80" hidden="1" customHeight="1" spans="1:46">
      <c r="A413" s="124" t="s">
        <v>17370</v>
      </c>
      <c r="B413" s="125"/>
      <c r="C413" s="83" t="s">
        <v>2</v>
      </c>
      <c r="D413" s="118" t="s">
        <v>16466</v>
      </c>
      <c r="E413" s="127" t="s">
        <v>17371</v>
      </c>
      <c r="F413" s="127" t="s">
        <v>16409</v>
      </c>
      <c r="G413" s="121"/>
      <c r="H413" s="88">
        <v>18</v>
      </c>
      <c r="I413" s="78">
        <f t="shared" si="13"/>
        <v>18</v>
      </c>
      <c r="J413" s="124">
        <v>1</v>
      </c>
      <c r="K413" s="105">
        <f>SUMIFS(VENTAS[Cantidad],VENTAS[Código del producto Vendido],STOCK[[#This Row],[Code]])</f>
        <v>0</v>
      </c>
      <c r="L413" s="105">
        <f>STOCK[[#This Row],[Entradas]]-STOCK[[#This Row],[Salidas]]</f>
        <v>1</v>
      </c>
      <c r="M413" s="99" t="e">
        <f>[1]!STOCK[[#This Row],[Precio Final]]*10%</f>
        <v>#REF!</v>
      </c>
      <c r="N413" s="99">
        <v>0</v>
      </c>
      <c r="O413" s="99">
        <v>0</v>
      </c>
      <c r="P413" s="118">
        <v>9</v>
      </c>
      <c r="Q413" s="121">
        <v>0</v>
      </c>
      <c r="R413" s="123">
        <v>0</v>
      </c>
      <c r="S413" s="121">
        <v>0</v>
      </c>
      <c r="T413" s="121" t="e">
        <f>[1]!STOCK[[#This Row],[Costo Unitario (USD)]]+[1]!STOCK[[#This Row],[Costo Envío (USD)]]+[1]!STOCK[[#This Row],[Comisión 10%]]</f>
        <v>#REF!</v>
      </c>
      <c r="U413" s="99" t="e">
        <f>[1]!STOCK[[#This Row],[Costo total]]*1.5</f>
        <v>#REF!</v>
      </c>
      <c r="V413" s="80">
        <f t="shared" si="14"/>
        <v>18</v>
      </c>
      <c r="W413" s="121" t="e">
        <f>[1]!STOCK[[#This Row],[Precio Final]]-[1]!STOCK[[#This Row],[Costo total]]</f>
        <v>#REF!</v>
      </c>
      <c r="X413" s="121" t="e">
        <f>[1]!STOCK[[#This Row],[Ganancia Unitaria]]*[1]!STOCK[[#This Row],[Salidas]]</f>
        <v>#REF!</v>
      </c>
      <c r="Y413" s="121"/>
      <c r="Z413" s="129"/>
      <c r="AA413" s="96"/>
      <c r="AB413" s="96"/>
      <c r="AC413" s="121"/>
      <c r="AD413" s="131"/>
      <c r="AE413" s="78"/>
      <c r="AF413" s="78"/>
      <c r="AG413" s="78"/>
      <c r="AH413" s="78"/>
      <c r="AI413" s="78"/>
      <c r="AJ413" s="78"/>
      <c r="AK413" s="78"/>
      <c r="AL413" s="78"/>
      <c r="AM413" s="78"/>
      <c r="AN413" s="78"/>
      <c r="AO413" s="78"/>
      <c r="AP413" s="78"/>
      <c r="AQ413" s="78"/>
      <c r="AR413" s="78"/>
      <c r="AS413" s="78"/>
      <c r="AT413" s="78"/>
    </row>
    <row r="414" s="58" customFormat="1" ht="80" hidden="1" customHeight="1" spans="1:46">
      <c r="A414" s="124" t="s">
        <v>17372</v>
      </c>
      <c r="B414" s="125"/>
      <c r="C414" s="87" t="s">
        <v>2</v>
      </c>
      <c r="D414" s="118" t="s">
        <v>16466</v>
      </c>
      <c r="E414" s="127" t="s">
        <v>17373</v>
      </c>
      <c r="F414" s="127" t="s">
        <v>16568</v>
      </c>
      <c r="G414" s="115"/>
      <c r="H414" s="88">
        <v>18</v>
      </c>
      <c r="I414" s="78">
        <f t="shared" si="13"/>
        <v>18</v>
      </c>
      <c r="J414" s="124">
        <v>1</v>
      </c>
      <c r="K414" s="105">
        <f>SUMIFS(VENTAS[Cantidad],VENTAS[Código del producto Vendido],STOCK[[#This Row],[Code]])</f>
        <v>0</v>
      </c>
      <c r="L414" s="105">
        <f>STOCK[[#This Row],[Entradas]]-STOCK[[#This Row],[Salidas]]</f>
        <v>1</v>
      </c>
      <c r="M414" s="98" t="e">
        <f>[1]!STOCK[[#This Row],[Precio Final]]*10%</f>
        <v>#REF!</v>
      </c>
      <c r="N414" s="98">
        <v>0</v>
      </c>
      <c r="O414" s="98">
        <v>0</v>
      </c>
      <c r="P414" s="118">
        <v>9</v>
      </c>
      <c r="Q414" s="115">
        <v>0</v>
      </c>
      <c r="R414" s="116">
        <v>0</v>
      </c>
      <c r="S414" s="115">
        <v>0</v>
      </c>
      <c r="T414" s="115" t="e">
        <f>[1]!STOCK[[#This Row],[Costo Unitario (USD)]]+[1]!STOCK[[#This Row],[Costo Envío (USD)]]+[1]!STOCK[[#This Row],[Comisión 10%]]</f>
        <v>#REF!</v>
      </c>
      <c r="U414" s="98" t="e">
        <f>[1]!STOCK[[#This Row],[Costo total]]*1.5</f>
        <v>#REF!</v>
      </c>
      <c r="V414" s="80">
        <f t="shared" si="14"/>
        <v>18</v>
      </c>
      <c r="W414" s="115" t="e">
        <f>[1]!STOCK[[#This Row],[Precio Final]]-[1]!STOCK[[#This Row],[Costo total]]</f>
        <v>#REF!</v>
      </c>
      <c r="X414" s="115" t="e">
        <f>[1]!STOCK[[#This Row],[Ganancia Unitaria]]*[1]!STOCK[[#This Row],[Salidas]]</f>
        <v>#REF!</v>
      </c>
      <c r="Y414" s="115"/>
      <c r="Z414" s="128"/>
      <c r="AA414" s="100"/>
      <c r="AB414" s="100"/>
      <c r="AC414" s="115"/>
      <c r="AD414" s="131"/>
      <c r="AE414" s="78"/>
      <c r="AF414" s="78"/>
      <c r="AG414" s="78"/>
      <c r="AH414" s="78"/>
      <c r="AI414" s="78"/>
      <c r="AJ414" s="78"/>
      <c r="AK414" s="78"/>
      <c r="AL414" s="78"/>
      <c r="AM414" s="78"/>
      <c r="AN414" s="78"/>
      <c r="AO414" s="78"/>
      <c r="AP414" s="78"/>
      <c r="AQ414" s="78"/>
      <c r="AR414" s="78"/>
      <c r="AS414" s="78"/>
      <c r="AT414" s="78"/>
    </row>
    <row r="415" s="58" customFormat="1" ht="80" hidden="1" customHeight="1" spans="1:46">
      <c r="A415" s="124" t="s">
        <v>17374</v>
      </c>
      <c r="B415" s="125"/>
      <c r="C415" s="83" t="s">
        <v>2</v>
      </c>
      <c r="D415" s="118" t="s">
        <v>16466</v>
      </c>
      <c r="E415" s="127" t="s">
        <v>17375</v>
      </c>
      <c r="F415" s="127" t="s">
        <v>16387</v>
      </c>
      <c r="G415" s="121"/>
      <c r="H415" s="88">
        <v>18</v>
      </c>
      <c r="I415" s="78">
        <f t="shared" si="13"/>
        <v>18</v>
      </c>
      <c r="J415" s="124">
        <v>2</v>
      </c>
      <c r="K415" s="105">
        <v>1</v>
      </c>
      <c r="L415" s="105">
        <f>STOCK[[#This Row],[Entradas]]-STOCK[[#This Row],[Salidas]]</f>
        <v>1</v>
      </c>
      <c r="M415" s="99" t="e">
        <f>[1]!STOCK[[#This Row],[Precio Final]]*10%</f>
        <v>#REF!</v>
      </c>
      <c r="N415" s="99">
        <v>0</v>
      </c>
      <c r="O415" s="99">
        <v>0</v>
      </c>
      <c r="P415" s="118">
        <v>9</v>
      </c>
      <c r="Q415" s="121">
        <v>0</v>
      </c>
      <c r="R415" s="123">
        <v>0</v>
      </c>
      <c r="S415" s="121">
        <v>0</v>
      </c>
      <c r="T415" s="121" t="e">
        <f>[1]!STOCK[[#This Row],[Costo Unitario (USD)]]+[1]!STOCK[[#This Row],[Costo Envío (USD)]]+[1]!STOCK[[#This Row],[Comisión 10%]]</f>
        <v>#REF!</v>
      </c>
      <c r="U415" s="99" t="e">
        <f>[1]!STOCK[[#This Row],[Costo total]]*1.5</f>
        <v>#REF!</v>
      </c>
      <c r="V415" s="80">
        <f t="shared" si="14"/>
        <v>18</v>
      </c>
      <c r="W415" s="121" t="e">
        <f>[1]!STOCK[[#This Row],[Precio Final]]-[1]!STOCK[[#This Row],[Costo total]]</f>
        <v>#REF!</v>
      </c>
      <c r="X415" s="121" t="e">
        <f>[1]!STOCK[[#This Row],[Ganancia Unitaria]]*[1]!STOCK[[#This Row],[Salidas]]</f>
        <v>#REF!</v>
      </c>
      <c r="Y415" s="121"/>
      <c r="Z415" s="129"/>
      <c r="AA415" s="96"/>
      <c r="AB415" s="96"/>
      <c r="AC415" s="121"/>
      <c r="AD415" s="131"/>
      <c r="AE415" s="78"/>
      <c r="AF415" s="78"/>
      <c r="AG415" s="78"/>
      <c r="AH415" s="78"/>
      <c r="AI415" s="78"/>
      <c r="AJ415" s="78"/>
      <c r="AK415" s="78"/>
      <c r="AL415" s="78"/>
      <c r="AM415" s="78"/>
      <c r="AN415" s="78"/>
      <c r="AO415" s="78"/>
      <c r="AP415" s="78"/>
      <c r="AQ415" s="78"/>
      <c r="AR415" s="78"/>
      <c r="AS415" s="78"/>
      <c r="AT415" s="78"/>
    </row>
    <row r="416" s="58" customFormat="1" ht="80" hidden="1" customHeight="1" spans="1:46">
      <c r="A416" s="126" t="s">
        <v>17376</v>
      </c>
      <c r="B416" s="125"/>
      <c r="C416" s="87" t="s">
        <v>2</v>
      </c>
      <c r="D416" s="118" t="s">
        <v>16466</v>
      </c>
      <c r="E416" s="127" t="s">
        <v>17377</v>
      </c>
      <c r="F416" s="127" t="s">
        <v>16400</v>
      </c>
      <c r="G416" s="115"/>
      <c r="H416" s="88">
        <v>30</v>
      </c>
      <c r="I416" s="78">
        <f t="shared" si="13"/>
        <v>30</v>
      </c>
      <c r="J416" s="124">
        <v>1</v>
      </c>
      <c r="K416" s="105">
        <f>SUMIFS(VENTAS[Cantidad],VENTAS[Código del producto Vendido],STOCK[[#This Row],[Code]])</f>
        <v>0</v>
      </c>
      <c r="L416" s="105">
        <v>0</v>
      </c>
      <c r="M416" s="98" t="e">
        <f>[1]!STOCK[[#This Row],[Precio Final]]*10%</f>
        <v>#REF!</v>
      </c>
      <c r="N416" s="98">
        <v>0</v>
      </c>
      <c r="O416" s="98">
        <v>0</v>
      </c>
      <c r="P416" s="118">
        <v>9</v>
      </c>
      <c r="Q416" s="115">
        <v>0</v>
      </c>
      <c r="R416" s="116">
        <v>0</v>
      </c>
      <c r="S416" s="115">
        <v>0</v>
      </c>
      <c r="T416" s="115" t="e">
        <f>[1]!STOCK[[#This Row],[Costo Unitario (USD)]]+[1]!STOCK[[#This Row],[Costo Envío (USD)]]+[1]!STOCK[[#This Row],[Comisión 10%]]</f>
        <v>#REF!</v>
      </c>
      <c r="U416" s="98" t="e">
        <f>[1]!STOCK[[#This Row],[Costo total]]*1.5</f>
        <v>#REF!</v>
      </c>
      <c r="V416" s="80">
        <f t="shared" si="14"/>
        <v>30</v>
      </c>
      <c r="W416" s="115" t="e">
        <f>[1]!STOCK[[#This Row],[Precio Final]]-[1]!STOCK[[#This Row],[Costo total]]</f>
        <v>#REF!</v>
      </c>
      <c r="X416" s="115" t="e">
        <f>[1]!STOCK[[#This Row],[Ganancia Unitaria]]*[1]!STOCK[[#This Row],[Salidas]]</f>
        <v>#REF!</v>
      </c>
      <c r="Y416" s="115"/>
      <c r="Z416" s="128"/>
      <c r="AA416" s="100"/>
      <c r="AB416" s="100"/>
      <c r="AC416" s="115"/>
      <c r="AD416" s="131"/>
      <c r="AE416" s="78"/>
      <c r="AF416" s="78"/>
      <c r="AG416" s="78"/>
      <c r="AH416" s="78"/>
      <c r="AI416" s="78"/>
      <c r="AJ416" s="78"/>
      <c r="AK416" s="78"/>
      <c r="AL416" s="78"/>
      <c r="AM416" s="78"/>
      <c r="AN416" s="78"/>
      <c r="AO416" s="78"/>
      <c r="AP416" s="78"/>
      <c r="AQ416" s="78"/>
      <c r="AR416" s="78"/>
      <c r="AS416" s="78"/>
      <c r="AT416" s="78"/>
    </row>
    <row r="417" s="58" customFormat="1" ht="80" hidden="1" customHeight="1" spans="1:46">
      <c r="A417" s="126" t="s">
        <v>17378</v>
      </c>
      <c r="B417" s="125"/>
      <c r="C417" s="83" t="s">
        <v>2</v>
      </c>
      <c r="D417" s="118" t="s">
        <v>16466</v>
      </c>
      <c r="E417" s="127" t="s">
        <v>17379</v>
      </c>
      <c r="F417" s="127" t="s">
        <v>17230</v>
      </c>
      <c r="G417" s="121"/>
      <c r="H417" s="88">
        <v>25</v>
      </c>
      <c r="I417" s="78">
        <f t="shared" si="13"/>
        <v>25</v>
      </c>
      <c r="J417" s="124">
        <v>2</v>
      </c>
      <c r="K417" s="105">
        <f>SUMIFS(VENTAS[Cantidad],VENTAS[Código del producto Vendido],STOCK[[#This Row],[Code]])</f>
        <v>0</v>
      </c>
      <c r="L417" s="105">
        <v>0</v>
      </c>
      <c r="M417" s="99" t="e">
        <f>[1]!STOCK[[#This Row],[Precio Final]]*10%</f>
        <v>#REF!</v>
      </c>
      <c r="N417" s="99">
        <v>0</v>
      </c>
      <c r="O417" s="99">
        <v>0</v>
      </c>
      <c r="P417" s="118">
        <v>9</v>
      </c>
      <c r="Q417" s="121">
        <v>0</v>
      </c>
      <c r="R417" s="123">
        <v>0</v>
      </c>
      <c r="S417" s="121">
        <v>0</v>
      </c>
      <c r="T417" s="121" t="e">
        <f>[1]!STOCK[[#This Row],[Costo Unitario (USD)]]+[1]!STOCK[[#This Row],[Costo Envío (USD)]]+[1]!STOCK[[#This Row],[Comisión 10%]]</f>
        <v>#REF!</v>
      </c>
      <c r="U417" s="99" t="e">
        <f>[1]!STOCK[[#This Row],[Costo total]]*1.5</f>
        <v>#REF!</v>
      </c>
      <c r="V417" s="80">
        <f t="shared" si="14"/>
        <v>25</v>
      </c>
      <c r="W417" s="121" t="e">
        <f>[1]!STOCK[[#This Row],[Precio Final]]-[1]!STOCK[[#This Row],[Costo total]]</f>
        <v>#REF!</v>
      </c>
      <c r="X417" s="121" t="e">
        <f>[1]!STOCK[[#This Row],[Ganancia Unitaria]]*[1]!STOCK[[#This Row],[Salidas]]</f>
        <v>#REF!</v>
      </c>
      <c r="Y417" s="121"/>
      <c r="Z417" s="129"/>
      <c r="AA417" s="96"/>
      <c r="AB417" s="96"/>
      <c r="AC417" s="121"/>
      <c r="AD417" s="131"/>
      <c r="AE417" s="78"/>
      <c r="AF417" s="78"/>
      <c r="AG417" s="78"/>
      <c r="AH417" s="78"/>
      <c r="AI417" s="78"/>
      <c r="AJ417" s="78"/>
      <c r="AK417" s="78"/>
      <c r="AL417" s="78"/>
      <c r="AM417" s="78"/>
      <c r="AN417" s="78"/>
      <c r="AO417" s="78"/>
      <c r="AP417" s="78"/>
      <c r="AQ417" s="78"/>
      <c r="AR417" s="78"/>
      <c r="AS417" s="78"/>
      <c r="AT417" s="78"/>
    </row>
    <row r="418" s="58" customFormat="1" ht="80" hidden="1" customHeight="1" spans="1:46">
      <c r="A418" s="126" t="s">
        <v>17380</v>
      </c>
      <c r="B418" s="125"/>
      <c r="C418" s="87" t="s">
        <v>2</v>
      </c>
      <c r="D418" s="118" t="s">
        <v>16466</v>
      </c>
      <c r="E418" s="127" t="s">
        <v>17381</v>
      </c>
      <c r="F418" s="127" t="s">
        <v>16387</v>
      </c>
      <c r="G418" s="115"/>
      <c r="H418" s="88">
        <v>25</v>
      </c>
      <c r="I418" s="78">
        <f t="shared" si="13"/>
        <v>25</v>
      </c>
      <c r="J418" s="124">
        <v>1</v>
      </c>
      <c r="K418" s="105">
        <f>SUMIFS(VENTAS[Cantidad],VENTAS[Código del producto Vendido],STOCK[[#This Row],[Code]])</f>
        <v>0</v>
      </c>
      <c r="L418" s="105">
        <v>0</v>
      </c>
      <c r="M418" s="98" t="e">
        <f>[1]!STOCK[[#This Row],[Precio Final]]*10%</f>
        <v>#REF!</v>
      </c>
      <c r="N418" s="98">
        <v>0</v>
      </c>
      <c r="O418" s="98">
        <v>0</v>
      </c>
      <c r="P418" s="118">
        <v>9</v>
      </c>
      <c r="Q418" s="115">
        <v>0</v>
      </c>
      <c r="R418" s="116">
        <v>0</v>
      </c>
      <c r="S418" s="115">
        <v>0</v>
      </c>
      <c r="T418" s="115" t="e">
        <f>[1]!STOCK[[#This Row],[Costo Unitario (USD)]]+[1]!STOCK[[#This Row],[Costo Envío (USD)]]+[1]!STOCK[[#This Row],[Comisión 10%]]</f>
        <v>#REF!</v>
      </c>
      <c r="U418" s="98" t="e">
        <f>[1]!STOCK[[#This Row],[Costo total]]*1.5</f>
        <v>#REF!</v>
      </c>
      <c r="V418" s="80">
        <f t="shared" si="14"/>
        <v>25</v>
      </c>
      <c r="W418" s="115" t="e">
        <f>[1]!STOCK[[#This Row],[Precio Final]]-[1]!STOCK[[#This Row],[Costo total]]</f>
        <v>#REF!</v>
      </c>
      <c r="X418" s="115" t="e">
        <f>[1]!STOCK[[#This Row],[Ganancia Unitaria]]*[1]!STOCK[[#This Row],[Salidas]]</f>
        <v>#REF!</v>
      </c>
      <c r="Y418" s="115"/>
      <c r="Z418" s="128"/>
      <c r="AA418" s="100"/>
      <c r="AB418" s="100"/>
      <c r="AC418" s="115"/>
      <c r="AD418" s="131"/>
      <c r="AE418" s="78"/>
      <c r="AF418" s="78"/>
      <c r="AG418" s="78"/>
      <c r="AH418" s="78"/>
      <c r="AI418" s="78"/>
      <c r="AJ418" s="78"/>
      <c r="AK418" s="78"/>
      <c r="AL418" s="78"/>
      <c r="AM418" s="78"/>
      <c r="AN418" s="78"/>
      <c r="AO418" s="78"/>
      <c r="AP418" s="78"/>
      <c r="AQ418" s="78"/>
      <c r="AR418" s="78"/>
      <c r="AS418" s="78"/>
      <c r="AT418" s="78"/>
    </row>
    <row r="419" s="58" customFormat="1" ht="80" hidden="1" customHeight="1" spans="1:46">
      <c r="A419" s="126" t="s">
        <v>17382</v>
      </c>
      <c r="B419" s="125"/>
      <c r="C419" s="83" t="s">
        <v>2</v>
      </c>
      <c r="D419" s="118" t="s">
        <v>16466</v>
      </c>
      <c r="E419" s="127" t="s">
        <v>17383</v>
      </c>
      <c r="F419" s="127" t="s">
        <v>16387</v>
      </c>
      <c r="G419" s="121"/>
      <c r="H419" s="88">
        <v>25</v>
      </c>
      <c r="I419" s="78">
        <f t="shared" si="13"/>
        <v>25</v>
      </c>
      <c r="J419" s="124">
        <v>1</v>
      </c>
      <c r="K419" s="105">
        <f>SUMIFS(VENTAS[Cantidad],VENTAS[Código del producto Vendido],STOCK[[#This Row],[Code]])</f>
        <v>0</v>
      </c>
      <c r="L419" s="105">
        <v>0</v>
      </c>
      <c r="M419" s="99" t="e">
        <f>[1]!STOCK[[#This Row],[Precio Final]]*10%</f>
        <v>#REF!</v>
      </c>
      <c r="N419" s="99">
        <v>0</v>
      </c>
      <c r="O419" s="99">
        <v>0</v>
      </c>
      <c r="P419" s="118">
        <v>9</v>
      </c>
      <c r="Q419" s="121">
        <v>0</v>
      </c>
      <c r="R419" s="123">
        <v>0</v>
      </c>
      <c r="S419" s="121">
        <v>0</v>
      </c>
      <c r="T419" s="121" t="e">
        <f>[1]!STOCK[[#This Row],[Costo Unitario (USD)]]+[1]!STOCK[[#This Row],[Costo Envío (USD)]]+[1]!STOCK[[#This Row],[Comisión 10%]]</f>
        <v>#REF!</v>
      </c>
      <c r="U419" s="99" t="e">
        <f>[1]!STOCK[[#This Row],[Costo total]]*1.5</f>
        <v>#REF!</v>
      </c>
      <c r="V419" s="80">
        <f t="shared" si="14"/>
        <v>25</v>
      </c>
      <c r="W419" s="121" t="e">
        <f>[1]!STOCK[[#This Row],[Precio Final]]-[1]!STOCK[[#This Row],[Costo total]]</f>
        <v>#REF!</v>
      </c>
      <c r="X419" s="121" t="e">
        <f>[1]!STOCK[[#This Row],[Ganancia Unitaria]]*[1]!STOCK[[#This Row],[Salidas]]</f>
        <v>#REF!</v>
      </c>
      <c r="Y419" s="121"/>
      <c r="Z419" s="129"/>
      <c r="AA419" s="96"/>
      <c r="AB419" s="96"/>
      <c r="AC419" s="121"/>
      <c r="AD419" s="131"/>
      <c r="AE419" s="78"/>
      <c r="AF419" s="78"/>
      <c r="AG419" s="78"/>
      <c r="AH419" s="78"/>
      <c r="AI419" s="78"/>
      <c r="AJ419" s="78"/>
      <c r="AK419" s="78"/>
      <c r="AL419" s="78"/>
      <c r="AM419" s="78"/>
      <c r="AN419" s="78"/>
      <c r="AO419" s="78"/>
      <c r="AP419" s="78"/>
      <c r="AQ419" s="78"/>
      <c r="AR419" s="78"/>
      <c r="AS419" s="78"/>
      <c r="AT419" s="78"/>
    </row>
    <row r="420" s="58" customFormat="1" ht="80" hidden="1" customHeight="1" spans="1:46">
      <c r="A420" s="126" t="s">
        <v>17384</v>
      </c>
      <c r="B420" s="125"/>
      <c r="C420" s="87" t="s">
        <v>2</v>
      </c>
      <c r="D420" s="118" t="s">
        <v>16466</v>
      </c>
      <c r="E420" s="127" t="s">
        <v>17385</v>
      </c>
      <c r="F420" s="127" t="s">
        <v>16409</v>
      </c>
      <c r="G420" s="115"/>
      <c r="H420" s="88">
        <v>30</v>
      </c>
      <c r="I420" s="78">
        <f t="shared" si="13"/>
        <v>30</v>
      </c>
      <c r="J420" s="124">
        <v>1</v>
      </c>
      <c r="K420" s="105">
        <f>SUMIFS(VENTAS[Cantidad],VENTAS[Código del producto Vendido],STOCK[[#This Row],[Code]])</f>
        <v>0</v>
      </c>
      <c r="L420" s="105">
        <f>STOCK[[#This Row],[Entradas]]-STOCK[[#This Row],[Salidas]]</f>
        <v>1</v>
      </c>
      <c r="M420" s="98" t="e">
        <f>[1]!STOCK[[#This Row],[Precio Final]]*10%</f>
        <v>#REF!</v>
      </c>
      <c r="N420" s="98">
        <v>0</v>
      </c>
      <c r="O420" s="98">
        <v>0</v>
      </c>
      <c r="P420" s="118">
        <v>9</v>
      </c>
      <c r="Q420" s="115">
        <v>0</v>
      </c>
      <c r="R420" s="116">
        <v>0</v>
      </c>
      <c r="S420" s="115">
        <v>0</v>
      </c>
      <c r="T420" s="115" t="e">
        <f>[1]!STOCK[[#This Row],[Costo Unitario (USD)]]+[1]!STOCK[[#This Row],[Costo Envío (USD)]]+[1]!STOCK[[#This Row],[Comisión 10%]]</f>
        <v>#REF!</v>
      </c>
      <c r="U420" s="98" t="e">
        <f>[1]!STOCK[[#This Row],[Costo total]]*1.5</f>
        <v>#REF!</v>
      </c>
      <c r="V420" s="80">
        <f t="shared" si="14"/>
        <v>30</v>
      </c>
      <c r="W420" s="115" t="e">
        <f>[1]!STOCK[[#This Row],[Precio Final]]-[1]!STOCK[[#This Row],[Costo total]]</f>
        <v>#REF!</v>
      </c>
      <c r="X420" s="115" t="e">
        <f>[1]!STOCK[[#This Row],[Ganancia Unitaria]]*[1]!STOCK[[#This Row],[Salidas]]</f>
        <v>#REF!</v>
      </c>
      <c r="Y420" s="115"/>
      <c r="Z420" s="128"/>
      <c r="AA420" s="100"/>
      <c r="AB420" s="100"/>
      <c r="AC420" s="115"/>
      <c r="AD420" s="131"/>
      <c r="AE420" s="78"/>
      <c r="AF420" s="78"/>
      <c r="AG420" s="78"/>
      <c r="AH420" s="78"/>
      <c r="AI420" s="78"/>
      <c r="AJ420" s="78"/>
      <c r="AK420" s="78"/>
      <c r="AL420" s="78"/>
      <c r="AM420" s="78"/>
      <c r="AN420" s="78"/>
      <c r="AO420" s="78"/>
      <c r="AP420" s="78"/>
      <c r="AQ420" s="78"/>
      <c r="AR420" s="78"/>
      <c r="AS420" s="78"/>
      <c r="AT420" s="78"/>
    </row>
    <row r="421" s="58" customFormat="1" ht="80" hidden="1" customHeight="1" spans="1:46">
      <c r="A421" s="126" t="s">
        <v>17386</v>
      </c>
      <c r="B421" s="125"/>
      <c r="C421" s="83" t="s">
        <v>2</v>
      </c>
      <c r="D421" s="118" t="s">
        <v>16480</v>
      </c>
      <c r="E421" s="127" t="s">
        <v>17387</v>
      </c>
      <c r="F421" s="127" t="s">
        <v>16409</v>
      </c>
      <c r="G421" s="121"/>
      <c r="H421" s="88">
        <v>20</v>
      </c>
      <c r="I421" s="78">
        <f t="shared" si="13"/>
        <v>20</v>
      </c>
      <c r="J421" s="124">
        <v>1</v>
      </c>
      <c r="K421" s="105">
        <f>SUMIFS(VENTAS[Cantidad],VENTAS[Código del producto Vendido],STOCK[[#This Row],[Code]])</f>
        <v>0</v>
      </c>
      <c r="L421" s="105">
        <f>STOCK[[#This Row],[Entradas]]-STOCK[[#This Row],[Salidas]]</f>
        <v>1</v>
      </c>
      <c r="M421" s="99" t="e">
        <f>[1]!STOCK[[#This Row],[Precio Final]]*10%</f>
        <v>#REF!</v>
      </c>
      <c r="N421" s="99">
        <v>0</v>
      </c>
      <c r="O421" s="99">
        <v>0</v>
      </c>
      <c r="P421" s="118">
        <v>9</v>
      </c>
      <c r="Q421" s="121">
        <v>0</v>
      </c>
      <c r="R421" s="123">
        <v>0</v>
      </c>
      <c r="S421" s="121">
        <v>0</v>
      </c>
      <c r="T421" s="121" t="e">
        <f>[1]!STOCK[[#This Row],[Costo Unitario (USD)]]+[1]!STOCK[[#This Row],[Costo Envío (USD)]]+[1]!STOCK[[#This Row],[Comisión 10%]]</f>
        <v>#REF!</v>
      </c>
      <c r="U421" s="99" t="e">
        <f>[1]!STOCK[[#This Row],[Costo total]]*1.5</f>
        <v>#REF!</v>
      </c>
      <c r="V421" s="80">
        <f t="shared" si="14"/>
        <v>20</v>
      </c>
      <c r="W421" s="121" t="e">
        <f>[1]!STOCK[[#This Row],[Precio Final]]-[1]!STOCK[[#This Row],[Costo total]]</f>
        <v>#REF!</v>
      </c>
      <c r="X421" s="121" t="e">
        <f>[1]!STOCK[[#This Row],[Ganancia Unitaria]]*[1]!STOCK[[#This Row],[Salidas]]</f>
        <v>#REF!</v>
      </c>
      <c r="Y421" s="121"/>
      <c r="Z421" s="129"/>
      <c r="AA421" s="96"/>
      <c r="AB421" s="96"/>
      <c r="AC421" s="121"/>
      <c r="AD421" s="131"/>
      <c r="AE421" s="78"/>
      <c r="AF421" s="78"/>
      <c r="AG421" s="78"/>
      <c r="AH421" s="78"/>
      <c r="AI421" s="78"/>
      <c r="AJ421" s="78"/>
      <c r="AK421" s="78"/>
      <c r="AL421" s="78"/>
      <c r="AM421" s="78"/>
      <c r="AN421" s="78"/>
      <c r="AO421" s="78"/>
      <c r="AP421" s="78"/>
      <c r="AQ421" s="78"/>
      <c r="AR421" s="78"/>
      <c r="AS421" s="78"/>
      <c r="AT421" s="78"/>
    </row>
    <row r="422" s="58" customFormat="1" ht="80" hidden="1" customHeight="1" spans="1:46">
      <c r="A422" s="126" t="s">
        <v>17388</v>
      </c>
      <c r="B422" s="125"/>
      <c r="C422" s="87" t="s">
        <v>2</v>
      </c>
      <c r="D422" s="118" t="s">
        <v>16480</v>
      </c>
      <c r="E422" s="127" t="s">
        <v>17389</v>
      </c>
      <c r="F422" s="127" t="s">
        <v>16400</v>
      </c>
      <c r="G422" s="115"/>
      <c r="H422" s="88">
        <v>20</v>
      </c>
      <c r="I422" s="78">
        <f t="shared" si="13"/>
        <v>20</v>
      </c>
      <c r="J422" s="124">
        <v>1</v>
      </c>
      <c r="K422" s="105">
        <f>SUMIFS(VENTAS[Cantidad],VENTAS[Código del producto Vendido],STOCK[[#This Row],[Code]])</f>
        <v>0</v>
      </c>
      <c r="L422" s="105">
        <f>STOCK[[#This Row],[Entradas]]-STOCK[[#This Row],[Salidas]]</f>
        <v>1</v>
      </c>
      <c r="M422" s="98" t="e">
        <f>[1]!STOCK[[#This Row],[Precio Final]]*10%</f>
        <v>#REF!</v>
      </c>
      <c r="N422" s="98">
        <v>0</v>
      </c>
      <c r="O422" s="98">
        <v>0</v>
      </c>
      <c r="P422" s="118">
        <v>9</v>
      </c>
      <c r="Q422" s="115">
        <v>0</v>
      </c>
      <c r="R422" s="116">
        <v>0</v>
      </c>
      <c r="S422" s="115">
        <v>0</v>
      </c>
      <c r="T422" s="115" t="e">
        <f>[1]!STOCK[[#This Row],[Costo Unitario (USD)]]+[1]!STOCK[[#This Row],[Costo Envío (USD)]]+[1]!STOCK[[#This Row],[Comisión 10%]]</f>
        <v>#REF!</v>
      </c>
      <c r="U422" s="98" t="e">
        <f>[1]!STOCK[[#This Row],[Costo total]]*1.5</f>
        <v>#REF!</v>
      </c>
      <c r="V422" s="80">
        <f t="shared" si="14"/>
        <v>20</v>
      </c>
      <c r="W422" s="115" t="e">
        <f>[1]!STOCK[[#This Row],[Precio Final]]-[1]!STOCK[[#This Row],[Costo total]]</f>
        <v>#REF!</v>
      </c>
      <c r="X422" s="115" t="e">
        <f>[1]!STOCK[[#This Row],[Ganancia Unitaria]]*[1]!STOCK[[#This Row],[Salidas]]</f>
        <v>#REF!</v>
      </c>
      <c r="Y422" s="115"/>
      <c r="Z422" s="128"/>
      <c r="AA422" s="100"/>
      <c r="AB422" s="100"/>
      <c r="AC422" s="115"/>
      <c r="AD422" s="131"/>
      <c r="AE422" s="78"/>
      <c r="AF422" s="78"/>
      <c r="AG422" s="78"/>
      <c r="AH422" s="78"/>
      <c r="AI422" s="78"/>
      <c r="AJ422" s="78"/>
      <c r="AK422" s="78"/>
      <c r="AL422" s="78"/>
      <c r="AM422" s="78"/>
      <c r="AN422" s="78"/>
      <c r="AO422" s="78"/>
      <c r="AP422" s="78"/>
      <c r="AQ422" s="78"/>
      <c r="AR422" s="78"/>
      <c r="AS422" s="78"/>
      <c r="AT422" s="78"/>
    </row>
    <row r="423" s="58" customFormat="1" ht="80" hidden="1" customHeight="1" spans="1:46">
      <c r="A423" s="124" t="s">
        <v>17390</v>
      </c>
      <c r="B423" s="125"/>
      <c r="C423" s="83" t="s">
        <v>2</v>
      </c>
      <c r="D423" s="118" t="s">
        <v>16466</v>
      </c>
      <c r="E423" s="127" t="s">
        <v>17391</v>
      </c>
      <c r="F423" s="127" t="s">
        <v>16409</v>
      </c>
      <c r="G423" s="121"/>
      <c r="H423" s="88">
        <v>30</v>
      </c>
      <c r="I423" s="78">
        <f t="shared" si="13"/>
        <v>30</v>
      </c>
      <c r="J423" s="124">
        <v>1</v>
      </c>
      <c r="K423" s="105">
        <f>SUMIFS(VENTAS[Cantidad],VENTAS[Código del producto Vendido],STOCK[[#This Row],[Code]])</f>
        <v>0</v>
      </c>
      <c r="L423" s="105">
        <f>STOCK[[#This Row],[Entradas]]-STOCK[[#This Row],[Salidas]]</f>
        <v>1</v>
      </c>
      <c r="M423" s="99" t="e">
        <f>[1]!STOCK[[#This Row],[Precio Final]]*10%</f>
        <v>#REF!</v>
      </c>
      <c r="N423" s="99">
        <v>0</v>
      </c>
      <c r="O423" s="99">
        <v>0</v>
      </c>
      <c r="P423" s="118">
        <v>9</v>
      </c>
      <c r="Q423" s="121">
        <v>0</v>
      </c>
      <c r="R423" s="123">
        <v>0</v>
      </c>
      <c r="S423" s="121">
        <v>0</v>
      </c>
      <c r="T423" s="121" t="e">
        <f>[1]!STOCK[[#This Row],[Costo Unitario (USD)]]+[1]!STOCK[[#This Row],[Costo Envío (USD)]]+[1]!STOCK[[#This Row],[Comisión 10%]]</f>
        <v>#REF!</v>
      </c>
      <c r="U423" s="99" t="e">
        <f>[1]!STOCK[[#This Row],[Costo total]]*1.5</f>
        <v>#REF!</v>
      </c>
      <c r="V423" s="80">
        <f t="shared" si="14"/>
        <v>30</v>
      </c>
      <c r="W423" s="121" t="e">
        <f>[1]!STOCK[[#This Row],[Precio Final]]-[1]!STOCK[[#This Row],[Costo total]]</f>
        <v>#REF!</v>
      </c>
      <c r="X423" s="121" t="e">
        <f>[1]!STOCK[[#This Row],[Ganancia Unitaria]]*[1]!STOCK[[#This Row],[Salidas]]</f>
        <v>#REF!</v>
      </c>
      <c r="Y423" s="121"/>
      <c r="Z423" s="129"/>
      <c r="AA423" s="96"/>
      <c r="AB423" s="96"/>
      <c r="AC423" s="121"/>
      <c r="AD423" s="131"/>
      <c r="AE423" s="78"/>
      <c r="AF423" s="78"/>
      <c r="AG423" s="78"/>
      <c r="AH423" s="78"/>
      <c r="AI423" s="78"/>
      <c r="AJ423" s="78"/>
      <c r="AK423" s="78"/>
      <c r="AL423" s="78"/>
      <c r="AM423" s="78"/>
      <c r="AN423" s="78"/>
      <c r="AO423" s="78"/>
      <c r="AP423" s="78"/>
      <c r="AQ423" s="78"/>
      <c r="AR423" s="78"/>
      <c r="AS423" s="78"/>
      <c r="AT423" s="78"/>
    </row>
    <row r="424" s="58" customFormat="1" ht="80" hidden="1" customHeight="1" spans="1:46">
      <c r="A424" s="124" t="s">
        <v>17392</v>
      </c>
      <c r="B424" s="125"/>
      <c r="C424" s="87" t="s">
        <v>2</v>
      </c>
      <c r="D424" s="118" t="s">
        <v>16466</v>
      </c>
      <c r="E424" s="127" t="s">
        <v>17393</v>
      </c>
      <c r="F424" s="127" t="s">
        <v>16409</v>
      </c>
      <c r="G424" s="115"/>
      <c r="H424" s="88">
        <v>30</v>
      </c>
      <c r="I424" s="78">
        <f t="shared" si="13"/>
        <v>30</v>
      </c>
      <c r="J424" s="124">
        <v>1</v>
      </c>
      <c r="K424" s="105">
        <f>SUMIFS(VENTAS[Cantidad],VENTAS[Código del producto Vendido],STOCK[[#This Row],[Code]])</f>
        <v>0</v>
      </c>
      <c r="L424" s="105">
        <f>STOCK[[#This Row],[Entradas]]-STOCK[[#This Row],[Salidas]]</f>
        <v>1</v>
      </c>
      <c r="M424" s="98" t="e">
        <f>[1]!STOCK[[#This Row],[Precio Final]]*10%</f>
        <v>#REF!</v>
      </c>
      <c r="N424" s="98">
        <v>0</v>
      </c>
      <c r="O424" s="98">
        <v>0</v>
      </c>
      <c r="P424" s="118">
        <v>9</v>
      </c>
      <c r="Q424" s="115">
        <v>0</v>
      </c>
      <c r="R424" s="116">
        <v>0</v>
      </c>
      <c r="S424" s="115">
        <v>0</v>
      </c>
      <c r="T424" s="115" t="e">
        <f>[1]!STOCK[[#This Row],[Costo Unitario (USD)]]+[1]!STOCK[[#This Row],[Costo Envío (USD)]]+[1]!STOCK[[#This Row],[Comisión 10%]]</f>
        <v>#REF!</v>
      </c>
      <c r="U424" s="98" t="e">
        <f>[1]!STOCK[[#This Row],[Costo total]]*1.5</f>
        <v>#REF!</v>
      </c>
      <c r="V424" s="80">
        <f t="shared" si="14"/>
        <v>30</v>
      </c>
      <c r="W424" s="115" t="e">
        <f>[1]!STOCK[[#This Row],[Precio Final]]-[1]!STOCK[[#This Row],[Costo total]]</f>
        <v>#REF!</v>
      </c>
      <c r="X424" s="115" t="e">
        <f>[1]!STOCK[[#This Row],[Ganancia Unitaria]]*[1]!STOCK[[#This Row],[Salidas]]</f>
        <v>#REF!</v>
      </c>
      <c r="Y424" s="115"/>
      <c r="Z424" s="128"/>
      <c r="AA424" s="100"/>
      <c r="AB424" s="100"/>
      <c r="AC424" s="115"/>
      <c r="AD424" s="131"/>
      <c r="AE424" s="78"/>
      <c r="AF424" s="78"/>
      <c r="AG424" s="78"/>
      <c r="AH424" s="78"/>
      <c r="AI424" s="78"/>
      <c r="AJ424" s="78"/>
      <c r="AK424" s="78"/>
      <c r="AL424" s="78"/>
      <c r="AM424" s="78"/>
      <c r="AN424" s="78"/>
      <c r="AO424" s="78"/>
      <c r="AP424" s="78"/>
      <c r="AQ424" s="78"/>
      <c r="AR424" s="78"/>
      <c r="AS424" s="78"/>
      <c r="AT424" s="78"/>
    </row>
    <row r="425" s="58" customFormat="1" ht="80" hidden="1" customHeight="1" spans="1:46">
      <c r="A425" s="126" t="s">
        <v>17394</v>
      </c>
      <c r="B425" s="125"/>
      <c r="C425" s="83" t="s">
        <v>2</v>
      </c>
      <c r="D425" s="118" t="s">
        <v>16500</v>
      </c>
      <c r="E425" s="127" t="s">
        <v>17395</v>
      </c>
      <c r="F425" s="127" t="s">
        <v>17169</v>
      </c>
      <c r="G425" s="121"/>
      <c r="H425" s="88">
        <v>30</v>
      </c>
      <c r="I425" s="78">
        <f t="shared" si="13"/>
        <v>30</v>
      </c>
      <c r="J425" s="124">
        <v>1</v>
      </c>
      <c r="K425" s="105">
        <v>1</v>
      </c>
      <c r="L425" s="105">
        <f>STOCK[[#This Row],[Entradas]]-STOCK[[#This Row],[Salidas]]</f>
        <v>0</v>
      </c>
      <c r="M425" s="99" t="e">
        <f>[1]!STOCK[[#This Row],[Precio Final]]*10%</f>
        <v>#REF!</v>
      </c>
      <c r="N425" s="99">
        <v>0</v>
      </c>
      <c r="O425" s="99">
        <v>0</v>
      </c>
      <c r="P425" s="118">
        <v>9</v>
      </c>
      <c r="Q425" s="121">
        <v>0</v>
      </c>
      <c r="R425" s="123">
        <v>0</v>
      </c>
      <c r="S425" s="121">
        <v>0</v>
      </c>
      <c r="T425" s="121" t="e">
        <f>[1]!STOCK[[#This Row],[Costo Unitario (USD)]]+[1]!STOCK[[#This Row],[Costo Envío (USD)]]+[1]!STOCK[[#This Row],[Comisión 10%]]</f>
        <v>#REF!</v>
      </c>
      <c r="U425" s="99" t="e">
        <f>[1]!STOCK[[#This Row],[Costo total]]*1.5</f>
        <v>#REF!</v>
      </c>
      <c r="V425" s="80">
        <f t="shared" si="14"/>
        <v>30</v>
      </c>
      <c r="W425" s="121" t="e">
        <f>[1]!STOCK[[#This Row],[Precio Final]]-[1]!STOCK[[#This Row],[Costo total]]</f>
        <v>#REF!</v>
      </c>
      <c r="X425" s="121" t="e">
        <f>[1]!STOCK[[#This Row],[Ganancia Unitaria]]*[1]!STOCK[[#This Row],[Salidas]]</f>
        <v>#REF!</v>
      </c>
      <c r="Y425" s="121"/>
      <c r="Z425" s="129"/>
      <c r="AA425" s="96"/>
      <c r="AB425" s="96"/>
      <c r="AC425" s="121"/>
      <c r="AD425" s="131"/>
      <c r="AE425" s="78"/>
      <c r="AF425" s="78"/>
      <c r="AG425" s="78"/>
      <c r="AH425" s="78"/>
      <c r="AI425" s="78"/>
      <c r="AJ425" s="78"/>
      <c r="AK425" s="78"/>
      <c r="AL425" s="78"/>
      <c r="AM425" s="78"/>
      <c r="AN425" s="78"/>
      <c r="AO425" s="78"/>
      <c r="AP425" s="78"/>
      <c r="AQ425" s="78"/>
      <c r="AR425" s="78"/>
      <c r="AS425" s="78"/>
      <c r="AT425" s="78"/>
    </row>
    <row r="426" s="58" customFormat="1" ht="80" hidden="1" customHeight="1" spans="1:46">
      <c r="A426" s="126" t="s">
        <v>17396</v>
      </c>
      <c r="B426" s="125"/>
      <c r="C426" s="87" t="s">
        <v>2</v>
      </c>
      <c r="D426" s="118" t="s">
        <v>17397</v>
      </c>
      <c r="E426" s="127" t="s">
        <v>17398</v>
      </c>
      <c r="F426" s="127" t="s">
        <v>16454</v>
      </c>
      <c r="G426" s="115"/>
      <c r="H426" s="88">
        <v>18</v>
      </c>
      <c r="I426" s="78">
        <f t="shared" si="13"/>
        <v>18</v>
      </c>
      <c r="J426" s="124">
        <v>1</v>
      </c>
      <c r="K426" s="105">
        <f>SUMIFS(VENTAS[Cantidad],VENTAS[Código del producto Vendido],STOCK[[#This Row],[Code]])</f>
        <v>0</v>
      </c>
      <c r="L426" s="105">
        <f>STOCK[[#This Row],[Entradas]]-STOCK[[#This Row],[Salidas]]</f>
        <v>1</v>
      </c>
      <c r="M426" s="98" t="e">
        <f>[1]!STOCK[[#This Row],[Precio Final]]*10%</f>
        <v>#REF!</v>
      </c>
      <c r="N426" s="98">
        <v>0</v>
      </c>
      <c r="O426" s="98">
        <v>0</v>
      </c>
      <c r="P426" s="118">
        <v>9</v>
      </c>
      <c r="Q426" s="115">
        <v>0</v>
      </c>
      <c r="R426" s="116">
        <v>0</v>
      </c>
      <c r="S426" s="115">
        <v>0</v>
      </c>
      <c r="T426" s="115" t="e">
        <f>[1]!STOCK[[#This Row],[Costo Unitario (USD)]]+[1]!STOCK[[#This Row],[Costo Envío (USD)]]+[1]!STOCK[[#This Row],[Comisión 10%]]</f>
        <v>#REF!</v>
      </c>
      <c r="U426" s="98" t="e">
        <f>[1]!STOCK[[#This Row],[Costo total]]*1.5</f>
        <v>#REF!</v>
      </c>
      <c r="V426" s="80">
        <f t="shared" si="14"/>
        <v>18</v>
      </c>
      <c r="W426" s="115" t="e">
        <f>[1]!STOCK[[#This Row],[Precio Final]]-[1]!STOCK[[#This Row],[Costo total]]</f>
        <v>#REF!</v>
      </c>
      <c r="X426" s="115" t="e">
        <f>[1]!STOCK[[#This Row],[Ganancia Unitaria]]*[1]!STOCK[[#This Row],[Salidas]]</f>
        <v>#REF!</v>
      </c>
      <c r="Y426" s="115"/>
      <c r="Z426" s="128"/>
      <c r="AA426" s="100"/>
      <c r="AB426" s="100"/>
      <c r="AC426" s="115"/>
      <c r="AD426" s="131"/>
      <c r="AE426" s="78"/>
      <c r="AF426" s="78"/>
      <c r="AG426" s="78"/>
      <c r="AH426" s="78"/>
      <c r="AI426" s="78"/>
      <c r="AJ426" s="78"/>
      <c r="AK426" s="78"/>
      <c r="AL426" s="78"/>
      <c r="AM426" s="78"/>
      <c r="AN426" s="78"/>
      <c r="AO426" s="78"/>
      <c r="AP426" s="78"/>
      <c r="AQ426" s="78"/>
      <c r="AR426" s="78"/>
      <c r="AS426" s="78"/>
      <c r="AT426" s="78"/>
    </row>
    <row r="427" s="58" customFormat="1" ht="80" hidden="1" customHeight="1" spans="1:46">
      <c r="A427" s="126" t="s">
        <v>17399</v>
      </c>
      <c r="B427" s="125"/>
      <c r="C427" s="83" t="s">
        <v>2</v>
      </c>
      <c r="D427" s="118" t="s">
        <v>16466</v>
      </c>
      <c r="E427" s="127" t="s">
        <v>17400</v>
      </c>
      <c r="F427" s="127" t="s">
        <v>16568</v>
      </c>
      <c r="G427" s="121"/>
      <c r="H427" s="88">
        <v>30</v>
      </c>
      <c r="I427" s="78">
        <f t="shared" si="13"/>
        <v>30</v>
      </c>
      <c r="J427" s="124">
        <v>0</v>
      </c>
      <c r="K427" s="105">
        <f>SUMIFS(VENTAS[Cantidad],VENTAS[Código del producto Vendido],STOCK[[#This Row],[Code]])</f>
        <v>0</v>
      </c>
      <c r="L427" s="105">
        <f>STOCK[[#This Row],[Entradas]]-STOCK[[#This Row],[Salidas]]</f>
        <v>0</v>
      </c>
      <c r="M427" s="99" t="e">
        <f>[1]!STOCK[[#This Row],[Precio Final]]*10%</f>
        <v>#REF!</v>
      </c>
      <c r="N427" s="99">
        <v>0</v>
      </c>
      <c r="O427" s="99">
        <v>0</v>
      </c>
      <c r="P427" s="118">
        <v>9</v>
      </c>
      <c r="Q427" s="121">
        <v>0</v>
      </c>
      <c r="R427" s="123">
        <v>0</v>
      </c>
      <c r="S427" s="121">
        <v>0</v>
      </c>
      <c r="T427" s="121" t="e">
        <f>[1]!STOCK[[#This Row],[Costo Unitario (USD)]]+[1]!STOCK[[#This Row],[Costo Envío (USD)]]+[1]!STOCK[[#This Row],[Comisión 10%]]</f>
        <v>#REF!</v>
      </c>
      <c r="U427" s="99" t="e">
        <f>[1]!STOCK[[#This Row],[Costo total]]*1.5</f>
        <v>#REF!</v>
      </c>
      <c r="V427" s="80">
        <f t="shared" si="14"/>
        <v>30</v>
      </c>
      <c r="W427" s="121" t="e">
        <f>[1]!STOCK[[#This Row],[Precio Final]]-[1]!STOCK[[#This Row],[Costo total]]</f>
        <v>#REF!</v>
      </c>
      <c r="X427" s="121" t="e">
        <f>[1]!STOCK[[#This Row],[Ganancia Unitaria]]*[1]!STOCK[[#This Row],[Salidas]]</f>
        <v>#REF!</v>
      </c>
      <c r="Y427" s="121"/>
      <c r="Z427" s="129"/>
      <c r="AA427" s="96"/>
      <c r="AB427" s="96"/>
      <c r="AC427" s="121"/>
      <c r="AD427" s="131"/>
      <c r="AE427" s="78"/>
      <c r="AF427" s="78"/>
      <c r="AG427" s="78"/>
      <c r="AH427" s="78"/>
      <c r="AI427" s="78"/>
      <c r="AJ427" s="78"/>
      <c r="AK427" s="78"/>
      <c r="AL427" s="78"/>
      <c r="AM427" s="78"/>
      <c r="AN427" s="78"/>
      <c r="AO427" s="78"/>
      <c r="AP427" s="78"/>
      <c r="AQ427" s="78"/>
      <c r="AR427" s="78"/>
      <c r="AS427" s="78"/>
      <c r="AT427" s="78"/>
    </row>
    <row r="428" s="58" customFormat="1" ht="80" hidden="1" customHeight="1" spans="1:46">
      <c r="A428" s="124" t="s">
        <v>17401</v>
      </c>
      <c r="B428" s="125"/>
      <c r="C428" s="87" t="s">
        <v>2</v>
      </c>
      <c r="D428" s="118" t="s">
        <v>16466</v>
      </c>
      <c r="E428" s="127" t="s">
        <v>17402</v>
      </c>
      <c r="F428" s="127" t="s">
        <v>16387</v>
      </c>
      <c r="G428" s="115"/>
      <c r="H428" s="88">
        <v>30</v>
      </c>
      <c r="I428" s="78">
        <f t="shared" si="13"/>
        <v>30</v>
      </c>
      <c r="J428" s="124">
        <v>1</v>
      </c>
      <c r="K428" s="105">
        <f>SUMIFS(VENTAS[Cantidad],VENTAS[Código del producto Vendido],STOCK[[#This Row],[Code]])</f>
        <v>0</v>
      </c>
      <c r="L428" s="105">
        <f>STOCK[[#This Row],[Entradas]]-STOCK[[#This Row],[Salidas]]</f>
        <v>1</v>
      </c>
      <c r="M428" s="98" t="e">
        <f>[1]!STOCK[[#This Row],[Precio Final]]*10%</f>
        <v>#REF!</v>
      </c>
      <c r="N428" s="98">
        <v>0</v>
      </c>
      <c r="O428" s="98">
        <v>0</v>
      </c>
      <c r="P428" s="118">
        <v>9</v>
      </c>
      <c r="Q428" s="115">
        <v>0</v>
      </c>
      <c r="R428" s="116">
        <v>0</v>
      </c>
      <c r="S428" s="115">
        <v>0</v>
      </c>
      <c r="T428" s="115" t="e">
        <f>[1]!STOCK[[#This Row],[Costo Unitario (USD)]]+[1]!STOCK[[#This Row],[Costo Envío (USD)]]+[1]!STOCK[[#This Row],[Comisión 10%]]</f>
        <v>#REF!</v>
      </c>
      <c r="U428" s="98" t="e">
        <f>[1]!STOCK[[#This Row],[Costo total]]*1.5</f>
        <v>#REF!</v>
      </c>
      <c r="V428" s="80">
        <f t="shared" si="14"/>
        <v>30</v>
      </c>
      <c r="W428" s="115" t="e">
        <f>[1]!STOCK[[#This Row],[Precio Final]]-[1]!STOCK[[#This Row],[Costo total]]</f>
        <v>#REF!</v>
      </c>
      <c r="X428" s="115" t="e">
        <f>[1]!STOCK[[#This Row],[Ganancia Unitaria]]*[1]!STOCK[[#This Row],[Salidas]]</f>
        <v>#REF!</v>
      </c>
      <c r="Y428" s="115"/>
      <c r="Z428" s="128"/>
      <c r="AA428" s="100"/>
      <c r="AB428" s="100"/>
      <c r="AC428" s="115"/>
      <c r="AD428" s="131"/>
      <c r="AE428" s="78"/>
      <c r="AF428" s="78"/>
      <c r="AG428" s="78"/>
      <c r="AH428" s="78"/>
      <c r="AI428" s="78"/>
      <c r="AJ428" s="78"/>
      <c r="AK428" s="78"/>
      <c r="AL428" s="78"/>
      <c r="AM428" s="78"/>
      <c r="AN428" s="78"/>
      <c r="AO428" s="78"/>
      <c r="AP428" s="78"/>
      <c r="AQ428" s="78"/>
      <c r="AR428" s="78"/>
      <c r="AS428" s="78"/>
      <c r="AT428" s="78"/>
    </row>
    <row r="429" s="58" customFormat="1" ht="80" hidden="1" customHeight="1" spans="1:46">
      <c r="A429" s="126" t="s">
        <v>17403</v>
      </c>
      <c r="B429" s="125"/>
      <c r="C429" s="83" t="s">
        <v>2</v>
      </c>
      <c r="D429" s="118" t="s">
        <v>16466</v>
      </c>
      <c r="E429" s="127" t="s">
        <v>17404</v>
      </c>
      <c r="F429" s="127" t="s">
        <v>16575</v>
      </c>
      <c r="G429" s="121"/>
      <c r="H429" s="88">
        <v>18</v>
      </c>
      <c r="I429" s="78">
        <f t="shared" si="13"/>
        <v>18</v>
      </c>
      <c r="J429" s="124">
        <v>1</v>
      </c>
      <c r="K429" s="105">
        <f>SUMIFS(VENTAS[Cantidad],VENTAS[Código del producto Vendido],STOCK[[#This Row],[Code]])</f>
        <v>0</v>
      </c>
      <c r="L429" s="105">
        <v>0</v>
      </c>
      <c r="M429" s="99" t="e">
        <f>[1]!STOCK[[#This Row],[Precio Final]]*10%</f>
        <v>#REF!</v>
      </c>
      <c r="N429" s="99">
        <v>0</v>
      </c>
      <c r="O429" s="99">
        <v>0</v>
      </c>
      <c r="P429" s="118">
        <v>9</v>
      </c>
      <c r="Q429" s="121">
        <v>0</v>
      </c>
      <c r="R429" s="123">
        <v>0</v>
      </c>
      <c r="S429" s="121">
        <v>0</v>
      </c>
      <c r="T429" s="121" t="e">
        <f>[1]!STOCK[[#This Row],[Costo Unitario (USD)]]+[1]!STOCK[[#This Row],[Costo Envío (USD)]]+[1]!STOCK[[#This Row],[Comisión 10%]]</f>
        <v>#REF!</v>
      </c>
      <c r="U429" s="99" t="e">
        <f>[1]!STOCK[[#This Row],[Costo total]]*1.5</f>
        <v>#REF!</v>
      </c>
      <c r="V429" s="80">
        <f t="shared" si="14"/>
        <v>18</v>
      </c>
      <c r="W429" s="121" t="e">
        <f>[1]!STOCK[[#This Row],[Precio Final]]-[1]!STOCK[[#This Row],[Costo total]]</f>
        <v>#REF!</v>
      </c>
      <c r="X429" s="121" t="e">
        <f>[1]!STOCK[[#This Row],[Ganancia Unitaria]]*[1]!STOCK[[#This Row],[Salidas]]</f>
        <v>#REF!</v>
      </c>
      <c r="Y429" s="121"/>
      <c r="Z429" s="129"/>
      <c r="AA429" s="96"/>
      <c r="AB429" s="96"/>
      <c r="AC429" s="121"/>
      <c r="AD429" s="131"/>
      <c r="AE429" s="78"/>
      <c r="AF429" s="78"/>
      <c r="AG429" s="78"/>
      <c r="AH429" s="78"/>
      <c r="AI429" s="78"/>
      <c r="AJ429" s="78"/>
      <c r="AK429" s="78"/>
      <c r="AL429" s="78"/>
      <c r="AM429" s="78"/>
      <c r="AN429" s="78"/>
      <c r="AO429" s="78"/>
      <c r="AP429" s="78"/>
      <c r="AQ429" s="78"/>
      <c r="AR429" s="78"/>
      <c r="AS429" s="78"/>
      <c r="AT429" s="78"/>
    </row>
    <row r="430" s="58" customFormat="1" ht="80" hidden="1" customHeight="1" spans="1:46">
      <c r="A430" s="124" t="s">
        <v>17405</v>
      </c>
      <c r="B430" s="125"/>
      <c r="C430" s="87" t="s">
        <v>2</v>
      </c>
      <c r="D430" s="118" t="s">
        <v>16466</v>
      </c>
      <c r="E430" s="127" t="s">
        <v>17406</v>
      </c>
      <c r="F430" s="127" t="s">
        <v>16413</v>
      </c>
      <c r="G430" s="115"/>
      <c r="H430" s="88">
        <v>30</v>
      </c>
      <c r="I430" s="78">
        <f t="shared" si="13"/>
        <v>30</v>
      </c>
      <c r="J430" s="124">
        <v>2</v>
      </c>
      <c r="K430" s="105">
        <f>SUMIFS(VENTAS[Cantidad],VENTAS[Código del producto Vendido],STOCK[[#This Row],[Code]])</f>
        <v>0</v>
      </c>
      <c r="L430" s="105">
        <f>STOCK[[#This Row],[Entradas]]-STOCK[[#This Row],[Salidas]]</f>
        <v>2</v>
      </c>
      <c r="M430" s="98" t="e">
        <f>[1]!STOCK[[#This Row],[Precio Final]]*10%</f>
        <v>#REF!</v>
      </c>
      <c r="N430" s="98">
        <v>0</v>
      </c>
      <c r="O430" s="98">
        <v>0</v>
      </c>
      <c r="P430" s="118">
        <v>9</v>
      </c>
      <c r="Q430" s="115">
        <v>0</v>
      </c>
      <c r="R430" s="116">
        <v>0</v>
      </c>
      <c r="S430" s="115">
        <v>0</v>
      </c>
      <c r="T430" s="115" t="e">
        <f>[1]!STOCK[[#This Row],[Costo Unitario (USD)]]+[1]!STOCK[[#This Row],[Costo Envío (USD)]]+[1]!STOCK[[#This Row],[Comisión 10%]]</f>
        <v>#REF!</v>
      </c>
      <c r="U430" s="98" t="e">
        <f>[1]!STOCK[[#This Row],[Costo total]]*1.5</f>
        <v>#REF!</v>
      </c>
      <c r="V430" s="80">
        <f t="shared" si="14"/>
        <v>30</v>
      </c>
      <c r="W430" s="115" t="e">
        <f>[1]!STOCK[[#This Row],[Precio Final]]-[1]!STOCK[[#This Row],[Costo total]]</f>
        <v>#REF!</v>
      </c>
      <c r="X430" s="115" t="e">
        <f>[1]!STOCK[[#This Row],[Ganancia Unitaria]]*[1]!STOCK[[#This Row],[Salidas]]</f>
        <v>#REF!</v>
      </c>
      <c r="Y430" s="115"/>
      <c r="Z430" s="128"/>
      <c r="AA430" s="100"/>
      <c r="AB430" s="100"/>
      <c r="AC430" s="115"/>
      <c r="AD430" s="131"/>
      <c r="AE430" s="78"/>
      <c r="AF430" s="78"/>
      <c r="AG430" s="78"/>
      <c r="AH430" s="78"/>
      <c r="AI430" s="78"/>
      <c r="AJ430" s="78"/>
      <c r="AK430" s="78"/>
      <c r="AL430" s="78"/>
      <c r="AM430" s="78"/>
      <c r="AN430" s="78"/>
      <c r="AO430" s="78"/>
      <c r="AP430" s="78"/>
      <c r="AQ430" s="78"/>
      <c r="AR430" s="78"/>
      <c r="AS430" s="78"/>
      <c r="AT430" s="78"/>
    </row>
    <row r="431" s="58" customFormat="1" ht="80" hidden="1" customHeight="1" spans="1:46">
      <c r="A431" s="126" t="s">
        <v>17407</v>
      </c>
      <c r="B431" s="125"/>
      <c r="C431" s="83" t="s">
        <v>2</v>
      </c>
      <c r="D431" s="118" t="s">
        <v>16466</v>
      </c>
      <c r="E431" s="127" t="s">
        <v>17408</v>
      </c>
      <c r="F431" s="127" t="s">
        <v>16387</v>
      </c>
      <c r="G431" s="121"/>
      <c r="H431" s="88">
        <v>30</v>
      </c>
      <c r="I431" s="78">
        <f t="shared" si="13"/>
        <v>30</v>
      </c>
      <c r="J431" s="124">
        <v>0</v>
      </c>
      <c r="K431" s="105">
        <f>SUMIFS(VENTAS[Cantidad],VENTAS[Código del producto Vendido],STOCK[[#This Row],[Code]])</f>
        <v>0</v>
      </c>
      <c r="L431" s="105">
        <f>STOCK[[#This Row],[Entradas]]-STOCK[[#This Row],[Salidas]]</f>
        <v>0</v>
      </c>
      <c r="M431" s="99" t="e">
        <f>[1]!STOCK[[#This Row],[Precio Final]]*10%</f>
        <v>#REF!</v>
      </c>
      <c r="N431" s="99">
        <v>0</v>
      </c>
      <c r="O431" s="99">
        <v>0</v>
      </c>
      <c r="P431" s="118">
        <v>9</v>
      </c>
      <c r="Q431" s="121">
        <v>0</v>
      </c>
      <c r="R431" s="123">
        <v>0</v>
      </c>
      <c r="S431" s="121">
        <v>0</v>
      </c>
      <c r="T431" s="121" t="e">
        <f>[1]!STOCK[[#This Row],[Costo Unitario (USD)]]+[1]!STOCK[[#This Row],[Costo Envío (USD)]]+[1]!STOCK[[#This Row],[Comisión 10%]]</f>
        <v>#REF!</v>
      </c>
      <c r="U431" s="99" t="e">
        <f>[1]!STOCK[[#This Row],[Costo total]]*1.5</f>
        <v>#REF!</v>
      </c>
      <c r="V431" s="80">
        <f t="shared" si="14"/>
        <v>30</v>
      </c>
      <c r="W431" s="121" t="e">
        <f>[1]!STOCK[[#This Row],[Precio Final]]-[1]!STOCK[[#This Row],[Costo total]]</f>
        <v>#REF!</v>
      </c>
      <c r="X431" s="121" t="e">
        <f>[1]!STOCK[[#This Row],[Ganancia Unitaria]]*[1]!STOCK[[#This Row],[Salidas]]</f>
        <v>#REF!</v>
      </c>
      <c r="Y431" s="121"/>
      <c r="Z431" s="129"/>
      <c r="AA431" s="96"/>
      <c r="AB431" s="96"/>
      <c r="AC431" s="121"/>
      <c r="AD431" s="131"/>
      <c r="AE431" s="78"/>
      <c r="AF431" s="78"/>
      <c r="AG431" s="78"/>
      <c r="AH431" s="78"/>
      <c r="AI431" s="78"/>
      <c r="AJ431" s="78"/>
      <c r="AK431" s="78"/>
      <c r="AL431" s="78"/>
      <c r="AM431" s="78"/>
      <c r="AN431" s="78"/>
      <c r="AO431" s="78"/>
      <c r="AP431" s="78"/>
      <c r="AQ431" s="78"/>
      <c r="AR431" s="78"/>
      <c r="AS431" s="78"/>
      <c r="AT431" s="78"/>
    </row>
    <row r="432" s="58" customFormat="1" ht="80" hidden="1" customHeight="1" spans="1:46">
      <c r="A432" s="126" t="s">
        <v>17409</v>
      </c>
      <c r="B432" s="125"/>
      <c r="C432" s="87" t="s">
        <v>2</v>
      </c>
      <c r="D432" s="118" t="s">
        <v>16582</v>
      </c>
      <c r="E432" s="127" t="s">
        <v>17410</v>
      </c>
      <c r="F432" s="127" t="s">
        <v>16409</v>
      </c>
      <c r="G432" s="115"/>
      <c r="H432" s="88">
        <v>30</v>
      </c>
      <c r="I432" s="78">
        <f t="shared" si="13"/>
        <v>30</v>
      </c>
      <c r="J432" s="124">
        <v>1</v>
      </c>
      <c r="K432" s="105">
        <f>SUMIFS(VENTAS[Cantidad],VENTAS[Código del producto Vendido],STOCK[[#This Row],[Code]])</f>
        <v>0</v>
      </c>
      <c r="L432" s="105">
        <f>STOCK[[#This Row],[Entradas]]-STOCK[[#This Row],[Salidas]]</f>
        <v>1</v>
      </c>
      <c r="M432" s="98" t="e">
        <f>[1]!STOCK[[#This Row],[Precio Final]]*10%</f>
        <v>#REF!</v>
      </c>
      <c r="N432" s="98">
        <v>0</v>
      </c>
      <c r="O432" s="98">
        <v>0</v>
      </c>
      <c r="P432" s="118">
        <v>9</v>
      </c>
      <c r="Q432" s="115">
        <v>0</v>
      </c>
      <c r="R432" s="116">
        <v>0</v>
      </c>
      <c r="S432" s="115">
        <v>0</v>
      </c>
      <c r="T432" s="115" t="e">
        <f>[1]!STOCK[[#This Row],[Costo Unitario (USD)]]+[1]!STOCK[[#This Row],[Costo Envío (USD)]]+[1]!STOCK[[#This Row],[Comisión 10%]]</f>
        <v>#REF!</v>
      </c>
      <c r="U432" s="98" t="e">
        <f>[1]!STOCK[[#This Row],[Costo total]]*1.5</f>
        <v>#REF!</v>
      </c>
      <c r="V432" s="80">
        <f t="shared" si="14"/>
        <v>30</v>
      </c>
      <c r="W432" s="115" t="e">
        <f>[1]!STOCK[[#This Row],[Precio Final]]-[1]!STOCK[[#This Row],[Costo total]]</f>
        <v>#REF!</v>
      </c>
      <c r="X432" s="115" t="e">
        <f>[1]!STOCK[[#This Row],[Ganancia Unitaria]]*[1]!STOCK[[#This Row],[Salidas]]</f>
        <v>#REF!</v>
      </c>
      <c r="Y432" s="115"/>
      <c r="Z432" s="128"/>
      <c r="AA432" s="100"/>
      <c r="AB432" s="100"/>
      <c r="AC432" s="115"/>
      <c r="AD432" s="131"/>
      <c r="AE432" s="78"/>
      <c r="AF432" s="78"/>
      <c r="AG432" s="78"/>
      <c r="AH432" s="78"/>
      <c r="AI432" s="78"/>
      <c r="AJ432" s="78"/>
      <c r="AK432" s="78"/>
      <c r="AL432" s="78"/>
      <c r="AM432" s="78"/>
      <c r="AN432" s="78"/>
      <c r="AO432" s="78"/>
      <c r="AP432" s="78"/>
      <c r="AQ432" s="78"/>
      <c r="AR432" s="78"/>
      <c r="AS432" s="78"/>
      <c r="AT432" s="78"/>
    </row>
    <row r="433" s="58" customFormat="1" ht="80" hidden="1" customHeight="1" spans="1:46">
      <c r="A433" s="126" t="s">
        <v>17411</v>
      </c>
      <c r="B433" s="125"/>
      <c r="C433" s="83" t="s">
        <v>2</v>
      </c>
      <c r="D433" s="118" t="s">
        <v>16582</v>
      </c>
      <c r="E433" s="127" t="s">
        <v>17412</v>
      </c>
      <c r="F433" s="127" t="s">
        <v>16387</v>
      </c>
      <c r="G433" s="121"/>
      <c r="H433" s="88">
        <v>30</v>
      </c>
      <c r="I433" s="78">
        <f t="shared" si="13"/>
        <v>30</v>
      </c>
      <c r="J433" s="124">
        <v>1</v>
      </c>
      <c r="K433" s="105">
        <f>SUMIFS(VENTAS[Cantidad],VENTAS[Código del producto Vendido],STOCK[[#This Row],[Code]])</f>
        <v>0</v>
      </c>
      <c r="L433" s="105">
        <f>STOCK[[#This Row],[Entradas]]-STOCK[[#This Row],[Salidas]]</f>
        <v>1</v>
      </c>
      <c r="M433" s="99" t="e">
        <f>[1]!STOCK[[#This Row],[Precio Final]]*10%</f>
        <v>#REF!</v>
      </c>
      <c r="N433" s="99">
        <v>0</v>
      </c>
      <c r="O433" s="99">
        <v>0</v>
      </c>
      <c r="P433" s="118">
        <v>9</v>
      </c>
      <c r="Q433" s="121">
        <v>0</v>
      </c>
      <c r="R433" s="123">
        <v>0</v>
      </c>
      <c r="S433" s="121">
        <v>0</v>
      </c>
      <c r="T433" s="121" t="e">
        <f>[1]!STOCK[[#This Row],[Costo Unitario (USD)]]+[1]!STOCK[[#This Row],[Costo Envío (USD)]]+[1]!STOCK[[#This Row],[Comisión 10%]]</f>
        <v>#REF!</v>
      </c>
      <c r="U433" s="99" t="e">
        <f>[1]!STOCK[[#This Row],[Costo total]]*1.5</f>
        <v>#REF!</v>
      </c>
      <c r="V433" s="80">
        <f t="shared" si="14"/>
        <v>30</v>
      </c>
      <c r="W433" s="121" t="e">
        <f>[1]!STOCK[[#This Row],[Precio Final]]-[1]!STOCK[[#This Row],[Costo total]]</f>
        <v>#REF!</v>
      </c>
      <c r="X433" s="121" t="e">
        <f>[1]!STOCK[[#This Row],[Ganancia Unitaria]]*[1]!STOCK[[#This Row],[Salidas]]</f>
        <v>#REF!</v>
      </c>
      <c r="Y433" s="121"/>
      <c r="Z433" s="129"/>
      <c r="AA433" s="96"/>
      <c r="AB433" s="96"/>
      <c r="AC433" s="121"/>
      <c r="AD433" s="131"/>
      <c r="AE433" s="78"/>
      <c r="AF433" s="78"/>
      <c r="AG433" s="78"/>
      <c r="AH433" s="78"/>
      <c r="AI433" s="78"/>
      <c r="AJ433" s="78"/>
      <c r="AK433" s="78"/>
      <c r="AL433" s="78"/>
      <c r="AM433" s="78"/>
      <c r="AN433" s="78"/>
      <c r="AO433" s="78"/>
      <c r="AP433" s="78"/>
      <c r="AQ433" s="78"/>
      <c r="AR433" s="78"/>
      <c r="AS433" s="78"/>
      <c r="AT433" s="78"/>
    </row>
    <row r="434" s="58" customFormat="1" ht="80" hidden="1" customHeight="1" spans="1:46">
      <c r="A434" s="126" t="s">
        <v>17413</v>
      </c>
      <c r="B434" s="125"/>
      <c r="C434" s="87" t="s">
        <v>2</v>
      </c>
      <c r="D434" s="118" t="s">
        <v>16582</v>
      </c>
      <c r="E434" s="127" t="s">
        <v>17414</v>
      </c>
      <c r="F434" s="127" t="s">
        <v>16454</v>
      </c>
      <c r="G434" s="115"/>
      <c r="H434" s="88">
        <v>30</v>
      </c>
      <c r="I434" s="78">
        <f t="shared" si="13"/>
        <v>30</v>
      </c>
      <c r="J434" s="124">
        <v>1</v>
      </c>
      <c r="K434" s="105">
        <v>1</v>
      </c>
      <c r="L434" s="105">
        <f>STOCK[[#This Row],[Entradas]]-STOCK[[#This Row],[Salidas]]</f>
        <v>0</v>
      </c>
      <c r="M434" s="98" t="e">
        <f>[1]!STOCK[[#This Row],[Precio Final]]*10%</f>
        <v>#REF!</v>
      </c>
      <c r="N434" s="98">
        <v>0</v>
      </c>
      <c r="O434" s="98">
        <v>0</v>
      </c>
      <c r="P434" s="118">
        <v>9</v>
      </c>
      <c r="Q434" s="115">
        <v>0</v>
      </c>
      <c r="R434" s="116">
        <v>0</v>
      </c>
      <c r="S434" s="115">
        <v>0</v>
      </c>
      <c r="T434" s="115" t="e">
        <f>[1]!STOCK[[#This Row],[Costo Unitario (USD)]]+[1]!STOCK[[#This Row],[Costo Envío (USD)]]+[1]!STOCK[[#This Row],[Comisión 10%]]</f>
        <v>#REF!</v>
      </c>
      <c r="U434" s="98" t="e">
        <f>[1]!STOCK[[#This Row],[Costo total]]*1.5</f>
        <v>#REF!</v>
      </c>
      <c r="V434" s="80">
        <f t="shared" si="14"/>
        <v>30</v>
      </c>
      <c r="W434" s="115" t="e">
        <f>[1]!STOCK[[#This Row],[Precio Final]]-[1]!STOCK[[#This Row],[Costo total]]</f>
        <v>#REF!</v>
      </c>
      <c r="X434" s="115" t="e">
        <f>[1]!STOCK[[#This Row],[Ganancia Unitaria]]*[1]!STOCK[[#This Row],[Salidas]]</f>
        <v>#REF!</v>
      </c>
      <c r="Y434" s="115"/>
      <c r="Z434" s="128"/>
      <c r="AA434" s="100"/>
      <c r="AB434" s="100"/>
      <c r="AC434" s="115"/>
      <c r="AD434" s="131"/>
      <c r="AE434" s="78"/>
      <c r="AF434" s="78"/>
      <c r="AG434" s="78"/>
      <c r="AH434" s="78"/>
      <c r="AI434" s="78"/>
      <c r="AJ434" s="78"/>
      <c r="AK434" s="78"/>
      <c r="AL434" s="78"/>
      <c r="AM434" s="78"/>
      <c r="AN434" s="78"/>
      <c r="AO434" s="78"/>
      <c r="AP434" s="78"/>
      <c r="AQ434" s="78"/>
      <c r="AR434" s="78"/>
      <c r="AS434" s="78"/>
      <c r="AT434" s="78"/>
    </row>
    <row r="435" s="58" customFormat="1" ht="80" hidden="1" customHeight="1" spans="1:46">
      <c r="A435" s="124" t="s">
        <v>17415</v>
      </c>
      <c r="B435" s="125"/>
      <c r="C435" s="83" t="s">
        <v>2</v>
      </c>
      <c r="D435" s="118" t="s">
        <v>16466</v>
      </c>
      <c r="E435" s="127" t="s">
        <v>17416</v>
      </c>
      <c r="F435" s="127" t="s">
        <v>16400</v>
      </c>
      <c r="G435" s="121"/>
      <c r="H435" s="88">
        <v>20</v>
      </c>
      <c r="I435" s="78">
        <f t="shared" si="13"/>
        <v>20</v>
      </c>
      <c r="J435" s="124">
        <v>3</v>
      </c>
      <c r="K435" s="105">
        <f>SUMIFS(VENTAS[Cantidad],VENTAS[Código del producto Vendido],STOCK[[#This Row],[Code]])</f>
        <v>0</v>
      </c>
      <c r="L435" s="105">
        <f>STOCK[[#This Row],[Entradas]]-STOCK[[#This Row],[Salidas]]</f>
        <v>3</v>
      </c>
      <c r="M435" s="99" t="e">
        <f>[1]!STOCK[[#This Row],[Precio Final]]*10%</f>
        <v>#REF!</v>
      </c>
      <c r="N435" s="99">
        <v>0</v>
      </c>
      <c r="O435" s="99">
        <v>0</v>
      </c>
      <c r="P435" s="118">
        <v>9</v>
      </c>
      <c r="Q435" s="121">
        <v>0</v>
      </c>
      <c r="R435" s="123">
        <v>0</v>
      </c>
      <c r="S435" s="121">
        <v>0</v>
      </c>
      <c r="T435" s="121" t="e">
        <f>[1]!STOCK[[#This Row],[Costo Unitario (USD)]]+[1]!STOCK[[#This Row],[Costo Envío (USD)]]+[1]!STOCK[[#This Row],[Comisión 10%]]</f>
        <v>#REF!</v>
      </c>
      <c r="U435" s="99" t="e">
        <f>[1]!STOCK[[#This Row],[Costo total]]*1.5</f>
        <v>#REF!</v>
      </c>
      <c r="V435" s="80">
        <f t="shared" si="14"/>
        <v>20</v>
      </c>
      <c r="W435" s="121" t="e">
        <f>[1]!STOCK[[#This Row],[Precio Final]]-[1]!STOCK[[#This Row],[Costo total]]</f>
        <v>#REF!</v>
      </c>
      <c r="X435" s="121" t="e">
        <f>[1]!STOCK[[#This Row],[Ganancia Unitaria]]*[1]!STOCK[[#This Row],[Salidas]]</f>
        <v>#REF!</v>
      </c>
      <c r="Y435" s="121"/>
      <c r="Z435" s="129"/>
      <c r="AA435" s="96"/>
      <c r="AB435" s="96"/>
      <c r="AC435" s="121"/>
      <c r="AD435" s="131"/>
      <c r="AE435" s="78"/>
      <c r="AF435" s="78"/>
      <c r="AG435" s="78"/>
      <c r="AH435" s="78"/>
      <c r="AI435" s="78"/>
      <c r="AJ435" s="78"/>
      <c r="AK435" s="78"/>
      <c r="AL435" s="78"/>
      <c r="AM435" s="78"/>
      <c r="AN435" s="78"/>
      <c r="AO435" s="78"/>
      <c r="AP435" s="78"/>
      <c r="AQ435" s="78"/>
      <c r="AR435" s="78"/>
      <c r="AS435" s="78"/>
      <c r="AT435" s="78"/>
    </row>
    <row r="436" s="58" customFormat="1" ht="80" hidden="1" customHeight="1" spans="1:46">
      <c r="A436" s="126" t="s">
        <v>17417</v>
      </c>
      <c r="B436" s="125"/>
      <c r="C436" s="87" t="s">
        <v>2</v>
      </c>
      <c r="D436" s="118" t="s">
        <v>16582</v>
      </c>
      <c r="E436" s="127" t="s">
        <v>17418</v>
      </c>
      <c r="F436" s="127" t="s">
        <v>17419</v>
      </c>
      <c r="G436" s="115"/>
      <c r="H436" s="88">
        <v>30</v>
      </c>
      <c r="I436" s="78">
        <f t="shared" si="13"/>
        <v>30</v>
      </c>
      <c r="J436" s="124">
        <v>1</v>
      </c>
      <c r="K436" s="105">
        <v>1</v>
      </c>
      <c r="L436" s="105">
        <f>STOCK[[#This Row],[Entradas]]-STOCK[[#This Row],[Salidas]]</f>
        <v>0</v>
      </c>
      <c r="M436" s="98" t="e">
        <f>[1]!STOCK[[#This Row],[Precio Final]]*10%</f>
        <v>#REF!</v>
      </c>
      <c r="N436" s="98">
        <v>0</v>
      </c>
      <c r="O436" s="98">
        <v>0</v>
      </c>
      <c r="P436" s="118">
        <v>9</v>
      </c>
      <c r="Q436" s="115">
        <v>0</v>
      </c>
      <c r="R436" s="116">
        <v>0</v>
      </c>
      <c r="S436" s="115">
        <v>0</v>
      </c>
      <c r="T436" s="115" t="e">
        <f>[1]!STOCK[[#This Row],[Costo Unitario (USD)]]+[1]!STOCK[[#This Row],[Costo Envío (USD)]]+[1]!STOCK[[#This Row],[Comisión 10%]]</f>
        <v>#REF!</v>
      </c>
      <c r="U436" s="98" t="e">
        <f>[1]!STOCK[[#This Row],[Costo total]]*1.5</f>
        <v>#REF!</v>
      </c>
      <c r="V436" s="80">
        <f t="shared" si="14"/>
        <v>30</v>
      </c>
      <c r="W436" s="115" t="e">
        <f>[1]!STOCK[[#This Row],[Precio Final]]-[1]!STOCK[[#This Row],[Costo total]]</f>
        <v>#REF!</v>
      </c>
      <c r="X436" s="115" t="e">
        <f>[1]!STOCK[[#This Row],[Ganancia Unitaria]]*[1]!STOCK[[#This Row],[Salidas]]</f>
        <v>#REF!</v>
      </c>
      <c r="Y436" s="115"/>
      <c r="Z436" s="128"/>
      <c r="AA436" s="100"/>
      <c r="AB436" s="100"/>
      <c r="AC436" s="115"/>
      <c r="AD436" s="131"/>
      <c r="AE436" s="78"/>
      <c r="AF436" s="78"/>
      <c r="AG436" s="78"/>
      <c r="AH436" s="78"/>
      <c r="AI436" s="78"/>
      <c r="AJ436" s="78"/>
      <c r="AK436" s="78"/>
      <c r="AL436" s="78"/>
      <c r="AM436" s="78"/>
      <c r="AN436" s="78"/>
      <c r="AO436" s="78"/>
      <c r="AP436" s="78"/>
      <c r="AQ436" s="78"/>
      <c r="AR436" s="78"/>
      <c r="AS436" s="78"/>
      <c r="AT436" s="78"/>
    </row>
    <row r="437" s="58" customFormat="1" ht="80" hidden="1" customHeight="1" spans="1:46">
      <c r="A437" s="126" t="s">
        <v>17420</v>
      </c>
      <c r="B437" s="125"/>
      <c r="C437" s="83" t="s">
        <v>2</v>
      </c>
      <c r="D437" s="118" t="s">
        <v>16466</v>
      </c>
      <c r="E437" s="127" t="s">
        <v>17421</v>
      </c>
      <c r="F437" s="127" t="s">
        <v>17422</v>
      </c>
      <c r="G437" s="121"/>
      <c r="H437" s="88">
        <v>30</v>
      </c>
      <c r="I437" s="78">
        <f t="shared" si="13"/>
        <v>30</v>
      </c>
      <c r="J437" s="124">
        <v>1</v>
      </c>
      <c r="K437" s="105">
        <f>SUMIFS(VENTAS[Cantidad],VENTAS[Código del producto Vendido],STOCK[[#This Row],[Code]])</f>
        <v>0</v>
      </c>
      <c r="L437" s="105">
        <f>STOCK[[#This Row],[Entradas]]-STOCK[[#This Row],[Salidas]]</f>
        <v>1</v>
      </c>
      <c r="M437" s="99" t="e">
        <f>[1]!STOCK[[#This Row],[Precio Final]]*10%</f>
        <v>#REF!</v>
      </c>
      <c r="N437" s="99">
        <v>0</v>
      </c>
      <c r="O437" s="99">
        <v>0</v>
      </c>
      <c r="P437" s="118">
        <v>9</v>
      </c>
      <c r="Q437" s="121">
        <v>0</v>
      </c>
      <c r="R437" s="123">
        <v>0</v>
      </c>
      <c r="S437" s="121">
        <v>0</v>
      </c>
      <c r="T437" s="121" t="e">
        <f>[1]!STOCK[[#This Row],[Costo Unitario (USD)]]+[1]!STOCK[[#This Row],[Costo Envío (USD)]]+[1]!STOCK[[#This Row],[Comisión 10%]]</f>
        <v>#REF!</v>
      </c>
      <c r="U437" s="99" t="e">
        <f>[1]!STOCK[[#This Row],[Costo total]]*1.5</f>
        <v>#REF!</v>
      </c>
      <c r="V437" s="80">
        <f t="shared" si="14"/>
        <v>30</v>
      </c>
      <c r="W437" s="121" t="e">
        <f>[1]!STOCK[[#This Row],[Precio Final]]-[1]!STOCK[[#This Row],[Costo total]]</f>
        <v>#REF!</v>
      </c>
      <c r="X437" s="121" t="e">
        <f>[1]!STOCK[[#This Row],[Ganancia Unitaria]]*[1]!STOCK[[#This Row],[Salidas]]</f>
        <v>#REF!</v>
      </c>
      <c r="Y437" s="121"/>
      <c r="Z437" s="129"/>
      <c r="AA437" s="96"/>
      <c r="AB437" s="96"/>
      <c r="AC437" s="121"/>
      <c r="AD437" s="131"/>
      <c r="AE437" s="78"/>
      <c r="AF437" s="78"/>
      <c r="AG437" s="78"/>
      <c r="AH437" s="78"/>
      <c r="AI437" s="78"/>
      <c r="AJ437" s="78"/>
      <c r="AK437" s="78"/>
      <c r="AL437" s="78"/>
      <c r="AM437" s="78"/>
      <c r="AN437" s="78"/>
      <c r="AO437" s="78"/>
      <c r="AP437" s="78"/>
      <c r="AQ437" s="78"/>
      <c r="AR437" s="78"/>
      <c r="AS437" s="78"/>
      <c r="AT437" s="78"/>
    </row>
    <row r="438" s="58" customFormat="1" ht="80" hidden="1" customHeight="1" spans="1:46">
      <c r="A438" s="126" t="s">
        <v>17423</v>
      </c>
      <c r="B438" s="125"/>
      <c r="C438" s="87" t="s">
        <v>2</v>
      </c>
      <c r="D438" s="118" t="s">
        <v>16466</v>
      </c>
      <c r="E438" s="127" t="s">
        <v>17424</v>
      </c>
      <c r="F438" s="127" t="s">
        <v>17425</v>
      </c>
      <c r="G438" s="115"/>
      <c r="H438" s="88">
        <v>35</v>
      </c>
      <c r="I438" s="78">
        <f t="shared" si="13"/>
        <v>35</v>
      </c>
      <c r="J438" s="124">
        <v>2</v>
      </c>
      <c r="K438" s="105">
        <v>1</v>
      </c>
      <c r="L438" s="105">
        <f>STOCK[[#This Row],[Entradas]]-STOCK[[#This Row],[Salidas]]</f>
        <v>1</v>
      </c>
      <c r="M438" s="98" t="e">
        <f>[1]!STOCK[[#This Row],[Precio Final]]*10%</f>
        <v>#REF!</v>
      </c>
      <c r="N438" s="98">
        <v>0</v>
      </c>
      <c r="O438" s="98">
        <v>0</v>
      </c>
      <c r="P438" s="118">
        <v>9</v>
      </c>
      <c r="Q438" s="115">
        <v>0</v>
      </c>
      <c r="R438" s="116">
        <v>0</v>
      </c>
      <c r="S438" s="115">
        <v>0</v>
      </c>
      <c r="T438" s="115" t="e">
        <f>[1]!STOCK[[#This Row],[Costo Unitario (USD)]]+[1]!STOCK[[#This Row],[Costo Envío (USD)]]+[1]!STOCK[[#This Row],[Comisión 10%]]</f>
        <v>#REF!</v>
      </c>
      <c r="U438" s="98" t="e">
        <f>[1]!STOCK[[#This Row],[Costo total]]*1.5</f>
        <v>#REF!</v>
      </c>
      <c r="V438" s="80">
        <f t="shared" si="14"/>
        <v>35</v>
      </c>
      <c r="W438" s="115" t="e">
        <f>[1]!STOCK[[#This Row],[Precio Final]]-[1]!STOCK[[#This Row],[Costo total]]</f>
        <v>#REF!</v>
      </c>
      <c r="X438" s="115" t="e">
        <f>[1]!STOCK[[#This Row],[Ganancia Unitaria]]*[1]!STOCK[[#This Row],[Salidas]]</f>
        <v>#REF!</v>
      </c>
      <c r="Y438" s="115"/>
      <c r="Z438" s="128"/>
      <c r="AA438" s="100"/>
      <c r="AB438" s="100"/>
      <c r="AC438" s="115"/>
      <c r="AD438" s="131"/>
      <c r="AE438" s="78"/>
      <c r="AF438" s="78"/>
      <c r="AG438" s="78"/>
      <c r="AH438" s="78"/>
      <c r="AI438" s="78"/>
      <c r="AJ438" s="78"/>
      <c r="AK438" s="78"/>
      <c r="AL438" s="78"/>
      <c r="AM438" s="78"/>
      <c r="AN438" s="78"/>
      <c r="AO438" s="78"/>
      <c r="AP438" s="78"/>
      <c r="AQ438" s="78"/>
      <c r="AR438" s="78"/>
      <c r="AS438" s="78"/>
      <c r="AT438" s="78"/>
    </row>
    <row r="439" s="58" customFormat="1" ht="80" hidden="1" customHeight="1" spans="1:46">
      <c r="A439" s="126" t="s">
        <v>17426</v>
      </c>
      <c r="B439" s="125"/>
      <c r="C439" s="83" t="s">
        <v>2</v>
      </c>
      <c r="D439" s="118" t="s">
        <v>16466</v>
      </c>
      <c r="E439" s="127" t="s">
        <v>17427</v>
      </c>
      <c r="F439" s="127" t="s">
        <v>16387</v>
      </c>
      <c r="G439" s="121"/>
      <c r="H439" s="88">
        <v>35</v>
      </c>
      <c r="I439" s="78">
        <f t="shared" si="13"/>
        <v>35</v>
      </c>
      <c r="J439" s="124">
        <v>1</v>
      </c>
      <c r="K439" s="105">
        <f>SUMIFS(VENTAS[Cantidad],VENTAS[Código del producto Vendido],STOCK[[#This Row],[Code]])</f>
        <v>0</v>
      </c>
      <c r="L439" s="105">
        <f>STOCK[[#This Row],[Entradas]]-STOCK[[#This Row],[Salidas]]</f>
        <v>1</v>
      </c>
      <c r="M439" s="99" t="e">
        <f>[1]!STOCK[[#This Row],[Precio Final]]*10%</f>
        <v>#REF!</v>
      </c>
      <c r="N439" s="99">
        <v>0</v>
      </c>
      <c r="O439" s="99">
        <v>0</v>
      </c>
      <c r="P439" s="118">
        <v>9</v>
      </c>
      <c r="Q439" s="121">
        <v>0</v>
      </c>
      <c r="R439" s="123">
        <v>0</v>
      </c>
      <c r="S439" s="121">
        <v>0</v>
      </c>
      <c r="T439" s="121" t="e">
        <f>[1]!STOCK[[#This Row],[Costo Unitario (USD)]]+[1]!STOCK[[#This Row],[Costo Envío (USD)]]+[1]!STOCK[[#This Row],[Comisión 10%]]</f>
        <v>#REF!</v>
      </c>
      <c r="U439" s="99" t="e">
        <f>[1]!STOCK[[#This Row],[Costo total]]*1.5</f>
        <v>#REF!</v>
      </c>
      <c r="V439" s="80">
        <f t="shared" si="14"/>
        <v>35</v>
      </c>
      <c r="W439" s="121" t="e">
        <f>[1]!STOCK[[#This Row],[Precio Final]]-[1]!STOCK[[#This Row],[Costo total]]</f>
        <v>#REF!</v>
      </c>
      <c r="X439" s="121" t="e">
        <f>[1]!STOCK[[#This Row],[Ganancia Unitaria]]*[1]!STOCK[[#This Row],[Salidas]]</f>
        <v>#REF!</v>
      </c>
      <c r="Y439" s="121"/>
      <c r="Z439" s="129"/>
      <c r="AA439" s="96"/>
      <c r="AB439" s="96"/>
      <c r="AC439" s="121"/>
      <c r="AD439" s="131"/>
      <c r="AE439" s="78"/>
      <c r="AF439" s="78"/>
      <c r="AG439" s="78"/>
      <c r="AH439" s="78"/>
      <c r="AI439" s="78"/>
      <c r="AJ439" s="78"/>
      <c r="AK439" s="78"/>
      <c r="AL439" s="78"/>
      <c r="AM439" s="78"/>
      <c r="AN439" s="78"/>
      <c r="AO439" s="78"/>
      <c r="AP439" s="78"/>
      <c r="AQ439" s="78"/>
      <c r="AR439" s="78"/>
      <c r="AS439" s="78"/>
      <c r="AT439" s="78"/>
    </row>
    <row r="440" s="58" customFormat="1" ht="80" hidden="1" customHeight="1" spans="1:46">
      <c r="A440" s="126" t="s">
        <v>17428</v>
      </c>
      <c r="B440" s="125"/>
      <c r="C440" s="87" t="s">
        <v>2</v>
      </c>
      <c r="D440" s="118" t="s">
        <v>16466</v>
      </c>
      <c r="E440" s="127" t="s">
        <v>17429</v>
      </c>
      <c r="F440" s="127" t="s">
        <v>17422</v>
      </c>
      <c r="G440" s="115"/>
      <c r="H440" s="88">
        <v>35</v>
      </c>
      <c r="I440" s="78">
        <f t="shared" si="13"/>
        <v>35</v>
      </c>
      <c r="J440" s="124">
        <v>1</v>
      </c>
      <c r="K440" s="105">
        <f>SUMIFS(VENTAS[Cantidad],VENTAS[Código del producto Vendido],STOCK[[#This Row],[Code]])</f>
        <v>0</v>
      </c>
      <c r="L440" s="105">
        <f>STOCK[[#This Row],[Entradas]]-STOCK[[#This Row],[Salidas]]</f>
        <v>1</v>
      </c>
      <c r="M440" s="98" t="e">
        <f>[1]!STOCK[[#This Row],[Precio Final]]*10%</f>
        <v>#REF!</v>
      </c>
      <c r="N440" s="98">
        <v>0</v>
      </c>
      <c r="O440" s="98">
        <v>0</v>
      </c>
      <c r="P440" s="118">
        <v>9</v>
      </c>
      <c r="Q440" s="115">
        <v>0</v>
      </c>
      <c r="R440" s="116">
        <v>0</v>
      </c>
      <c r="S440" s="115">
        <v>0</v>
      </c>
      <c r="T440" s="115" t="e">
        <f>[1]!STOCK[[#This Row],[Costo Unitario (USD)]]+[1]!STOCK[[#This Row],[Costo Envío (USD)]]+[1]!STOCK[[#This Row],[Comisión 10%]]</f>
        <v>#REF!</v>
      </c>
      <c r="U440" s="98" t="e">
        <f>[1]!STOCK[[#This Row],[Costo total]]*1.5</f>
        <v>#REF!</v>
      </c>
      <c r="V440" s="80">
        <f t="shared" si="14"/>
        <v>35</v>
      </c>
      <c r="W440" s="115" t="e">
        <f>[1]!STOCK[[#This Row],[Precio Final]]-[1]!STOCK[[#This Row],[Costo total]]</f>
        <v>#REF!</v>
      </c>
      <c r="X440" s="115" t="e">
        <f>[1]!STOCK[[#This Row],[Ganancia Unitaria]]*[1]!STOCK[[#This Row],[Salidas]]</f>
        <v>#REF!</v>
      </c>
      <c r="Y440" s="115"/>
      <c r="Z440" s="128"/>
      <c r="AA440" s="100"/>
      <c r="AB440" s="100"/>
      <c r="AC440" s="115"/>
      <c r="AD440" s="131"/>
      <c r="AE440" s="78"/>
      <c r="AF440" s="78"/>
      <c r="AG440" s="78"/>
      <c r="AH440" s="78"/>
      <c r="AI440" s="78"/>
      <c r="AJ440" s="78"/>
      <c r="AK440" s="78"/>
      <c r="AL440" s="78"/>
      <c r="AM440" s="78"/>
      <c r="AN440" s="78"/>
      <c r="AO440" s="78"/>
      <c r="AP440" s="78"/>
      <c r="AQ440" s="78"/>
      <c r="AR440" s="78"/>
      <c r="AS440" s="78"/>
      <c r="AT440" s="78"/>
    </row>
    <row r="441" s="58" customFormat="1" ht="80" hidden="1" customHeight="1" spans="1:46">
      <c r="A441" s="126" t="s">
        <v>17430</v>
      </c>
      <c r="B441" s="125"/>
      <c r="C441" s="83" t="s">
        <v>2</v>
      </c>
      <c r="D441" s="118" t="s">
        <v>16466</v>
      </c>
      <c r="E441" s="127" t="s">
        <v>17431</v>
      </c>
      <c r="F441" s="127" t="s">
        <v>17230</v>
      </c>
      <c r="G441" s="121"/>
      <c r="H441" s="88">
        <v>35</v>
      </c>
      <c r="I441" s="78">
        <f t="shared" si="13"/>
        <v>35</v>
      </c>
      <c r="J441" s="124">
        <v>1</v>
      </c>
      <c r="K441" s="105">
        <f>SUMIFS(VENTAS[Cantidad],VENTAS[Código del producto Vendido],STOCK[[#This Row],[Code]])</f>
        <v>0</v>
      </c>
      <c r="L441" s="105">
        <f>STOCK[[#This Row],[Entradas]]-STOCK[[#This Row],[Salidas]]</f>
        <v>1</v>
      </c>
      <c r="M441" s="99" t="e">
        <f>[1]!STOCK[[#This Row],[Precio Final]]*10%</f>
        <v>#REF!</v>
      </c>
      <c r="N441" s="99">
        <v>0</v>
      </c>
      <c r="O441" s="99">
        <v>0</v>
      </c>
      <c r="P441" s="118">
        <v>9</v>
      </c>
      <c r="Q441" s="121">
        <v>0</v>
      </c>
      <c r="R441" s="123">
        <v>0</v>
      </c>
      <c r="S441" s="121">
        <v>0</v>
      </c>
      <c r="T441" s="121" t="e">
        <f>[1]!STOCK[[#This Row],[Costo Unitario (USD)]]+[1]!STOCK[[#This Row],[Costo Envío (USD)]]+[1]!STOCK[[#This Row],[Comisión 10%]]</f>
        <v>#REF!</v>
      </c>
      <c r="U441" s="99" t="e">
        <f>[1]!STOCK[[#This Row],[Costo total]]*1.5</f>
        <v>#REF!</v>
      </c>
      <c r="V441" s="80">
        <f t="shared" si="14"/>
        <v>35</v>
      </c>
      <c r="W441" s="121" t="e">
        <f>[1]!STOCK[[#This Row],[Precio Final]]-[1]!STOCK[[#This Row],[Costo total]]</f>
        <v>#REF!</v>
      </c>
      <c r="X441" s="121" t="e">
        <f>[1]!STOCK[[#This Row],[Ganancia Unitaria]]*[1]!STOCK[[#This Row],[Salidas]]</f>
        <v>#REF!</v>
      </c>
      <c r="Y441" s="121"/>
      <c r="Z441" s="129"/>
      <c r="AA441" s="96"/>
      <c r="AB441" s="96"/>
      <c r="AC441" s="121"/>
      <c r="AD441" s="131"/>
      <c r="AE441" s="78"/>
      <c r="AF441" s="78"/>
      <c r="AG441" s="78"/>
      <c r="AH441" s="78"/>
      <c r="AI441" s="78"/>
      <c r="AJ441" s="78"/>
      <c r="AK441" s="78"/>
      <c r="AL441" s="78"/>
      <c r="AM441" s="78"/>
      <c r="AN441" s="78"/>
      <c r="AO441" s="78"/>
      <c r="AP441" s="78"/>
      <c r="AQ441" s="78"/>
      <c r="AR441" s="78"/>
      <c r="AS441" s="78"/>
      <c r="AT441" s="78"/>
    </row>
    <row r="442" s="58" customFormat="1" ht="80" hidden="1" customHeight="1" spans="1:46">
      <c r="A442" s="126" t="s">
        <v>17432</v>
      </c>
      <c r="B442" s="125"/>
      <c r="C442" s="87" t="s">
        <v>2</v>
      </c>
      <c r="D442" s="118" t="s">
        <v>16466</v>
      </c>
      <c r="E442" s="127" t="s">
        <v>17433</v>
      </c>
      <c r="F442" s="127" t="s">
        <v>17434</v>
      </c>
      <c r="G442" s="115"/>
      <c r="H442" s="88">
        <v>30</v>
      </c>
      <c r="I442" s="78">
        <f t="shared" si="13"/>
        <v>30</v>
      </c>
      <c r="J442" s="124">
        <v>1</v>
      </c>
      <c r="K442" s="105">
        <f>SUMIFS(VENTAS[Cantidad],VENTAS[Código del producto Vendido],STOCK[[#This Row],[Code]])</f>
        <v>0</v>
      </c>
      <c r="L442" s="105">
        <f>STOCK[[#This Row],[Entradas]]-STOCK[[#This Row],[Salidas]]</f>
        <v>1</v>
      </c>
      <c r="M442" s="98" t="e">
        <f>[1]!STOCK[[#This Row],[Precio Final]]*10%</f>
        <v>#REF!</v>
      </c>
      <c r="N442" s="98">
        <v>0</v>
      </c>
      <c r="O442" s="98">
        <v>0</v>
      </c>
      <c r="P442" s="118">
        <v>9</v>
      </c>
      <c r="Q442" s="115">
        <v>0</v>
      </c>
      <c r="R442" s="116">
        <v>0</v>
      </c>
      <c r="S442" s="115">
        <v>0</v>
      </c>
      <c r="T442" s="115" t="e">
        <f>[1]!STOCK[[#This Row],[Costo Unitario (USD)]]+[1]!STOCK[[#This Row],[Costo Envío (USD)]]+[1]!STOCK[[#This Row],[Comisión 10%]]</f>
        <v>#REF!</v>
      </c>
      <c r="U442" s="98" t="e">
        <f>[1]!STOCK[[#This Row],[Costo total]]*1.5</f>
        <v>#REF!</v>
      </c>
      <c r="V442" s="80">
        <f t="shared" si="14"/>
        <v>30</v>
      </c>
      <c r="W442" s="115" t="e">
        <f>[1]!STOCK[[#This Row],[Precio Final]]-[1]!STOCK[[#This Row],[Costo total]]</f>
        <v>#REF!</v>
      </c>
      <c r="X442" s="115" t="e">
        <f>[1]!STOCK[[#This Row],[Ganancia Unitaria]]*[1]!STOCK[[#This Row],[Salidas]]</f>
        <v>#REF!</v>
      </c>
      <c r="Y442" s="115"/>
      <c r="Z442" s="128"/>
      <c r="AA442" s="100"/>
      <c r="AB442" s="100"/>
      <c r="AC442" s="115"/>
      <c r="AD442" s="131"/>
      <c r="AE442" s="78"/>
      <c r="AF442" s="78"/>
      <c r="AG442" s="78"/>
      <c r="AH442" s="78"/>
      <c r="AI442" s="78"/>
      <c r="AJ442" s="78"/>
      <c r="AK442" s="78"/>
      <c r="AL442" s="78"/>
      <c r="AM442" s="78"/>
      <c r="AN442" s="78"/>
      <c r="AO442" s="78"/>
      <c r="AP442" s="78"/>
      <c r="AQ442" s="78"/>
      <c r="AR442" s="78"/>
      <c r="AS442" s="78"/>
      <c r="AT442" s="78"/>
    </row>
    <row r="443" s="58" customFormat="1" ht="80" hidden="1" customHeight="1" spans="1:46">
      <c r="A443" s="126" t="s">
        <v>17435</v>
      </c>
      <c r="B443" s="125"/>
      <c r="C443" s="83" t="s">
        <v>2</v>
      </c>
      <c r="D443" s="118" t="s">
        <v>16466</v>
      </c>
      <c r="E443" s="127" t="s">
        <v>17436</v>
      </c>
      <c r="F443" s="127" t="s">
        <v>17437</v>
      </c>
      <c r="G443" s="121"/>
      <c r="H443" s="88">
        <v>30</v>
      </c>
      <c r="I443" s="78">
        <f t="shared" si="13"/>
        <v>30</v>
      </c>
      <c r="J443" s="124">
        <v>1</v>
      </c>
      <c r="K443" s="105">
        <f>SUMIFS(VENTAS[Cantidad],VENTAS[Código del producto Vendido],STOCK[[#This Row],[Code]])</f>
        <v>0</v>
      </c>
      <c r="L443" s="105">
        <f>STOCK[[#This Row],[Entradas]]-STOCK[[#This Row],[Salidas]]</f>
        <v>1</v>
      </c>
      <c r="M443" s="99" t="e">
        <f>[1]!STOCK[[#This Row],[Precio Final]]*10%</f>
        <v>#REF!</v>
      </c>
      <c r="N443" s="99">
        <v>0</v>
      </c>
      <c r="O443" s="99">
        <v>0</v>
      </c>
      <c r="P443" s="118">
        <v>9</v>
      </c>
      <c r="Q443" s="121">
        <v>0</v>
      </c>
      <c r="R443" s="123">
        <v>0</v>
      </c>
      <c r="S443" s="121">
        <v>0</v>
      </c>
      <c r="T443" s="121" t="e">
        <f>[1]!STOCK[[#This Row],[Costo Unitario (USD)]]+[1]!STOCK[[#This Row],[Costo Envío (USD)]]+[1]!STOCK[[#This Row],[Comisión 10%]]</f>
        <v>#REF!</v>
      </c>
      <c r="U443" s="99" t="e">
        <f>[1]!STOCK[[#This Row],[Costo total]]*1.5</f>
        <v>#REF!</v>
      </c>
      <c r="V443" s="80">
        <f t="shared" si="14"/>
        <v>30</v>
      </c>
      <c r="W443" s="121" t="e">
        <f>[1]!STOCK[[#This Row],[Precio Final]]-[1]!STOCK[[#This Row],[Costo total]]</f>
        <v>#REF!</v>
      </c>
      <c r="X443" s="121" t="e">
        <f>[1]!STOCK[[#This Row],[Ganancia Unitaria]]*[1]!STOCK[[#This Row],[Salidas]]</f>
        <v>#REF!</v>
      </c>
      <c r="Y443" s="121"/>
      <c r="Z443" s="129"/>
      <c r="AA443" s="96"/>
      <c r="AB443" s="96"/>
      <c r="AC443" s="121"/>
      <c r="AD443" s="131"/>
      <c r="AE443" s="78"/>
      <c r="AF443" s="78"/>
      <c r="AG443" s="78"/>
      <c r="AH443" s="78"/>
      <c r="AI443" s="78"/>
      <c r="AJ443" s="78"/>
      <c r="AK443" s="78"/>
      <c r="AL443" s="78"/>
      <c r="AM443" s="78"/>
      <c r="AN443" s="78"/>
      <c r="AO443" s="78"/>
      <c r="AP443" s="78"/>
      <c r="AQ443" s="78"/>
      <c r="AR443" s="78"/>
      <c r="AS443" s="78"/>
      <c r="AT443" s="78"/>
    </row>
    <row r="444" s="58" customFormat="1" ht="80" hidden="1" customHeight="1" spans="1:46">
      <c r="A444" s="124" t="s">
        <v>17438</v>
      </c>
      <c r="B444" s="125"/>
      <c r="C444" s="87" t="s">
        <v>2</v>
      </c>
      <c r="D444" s="118" t="s">
        <v>16466</v>
      </c>
      <c r="E444" s="127" t="s">
        <v>17439</v>
      </c>
      <c r="F444" s="127" t="s">
        <v>16400</v>
      </c>
      <c r="G444" s="115"/>
      <c r="H444" s="88">
        <v>20</v>
      </c>
      <c r="I444" s="78">
        <f t="shared" si="13"/>
        <v>20</v>
      </c>
      <c r="J444" s="124">
        <v>1</v>
      </c>
      <c r="K444" s="105">
        <f>SUMIFS(VENTAS[Cantidad],VENTAS[Código del producto Vendido],STOCK[[#This Row],[Code]])</f>
        <v>0</v>
      </c>
      <c r="L444" s="105">
        <f>STOCK[[#This Row],[Entradas]]-STOCK[[#This Row],[Salidas]]</f>
        <v>1</v>
      </c>
      <c r="M444" s="98" t="e">
        <f>[1]!STOCK[[#This Row],[Precio Final]]*10%</f>
        <v>#REF!</v>
      </c>
      <c r="N444" s="98">
        <v>0</v>
      </c>
      <c r="O444" s="98">
        <v>0</v>
      </c>
      <c r="P444" s="118">
        <v>9</v>
      </c>
      <c r="Q444" s="115">
        <v>0</v>
      </c>
      <c r="R444" s="116">
        <v>0</v>
      </c>
      <c r="S444" s="115">
        <v>0</v>
      </c>
      <c r="T444" s="115" t="e">
        <f>[1]!STOCK[[#This Row],[Costo Unitario (USD)]]+[1]!STOCK[[#This Row],[Costo Envío (USD)]]+[1]!STOCK[[#This Row],[Comisión 10%]]</f>
        <v>#REF!</v>
      </c>
      <c r="U444" s="98" t="e">
        <f>[1]!STOCK[[#This Row],[Costo total]]*1.5</f>
        <v>#REF!</v>
      </c>
      <c r="V444" s="80">
        <f t="shared" si="14"/>
        <v>20</v>
      </c>
      <c r="W444" s="115" t="e">
        <f>[1]!STOCK[[#This Row],[Precio Final]]-[1]!STOCK[[#This Row],[Costo total]]</f>
        <v>#REF!</v>
      </c>
      <c r="X444" s="115" t="e">
        <f>[1]!STOCK[[#This Row],[Ganancia Unitaria]]*[1]!STOCK[[#This Row],[Salidas]]</f>
        <v>#REF!</v>
      </c>
      <c r="Y444" s="115"/>
      <c r="Z444" s="128"/>
      <c r="AA444" s="100"/>
      <c r="AB444" s="100"/>
      <c r="AC444" s="115">
        <v>18</v>
      </c>
      <c r="AD444" s="131"/>
      <c r="AE444" s="78"/>
      <c r="AF444" s="78"/>
      <c r="AG444" s="78"/>
      <c r="AH444" s="78"/>
      <c r="AI444" s="78"/>
      <c r="AJ444" s="78"/>
      <c r="AK444" s="78"/>
      <c r="AL444" s="78"/>
      <c r="AM444" s="78"/>
      <c r="AN444" s="78"/>
      <c r="AO444" s="78"/>
      <c r="AP444" s="78"/>
      <c r="AQ444" s="78"/>
      <c r="AR444" s="78"/>
      <c r="AS444" s="78"/>
      <c r="AT444" s="78"/>
    </row>
    <row r="445" s="58" customFormat="1" ht="80" hidden="1" customHeight="1" spans="1:46">
      <c r="A445" s="126" t="s">
        <v>17440</v>
      </c>
      <c r="B445" s="125"/>
      <c r="C445" s="83" t="s">
        <v>2</v>
      </c>
      <c r="D445" s="118" t="s">
        <v>16466</v>
      </c>
      <c r="E445" s="127" t="s">
        <v>17441</v>
      </c>
      <c r="F445" s="127" t="s">
        <v>16409</v>
      </c>
      <c r="G445" s="121"/>
      <c r="H445" s="88">
        <v>15</v>
      </c>
      <c r="I445" s="78">
        <f t="shared" si="13"/>
        <v>15</v>
      </c>
      <c r="J445" s="124">
        <v>0</v>
      </c>
      <c r="K445" s="105">
        <f>SUMIFS(VENTAS[Cantidad],VENTAS[Código del producto Vendido],STOCK[[#This Row],[Code]])</f>
        <v>0</v>
      </c>
      <c r="L445" s="105">
        <f>STOCK[[#This Row],[Entradas]]-STOCK[[#This Row],[Salidas]]</f>
        <v>0</v>
      </c>
      <c r="M445" s="99" t="e">
        <f>[1]!STOCK[[#This Row],[Precio Final]]*10%</f>
        <v>#REF!</v>
      </c>
      <c r="N445" s="99">
        <v>0</v>
      </c>
      <c r="O445" s="99">
        <v>0</v>
      </c>
      <c r="P445" s="118">
        <v>9</v>
      </c>
      <c r="Q445" s="121">
        <v>0</v>
      </c>
      <c r="R445" s="123">
        <v>0</v>
      </c>
      <c r="S445" s="121">
        <v>0</v>
      </c>
      <c r="T445" s="121" t="e">
        <f>[1]!STOCK[[#This Row],[Costo Unitario (USD)]]+[1]!STOCK[[#This Row],[Costo Envío (USD)]]+[1]!STOCK[[#This Row],[Comisión 10%]]</f>
        <v>#REF!</v>
      </c>
      <c r="U445" s="99" t="e">
        <f>[1]!STOCK[[#This Row],[Costo total]]*1.5</f>
        <v>#REF!</v>
      </c>
      <c r="V445" s="80">
        <f t="shared" si="14"/>
        <v>15</v>
      </c>
      <c r="W445" s="121" t="e">
        <f>[1]!STOCK[[#This Row],[Precio Final]]-[1]!STOCK[[#This Row],[Costo total]]</f>
        <v>#REF!</v>
      </c>
      <c r="X445" s="121" t="e">
        <f>[1]!STOCK[[#This Row],[Ganancia Unitaria]]*[1]!STOCK[[#This Row],[Salidas]]</f>
        <v>#REF!</v>
      </c>
      <c r="Y445" s="121"/>
      <c r="Z445" s="129"/>
      <c r="AA445" s="96"/>
      <c r="AB445" s="96"/>
      <c r="AC445" s="121"/>
      <c r="AD445" s="131"/>
      <c r="AE445" s="78"/>
      <c r="AF445" s="78"/>
      <c r="AG445" s="78"/>
      <c r="AH445" s="78"/>
      <c r="AI445" s="78"/>
      <c r="AJ445" s="78"/>
      <c r="AK445" s="78"/>
      <c r="AL445" s="78"/>
      <c r="AM445" s="78"/>
      <c r="AN445" s="78"/>
      <c r="AO445" s="78"/>
      <c r="AP445" s="78"/>
      <c r="AQ445" s="78"/>
      <c r="AR445" s="78"/>
      <c r="AS445" s="78"/>
      <c r="AT445" s="78"/>
    </row>
    <row r="446" s="58" customFormat="1" ht="80" hidden="1" customHeight="1" spans="1:46">
      <c r="A446" s="124" t="s">
        <v>17442</v>
      </c>
      <c r="B446" s="125"/>
      <c r="C446" s="87" t="s">
        <v>2</v>
      </c>
      <c r="D446" s="118" t="s">
        <v>16466</v>
      </c>
      <c r="E446" s="127" t="s">
        <v>17443</v>
      </c>
      <c r="F446" s="127" t="s">
        <v>16568</v>
      </c>
      <c r="G446" s="115"/>
      <c r="H446" s="88">
        <v>15</v>
      </c>
      <c r="I446" s="78">
        <f t="shared" si="13"/>
        <v>15</v>
      </c>
      <c r="J446" s="124">
        <v>1</v>
      </c>
      <c r="K446" s="105">
        <v>1</v>
      </c>
      <c r="L446" s="105">
        <f>STOCK[[#This Row],[Entradas]]-STOCK[[#This Row],[Salidas]]</f>
        <v>0</v>
      </c>
      <c r="M446" s="98" t="e">
        <f>[1]!STOCK[[#This Row],[Precio Final]]*10%</f>
        <v>#REF!</v>
      </c>
      <c r="N446" s="98">
        <v>0</v>
      </c>
      <c r="O446" s="98">
        <v>0</v>
      </c>
      <c r="P446" s="118">
        <v>9</v>
      </c>
      <c r="Q446" s="115">
        <v>0</v>
      </c>
      <c r="R446" s="116">
        <v>0</v>
      </c>
      <c r="S446" s="115">
        <v>0</v>
      </c>
      <c r="T446" s="115" t="e">
        <f>[1]!STOCK[[#This Row],[Costo Unitario (USD)]]+[1]!STOCK[[#This Row],[Costo Envío (USD)]]+[1]!STOCK[[#This Row],[Comisión 10%]]</f>
        <v>#REF!</v>
      </c>
      <c r="U446" s="98" t="e">
        <f>[1]!STOCK[[#This Row],[Costo total]]*1.5</f>
        <v>#REF!</v>
      </c>
      <c r="V446" s="80">
        <f t="shared" si="14"/>
        <v>15</v>
      </c>
      <c r="W446" s="115" t="e">
        <f>[1]!STOCK[[#This Row],[Precio Final]]-[1]!STOCK[[#This Row],[Costo total]]</f>
        <v>#REF!</v>
      </c>
      <c r="X446" s="115" t="e">
        <f>[1]!STOCK[[#This Row],[Ganancia Unitaria]]*[1]!STOCK[[#This Row],[Salidas]]</f>
        <v>#REF!</v>
      </c>
      <c r="Y446" s="115"/>
      <c r="Z446" s="128"/>
      <c r="AA446" s="100"/>
      <c r="AB446" s="100"/>
      <c r="AC446" s="115"/>
      <c r="AD446" s="131"/>
      <c r="AE446" s="78"/>
      <c r="AF446" s="78"/>
      <c r="AG446" s="78"/>
      <c r="AH446" s="78"/>
      <c r="AI446" s="78"/>
      <c r="AJ446" s="78"/>
      <c r="AK446" s="78"/>
      <c r="AL446" s="78"/>
      <c r="AM446" s="78"/>
      <c r="AN446" s="78"/>
      <c r="AO446" s="78"/>
      <c r="AP446" s="78"/>
      <c r="AQ446" s="78"/>
      <c r="AR446" s="78"/>
      <c r="AS446" s="78"/>
      <c r="AT446" s="78"/>
    </row>
    <row r="447" s="58" customFormat="1" ht="80" hidden="1" customHeight="1" spans="1:46">
      <c r="A447" s="130" t="s">
        <v>17444</v>
      </c>
      <c r="B447" s="125"/>
      <c r="C447" s="83" t="s">
        <v>2</v>
      </c>
      <c r="D447" s="118" t="s">
        <v>16466</v>
      </c>
      <c r="E447" s="127" t="s">
        <v>17445</v>
      </c>
      <c r="F447" s="127" t="s">
        <v>16400</v>
      </c>
      <c r="G447" s="121"/>
      <c r="H447" s="88">
        <v>25</v>
      </c>
      <c r="I447" s="78">
        <f t="shared" ref="I447:I510" si="15">H447</f>
        <v>25</v>
      </c>
      <c r="J447" s="124">
        <v>9</v>
      </c>
      <c r="K447" s="105">
        <v>4</v>
      </c>
      <c r="L447" s="105">
        <f>STOCK[[#This Row],[Entradas]]-STOCK[[#This Row],[Salidas]]</f>
        <v>5</v>
      </c>
      <c r="M447" s="99" t="e">
        <f>[1]!STOCK[[#This Row],[Precio Final]]*10%</f>
        <v>#REF!</v>
      </c>
      <c r="N447" s="99">
        <v>0</v>
      </c>
      <c r="O447" s="99">
        <v>0</v>
      </c>
      <c r="P447" s="118">
        <v>9</v>
      </c>
      <c r="Q447" s="121">
        <v>0</v>
      </c>
      <c r="R447" s="123">
        <v>0</v>
      </c>
      <c r="S447" s="121">
        <v>0</v>
      </c>
      <c r="T447" s="121" t="e">
        <f>[1]!STOCK[[#This Row],[Costo Unitario (USD)]]+[1]!STOCK[[#This Row],[Costo Envío (USD)]]+[1]!STOCK[[#This Row],[Comisión 10%]]</f>
        <v>#REF!</v>
      </c>
      <c r="U447" s="99" t="e">
        <f>[1]!STOCK[[#This Row],[Costo total]]*1.5</f>
        <v>#REF!</v>
      </c>
      <c r="V447" s="80">
        <f t="shared" si="14"/>
        <v>25</v>
      </c>
      <c r="W447" s="121" t="e">
        <f>[1]!STOCK[[#This Row],[Precio Final]]-[1]!STOCK[[#This Row],[Costo total]]</f>
        <v>#REF!</v>
      </c>
      <c r="X447" s="121" t="e">
        <f>[1]!STOCK[[#This Row],[Ganancia Unitaria]]*[1]!STOCK[[#This Row],[Salidas]]</f>
        <v>#REF!</v>
      </c>
      <c r="Y447" s="121"/>
      <c r="Z447" s="129"/>
      <c r="AA447" s="96"/>
      <c r="AB447" s="96"/>
      <c r="AC447" s="121">
        <v>20</v>
      </c>
      <c r="AD447" s="131"/>
      <c r="AE447" s="78"/>
      <c r="AF447" s="78"/>
      <c r="AG447" s="78"/>
      <c r="AH447" s="78"/>
      <c r="AI447" s="78"/>
      <c r="AJ447" s="78"/>
      <c r="AK447" s="78"/>
      <c r="AL447" s="78"/>
      <c r="AM447" s="78"/>
      <c r="AN447" s="78"/>
      <c r="AO447" s="78"/>
      <c r="AP447" s="78"/>
      <c r="AQ447" s="78"/>
      <c r="AR447" s="78"/>
      <c r="AS447" s="78"/>
      <c r="AT447" s="78"/>
    </row>
    <row r="448" s="58" customFormat="1" ht="80" hidden="1" customHeight="1" spans="1:46">
      <c r="A448" s="126" t="s">
        <v>17446</v>
      </c>
      <c r="B448" s="125"/>
      <c r="C448" s="87" t="s">
        <v>2</v>
      </c>
      <c r="D448" s="118" t="s">
        <v>16480</v>
      </c>
      <c r="E448" s="127" t="s">
        <v>17447</v>
      </c>
      <c r="F448" s="127" t="s">
        <v>16409</v>
      </c>
      <c r="G448" s="115"/>
      <c r="H448" s="88">
        <v>15</v>
      </c>
      <c r="I448" s="78">
        <f t="shared" si="15"/>
        <v>15</v>
      </c>
      <c r="J448" s="124">
        <v>2</v>
      </c>
      <c r="K448" s="105">
        <f>SUMIFS(VENTAS[Cantidad],VENTAS[Código del producto Vendido],STOCK[[#This Row],[Code]])</f>
        <v>0</v>
      </c>
      <c r="L448" s="105">
        <f>STOCK[[#This Row],[Entradas]]-STOCK[[#This Row],[Salidas]]</f>
        <v>2</v>
      </c>
      <c r="M448" s="98" t="e">
        <f>[1]!STOCK[[#This Row],[Precio Final]]*10%</f>
        <v>#REF!</v>
      </c>
      <c r="N448" s="98">
        <v>0</v>
      </c>
      <c r="O448" s="98">
        <v>0</v>
      </c>
      <c r="P448" s="118">
        <v>9</v>
      </c>
      <c r="Q448" s="115">
        <v>0</v>
      </c>
      <c r="R448" s="116">
        <v>0</v>
      </c>
      <c r="S448" s="115">
        <v>0</v>
      </c>
      <c r="T448" s="115" t="e">
        <f>[1]!STOCK[[#This Row],[Costo Unitario (USD)]]+[1]!STOCK[[#This Row],[Costo Envío (USD)]]+[1]!STOCK[[#This Row],[Comisión 10%]]</f>
        <v>#REF!</v>
      </c>
      <c r="U448" s="98" t="e">
        <f>[1]!STOCK[[#This Row],[Costo total]]*1.5</f>
        <v>#REF!</v>
      </c>
      <c r="V448" s="80">
        <f t="shared" si="14"/>
        <v>15</v>
      </c>
      <c r="W448" s="115" t="e">
        <f>[1]!STOCK[[#This Row],[Precio Final]]-[1]!STOCK[[#This Row],[Costo total]]</f>
        <v>#REF!</v>
      </c>
      <c r="X448" s="115" t="e">
        <f>[1]!STOCK[[#This Row],[Ganancia Unitaria]]*[1]!STOCK[[#This Row],[Salidas]]</f>
        <v>#REF!</v>
      </c>
      <c r="Y448" s="115"/>
      <c r="Z448" s="128"/>
      <c r="AA448" s="100"/>
      <c r="AB448" s="100"/>
      <c r="AC448" s="115"/>
      <c r="AD448" s="131"/>
      <c r="AE448" s="78"/>
      <c r="AF448" s="78"/>
      <c r="AG448" s="78"/>
      <c r="AH448" s="78"/>
      <c r="AI448" s="78"/>
      <c r="AJ448" s="78"/>
      <c r="AK448" s="78"/>
      <c r="AL448" s="78"/>
      <c r="AM448" s="78"/>
      <c r="AN448" s="78"/>
      <c r="AO448" s="78"/>
      <c r="AP448" s="78"/>
      <c r="AQ448" s="78"/>
      <c r="AR448" s="78"/>
      <c r="AS448" s="78"/>
      <c r="AT448" s="78"/>
    </row>
    <row r="449" s="58" customFormat="1" ht="80" hidden="1" customHeight="1" spans="1:46">
      <c r="A449" s="124" t="s">
        <v>17448</v>
      </c>
      <c r="B449" s="125"/>
      <c r="C449" s="83" t="s">
        <v>2</v>
      </c>
      <c r="D449" s="118" t="s">
        <v>16466</v>
      </c>
      <c r="E449" s="127" t="s">
        <v>17449</v>
      </c>
      <c r="F449" s="127" t="s">
        <v>16400</v>
      </c>
      <c r="G449" s="121"/>
      <c r="H449" s="88">
        <v>18</v>
      </c>
      <c r="I449" s="78">
        <f t="shared" si="15"/>
        <v>18</v>
      </c>
      <c r="J449" s="124">
        <v>1</v>
      </c>
      <c r="K449" s="105">
        <f>SUMIFS(VENTAS[Cantidad],VENTAS[Código del producto Vendido],STOCK[[#This Row],[Code]])</f>
        <v>0</v>
      </c>
      <c r="L449" s="105">
        <f>STOCK[[#This Row],[Entradas]]-STOCK[[#This Row],[Salidas]]</f>
        <v>1</v>
      </c>
      <c r="M449" s="99" t="e">
        <f>[1]!STOCK[[#This Row],[Precio Final]]*10%</f>
        <v>#REF!</v>
      </c>
      <c r="N449" s="99">
        <v>0</v>
      </c>
      <c r="O449" s="99">
        <v>0</v>
      </c>
      <c r="P449" s="118">
        <v>9</v>
      </c>
      <c r="Q449" s="121">
        <v>0</v>
      </c>
      <c r="R449" s="123">
        <v>0</v>
      </c>
      <c r="S449" s="121">
        <v>0</v>
      </c>
      <c r="T449" s="121" t="e">
        <f>[1]!STOCK[[#This Row],[Costo Unitario (USD)]]+[1]!STOCK[[#This Row],[Costo Envío (USD)]]+[1]!STOCK[[#This Row],[Comisión 10%]]</f>
        <v>#REF!</v>
      </c>
      <c r="U449" s="99" t="e">
        <f>[1]!STOCK[[#This Row],[Costo total]]*1.5</f>
        <v>#REF!</v>
      </c>
      <c r="V449" s="80">
        <f t="shared" si="14"/>
        <v>18</v>
      </c>
      <c r="W449" s="121" t="e">
        <f>[1]!STOCK[[#This Row],[Precio Final]]-[1]!STOCK[[#This Row],[Costo total]]</f>
        <v>#REF!</v>
      </c>
      <c r="X449" s="121" t="e">
        <f>[1]!STOCK[[#This Row],[Ganancia Unitaria]]*[1]!STOCK[[#This Row],[Salidas]]</f>
        <v>#REF!</v>
      </c>
      <c r="Y449" s="121"/>
      <c r="Z449" s="129"/>
      <c r="AA449" s="96"/>
      <c r="AB449" s="96"/>
      <c r="AC449" s="121">
        <v>15</v>
      </c>
      <c r="AD449" s="131"/>
      <c r="AE449" s="78"/>
      <c r="AF449" s="78"/>
      <c r="AG449" s="78"/>
      <c r="AH449" s="78"/>
      <c r="AI449" s="78"/>
      <c r="AJ449" s="78"/>
      <c r="AK449" s="78"/>
      <c r="AL449" s="78"/>
      <c r="AM449" s="78"/>
      <c r="AN449" s="78"/>
      <c r="AO449" s="78"/>
      <c r="AP449" s="78"/>
      <c r="AQ449" s="78"/>
      <c r="AR449" s="78"/>
      <c r="AS449" s="78"/>
      <c r="AT449" s="78"/>
    </row>
    <row r="450" s="58" customFormat="1" ht="80" hidden="1" customHeight="1" spans="1:46">
      <c r="A450" s="124" t="s">
        <v>17450</v>
      </c>
      <c r="B450" s="125"/>
      <c r="C450" s="87" t="s">
        <v>2</v>
      </c>
      <c r="D450" s="118" t="s">
        <v>16466</v>
      </c>
      <c r="E450" s="127" t="s">
        <v>17451</v>
      </c>
      <c r="F450" s="127" t="s">
        <v>16454</v>
      </c>
      <c r="G450" s="115"/>
      <c r="H450" s="88">
        <v>25</v>
      </c>
      <c r="I450" s="78">
        <f t="shared" si="15"/>
        <v>25</v>
      </c>
      <c r="J450" s="124">
        <v>2</v>
      </c>
      <c r="K450" s="105">
        <v>1</v>
      </c>
      <c r="L450" s="105">
        <f>STOCK[[#This Row],[Entradas]]-STOCK[[#This Row],[Salidas]]</f>
        <v>1</v>
      </c>
      <c r="M450" s="98" t="e">
        <f>[1]!STOCK[[#This Row],[Precio Final]]*10%</f>
        <v>#REF!</v>
      </c>
      <c r="N450" s="98">
        <v>0</v>
      </c>
      <c r="O450" s="98">
        <v>0</v>
      </c>
      <c r="P450" s="118">
        <v>9</v>
      </c>
      <c r="Q450" s="115">
        <v>0</v>
      </c>
      <c r="R450" s="116">
        <v>0</v>
      </c>
      <c r="S450" s="115">
        <v>0</v>
      </c>
      <c r="T450" s="115" t="e">
        <f>[1]!STOCK[[#This Row],[Costo Unitario (USD)]]+[1]!STOCK[[#This Row],[Costo Envío (USD)]]+[1]!STOCK[[#This Row],[Comisión 10%]]</f>
        <v>#REF!</v>
      </c>
      <c r="U450" s="98" t="e">
        <f>[1]!STOCK[[#This Row],[Costo total]]*1.5</f>
        <v>#REF!</v>
      </c>
      <c r="V450" s="80">
        <f t="shared" ref="V450:V513" si="16">H450</f>
        <v>25</v>
      </c>
      <c r="W450" s="115" t="e">
        <f>[1]!STOCK[[#This Row],[Precio Final]]-[1]!STOCK[[#This Row],[Costo total]]</f>
        <v>#REF!</v>
      </c>
      <c r="X450" s="115" t="e">
        <f>[1]!STOCK[[#This Row],[Ganancia Unitaria]]*[1]!STOCK[[#This Row],[Salidas]]</f>
        <v>#REF!</v>
      </c>
      <c r="Y450" s="115"/>
      <c r="Z450" s="128"/>
      <c r="AA450" s="100"/>
      <c r="AB450" s="100"/>
      <c r="AC450" s="115"/>
      <c r="AD450" s="131"/>
      <c r="AE450" s="78"/>
      <c r="AF450" s="78"/>
      <c r="AG450" s="78"/>
      <c r="AH450" s="78"/>
      <c r="AI450" s="78"/>
      <c r="AJ450" s="78"/>
      <c r="AK450" s="78"/>
      <c r="AL450" s="78"/>
      <c r="AM450" s="78"/>
      <c r="AN450" s="78"/>
      <c r="AO450" s="78"/>
      <c r="AP450" s="78"/>
      <c r="AQ450" s="78"/>
      <c r="AR450" s="78"/>
      <c r="AS450" s="78"/>
      <c r="AT450" s="78"/>
    </row>
    <row r="451" s="58" customFormat="1" ht="80" hidden="1" customHeight="1" spans="1:46">
      <c r="A451" s="124" t="s">
        <v>17452</v>
      </c>
      <c r="B451" s="125"/>
      <c r="C451" s="83" t="s">
        <v>2</v>
      </c>
      <c r="D451" s="118" t="s">
        <v>16466</v>
      </c>
      <c r="E451" s="127" t="s">
        <v>17453</v>
      </c>
      <c r="F451" s="127" t="s">
        <v>17270</v>
      </c>
      <c r="G451" s="121"/>
      <c r="H451" s="88">
        <v>18</v>
      </c>
      <c r="I451" s="78">
        <f t="shared" si="15"/>
        <v>18</v>
      </c>
      <c r="J451" s="124">
        <v>1</v>
      </c>
      <c r="K451" s="105">
        <f>SUMIFS(VENTAS[Cantidad],VENTAS[Código del producto Vendido],STOCK[[#This Row],[Code]])</f>
        <v>0</v>
      </c>
      <c r="L451" s="105">
        <f>STOCK[[#This Row],[Entradas]]-STOCK[[#This Row],[Salidas]]</f>
        <v>1</v>
      </c>
      <c r="M451" s="99" t="e">
        <f>[1]!STOCK[[#This Row],[Precio Final]]*10%</f>
        <v>#REF!</v>
      </c>
      <c r="N451" s="99">
        <v>0</v>
      </c>
      <c r="O451" s="99">
        <v>0</v>
      </c>
      <c r="P451" s="118">
        <v>9</v>
      </c>
      <c r="Q451" s="121">
        <v>0</v>
      </c>
      <c r="R451" s="123">
        <v>0</v>
      </c>
      <c r="S451" s="121">
        <v>0</v>
      </c>
      <c r="T451" s="121" t="e">
        <f>[1]!STOCK[[#This Row],[Costo Unitario (USD)]]+[1]!STOCK[[#This Row],[Costo Envío (USD)]]+[1]!STOCK[[#This Row],[Comisión 10%]]</f>
        <v>#REF!</v>
      </c>
      <c r="U451" s="99" t="e">
        <f>[1]!STOCK[[#This Row],[Costo total]]*1.5</f>
        <v>#REF!</v>
      </c>
      <c r="V451" s="80">
        <f t="shared" si="16"/>
        <v>18</v>
      </c>
      <c r="W451" s="121" t="e">
        <f>[1]!STOCK[[#This Row],[Precio Final]]-[1]!STOCK[[#This Row],[Costo total]]</f>
        <v>#REF!</v>
      </c>
      <c r="X451" s="121" t="e">
        <f>[1]!STOCK[[#This Row],[Ganancia Unitaria]]*[1]!STOCK[[#This Row],[Salidas]]</f>
        <v>#REF!</v>
      </c>
      <c r="Y451" s="121"/>
      <c r="Z451" s="129"/>
      <c r="AA451" s="96"/>
      <c r="AB451" s="96"/>
      <c r="AC451" s="121">
        <v>15</v>
      </c>
      <c r="AD451" s="131"/>
      <c r="AE451" s="78"/>
      <c r="AF451" s="78"/>
      <c r="AG451" s="78"/>
      <c r="AH451" s="78"/>
      <c r="AI451" s="78"/>
      <c r="AJ451" s="78"/>
      <c r="AK451" s="78"/>
      <c r="AL451" s="78"/>
      <c r="AM451" s="78"/>
      <c r="AN451" s="78"/>
      <c r="AO451" s="78"/>
      <c r="AP451" s="78"/>
      <c r="AQ451" s="78"/>
      <c r="AR451" s="78"/>
      <c r="AS451" s="78"/>
      <c r="AT451" s="78"/>
    </row>
    <row r="452" s="58" customFormat="1" ht="80" hidden="1" customHeight="1" spans="1:46">
      <c r="A452" s="126" t="s">
        <v>17454</v>
      </c>
      <c r="B452" s="125"/>
      <c r="C452" s="87" t="s">
        <v>2</v>
      </c>
      <c r="D452" s="118" t="s">
        <v>16461</v>
      </c>
      <c r="E452" s="127" t="s">
        <v>17455</v>
      </c>
      <c r="F452" s="127" t="s">
        <v>16413</v>
      </c>
      <c r="G452" s="115"/>
      <c r="H452" s="88">
        <v>18</v>
      </c>
      <c r="I452" s="78">
        <f t="shared" si="15"/>
        <v>18</v>
      </c>
      <c r="J452" s="124">
        <v>1</v>
      </c>
      <c r="K452" s="105">
        <f>SUMIFS(VENTAS[Cantidad],VENTAS[Código del producto Vendido],STOCK[[#This Row],[Code]])</f>
        <v>0</v>
      </c>
      <c r="L452" s="105">
        <f>STOCK[[#This Row],[Entradas]]-STOCK[[#This Row],[Salidas]]</f>
        <v>1</v>
      </c>
      <c r="M452" s="98" t="e">
        <f>[1]!STOCK[[#This Row],[Precio Final]]*10%</f>
        <v>#REF!</v>
      </c>
      <c r="N452" s="98">
        <v>0</v>
      </c>
      <c r="O452" s="98">
        <v>0</v>
      </c>
      <c r="P452" s="118">
        <v>9</v>
      </c>
      <c r="Q452" s="115">
        <v>0</v>
      </c>
      <c r="R452" s="116">
        <v>0</v>
      </c>
      <c r="S452" s="115">
        <v>0</v>
      </c>
      <c r="T452" s="115" t="e">
        <f>[1]!STOCK[[#This Row],[Costo Unitario (USD)]]+[1]!STOCK[[#This Row],[Costo Envío (USD)]]+[1]!STOCK[[#This Row],[Comisión 10%]]</f>
        <v>#REF!</v>
      </c>
      <c r="U452" s="98" t="e">
        <f>[1]!STOCK[[#This Row],[Costo total]]*1.5</f>
        <v>#REF!</v>
      </c>
      <c r="V452" s="80">
        <f t="shared" si="16"/>
        <v>18</v>
      </c>
      <c r="W452" s="115" t="e">
        <f>[1]!STOCK[[#This Row],[Precio Final]]-[1]!STOCK[[#This Row],[Costo total]]</f>
        <v>#REF!</v>
      </c>
      <c r="X452" s="115" t="e">
        <f>[1]!STOCK[[#This Row],[Ganancia Unitaria]]*[1]!STOCK[[#This Row],[Salidas]]</f>
        <v>#REF!</v>
      </c>
      <c r="Y452" s="115"/>
      <c r="Z452" s="128"/>
      <c r="AA452" s="100"/>
      <c r="AB452" s="100"/>
      <c r="AC452" s="115"/>
      <c r="AD452" s="131"/>
      <c r="AE452" s="78"/>
      <c r="AF452" s="78"/>
      <c r="AG452" s="78"/>
      <c r="AH452" s="78"/>
      <c r="AI452" s="78"/>
      <c r="AJ452" s="78"/>
      <c r="AK452" s="78"/>
      <c r="AL452" s="78"/>
      <c r="AM452" s="78"/>
      <c r="AN452" s="78"/>
      <c r="AO452" s="78"/>
      <c r="AP452" s="78"/>
      <c r="AQ452" s="78"/>
      <c r="AR452" s="78"/>
      <c r="AS452" s="78"/>
      <c r="AT452" s="78"/>
    </row>
    <row r="453" s="58" customFormat="1" ht="80" hidden="1" customHeight="1" spans="1:46">
      <c r="A453" s="126" t="s">
        <v>17456</v>
      </c>
      <c r="B453" s="125"/>
      <c r="C453" s="83" t="s">
        <v>2</v>
      </c>
      <c r="D453" s="118" t="s">
        <v>16480</v>
      </c>
      <c r="E453" s="127" t="s">
        <v>17457</v>
      </c>
      <c r="F453" s="127" t="s">
        <v>16413</v>
      </c>
      <c r="G453" s="121"/>
      <c r="H453" s="88">
        <v>15</v>
      </c>
      <c r="I453" s="78">
        <f t="shared" si="15"/>
        <v>15</v>
      </c>
      <c r="J453" s="124">
        <v>4</v>
      </c>
      <c r="K453" s="105">
        <f>SUMIFS(VENTAS[Cantidad],VENTAS[Código del producto Vendido],STOCK[[#This Row],[Code]])</f>
        <v>0</v>
      </c>
      <c r="L453" s="105">
        <f>STOCK[[#This Row],[Entradas]]-STOCK[[#This Row],[Salidas]]</f>
        <v>4</v>
      </c>
      <c r="M453" s="99" t="e">
        <f>[1]!STOCK[[#This Row],[Precio Final]]*10%</f>
        <v>#REF!</v>
      </c>
      <c r="N453" s="99">
        <v>0</v>
      </c>
      <c r="O453" s="99">
        <v>0</v>
      </c>
      <c r="P453" s="118">
        <v>9</v>
      </c>
      <c r="Q453" s="121">
        <v>0</v>
      </c>
      <c r="R453" s="123">
        <v>0</v>
      </c>
      <c r="S453" s="121">
        <v>0</v>
      </c>
      <c r="T453" s="121" t="e">
        <f>[1]!STOCK[[#This Row],[Costo Unitario (USD)]]+[1]!STOCK[[#This Row],[Costo Envío (USD)]]+[1]!STOCK[[#This Row],[Comisión 10%]]</f>
        <v>#REF!</v>
      </c>
      <c r="U453" s="99" t="e">
        <f>[1]!STOCK[[#This Row],[Costo total]]*1.5</f>
        <v>#REF!</v>
      </c>
      <c r="V453" s="80">
        <f t="shared" si="16"/>
        <v>15</v>
      </c>
      <c r="W453" s="121" t="e">
        <f>[1]!STOCK[[#This Row],[Precio Final]]-[1]!STOCK[[#This Row],[Costo total]]</f>
        <v>#REF!</v>
      </c>
      <c r="X453" s="121" t="e">
        <f>[1]!STOCK[[#This Row],[Ganancia Unitaria]]*[1]!STOCK[[#This Row],[Salidas]]</f>
        <v>#REF!</v>
      </c>
      <c r="Y453" s="121"/>
      <c r="Z453" s="129"/>
      <c r="AA453" s="96"/>
      <c r="AB453" s="96"/>
      <c r="AC453" s="121"/>
      <c r="AD453" s="131"/>
      <c r="AE453" s="78"/>
      <c r="AF453" s="78"/>
      <c r="AG453" s="78"/>
      <c r="AH453" s="78"/>
      <c r="AI453" s="78"/>
      <c r="AJ453" s="78"/>
      <c r="AK453" s="78"/>
      <c r="AL453" s="78"/>
      <c r="AM453" s="78"/>
      <c r="AN453" s="78"/>
      <c r="AO453" s="78"/>
      <c r="AP453" s="78"/>
      <c r="AQ453" s="78"/>
      <c r="AR453" s="78"/>
      <c r="AS453" s="78"/>
      <c r="AT453" s="78"/>
    </row>
    <row r="454" s="58" customFormat="1" ht="80" hidden="1" customHeight="1" spans="1:46">
      <c r="A454" s="126" t="s">
        <v>17458</v>
      </c>
      <c r="B454" s="125"/>
      <c r="C454" s="87" t="s">
        <v>2</v>
      </c>
      <c r="D454" s="118" t="s">
        <v>16480</v>
      </c>
      <c r="E454" s="127" t="s">
        <v>17459</v>
      </c>
      <c r="F454" s="127" t="s">
        <v>16400</v>
      </c>
      <c r="G454" s="115"/>
      <c r="H454" s="88">
        <v>15</v>
      </c>
      <c r="I454" s="78">
        <f t="shared" si="15"/>
        <v>15</v>
      </c>
      <c r="J454" s="124">
        <v>3</v>
      </c>
      <c r="K454" s="105">
        <f>SUMIFS(VENTAS[Cantidad],VENTAS[Código del producto Vendido],STOCK[[#This Row],[Code]])</f>
        <v>0</v>
      </c>
      <c r="L454" s="105">
        <f>STOCK[[#This Row],[Entradas]]-STOCK[[#This Row],[Salidas]]</f>
        <v>3</v>
      </c>
      <c r="M454" s="98" t="e">
        <f>[1]!STOCK[[#This Row],[Precio Final]]*10%</f>
        <v>#REF!</v>
      </c>
      <c r="N454" s="98">
        <v>0</v>
      </c>
      <c r="O454" s="98">
        <v>0</v>
      </c>
      <c r="P454" s="118">
        <v>9</v>
      </c>
      <c r="Q454" s="115">
        <v>0</v>
      </c>
      <c r="R454" s="116">
        <v>0</v>
      </c>
      <c r="S454" s="115">
        <v>0</v>
      </c>
      <c r="T454" s="115" t="e">
        <f>[1]!STOCK[[#This Row],[Costo Unitario (USD)]]+[1]!STOCK[[#This Row],[Costo Envío (USD)]]+[1]!STOCK[[#This Row],[Comisión 10%]]</f>
        <v>#REF!</v>
      </c>
      <c r="U454" s="98" t="e">
        <f>[1]!STOCK[[#This Row],[Costo total]]*1.5</f>
        <v>#REF!</v>
      </c>
      <c r="V454" s="80">
        <f t="shared" si="16"/>
        <v>15</v>
      </c>
      <c r="W454" s="115" t="e">
        <f>[1]!STOCK[[#This Row],[Precio Final]]-[1]!STOCK[[#This Row],[Costo total]]</f>
        <v>#REF!</v>
      </c>
      <c r="X454" s="115" t="e">
        <f>[1]!STOCK[[#This Row],[Ganancia Unitaria]]*[1]!STOCK[[#This Row],[Salidas]]</f>
        <v>#REF!</v>
      </c>
      <c r="Y454" s="115"/>
      <c r="Z454" s="128"/>
      <c r="AA454" s="100"/>
      <c r="AB454" s="100"/>
      <c r="AC454" s="115"/>
      <c r="AD454" s="131"/>
      <c r="AE454" s="78"/>
      <c r="AF454" s="78"/>
      <c r="AG454" s="78"/>
      <c r="AH454" s="78"/>
      <c r="AI454" s="78"/>
      <c r="AJ454" s="78"/>
      <c r="AK454" s="78"/>
      <c r="AL454" s="78"/>
      <c r="AM454" s="78"/>
      <c r="AN454" s="78"/>
      <c r="AO454" s="78"/>
      <c r="AP454" s="78"/>
      <c r="AQ454" s="78"/>
      <c r="AR454" s="78"/>
      <c r="AS454" s="78"/>
      <c r="AT454" s="78"/>
    </row>
    <row r="455" s="58" customFormat="1" ht="80" hidden="1" customHeight="1" spans="1:46">
      <c r="A455" s="132" t="s">
        <v>17460</v>
      </c>
      <c r="B455" s="125"/>
      <c r="C455" s="83" t="s">
        <v>2</v>
      </c>
      <c r="D455" s="118" t="s">
        <v>16466</v>
      </c>
      <c r="E455" s="127" t="s">
        <v>17312</v>
      </c>
      <c r="F455" s="127" t="s">
        <v>16413</v>
      </c>
      <c r="G455" s="121"/>
      <c r="H455" s="88">
        <v>20</v>
      </c>
      <c r="I455" s="78">
        <f t="shared" si="15"/>
        <v>20</v>
      </c>
      <c r="J455" s="124">
        <v>0</v>
      </c>
      <c r="K455" s="105">
        <f>SUMIFS(VENTAS[Cantidad],VENTAS[Código del producto Vendido],STOCK[[#This Row],[Code]])</f>
        <v>0</v>
      </c>
      <c r="L455" s="105">
        <f>STOCK[[#This Row],[Entradas]]-STOCK[[#This Row],[Salidas]]</f>
        <v>0</v>
      </c>
      <c r="M455" s="99" t="e">
        <f>[1]!STOCK[[#This Row],[Precio Final]]*10%</f>
        <v>#REF!</v>
      </c>
      <c r="N455" s="99">
        <v>0</v>
      </c>
      <c r="O455" s="99">
        <v>0</v>
      </c>
      <c r="P455" s="118">
        <v>9</v>
      </c>
      <c r="Q455" s="121">
        <v>0</v>
      </c>
      <c r="R455" s="123">
        <v>0</v>
      </c>
      <c r="S455" s="121">
        <v>0</v>
      </c>
      <c r="T455" s="121" t="e">
        <f>[1]!STOCK[[#This Row],[Costo Unitario (USD)]]+[1]!STOCK[[#This Row],[Costo Envío (USD)]]+[1]!STOCK[[#This Row],[Comisión 10%]]</f>
        <v>#REF!</v>
      </c>
      <c r="U455" s="99" t="e">
        <f>[1]!STOCK[[#This Row],[Costo total]]*1.5</f>
        <v>#REF!</v>
      </c>
      <c r="V455" s="80">
        <f t="shared" si="16"/>
        <v>20</v>
      </c>
      <c r="W455" s="121" t="e">
        <f>[1]!STOCK[[#This Row],[Precio Final]]-[1]!STOCK[[#This Row],[Costo total]]</f>
        <v>#REF!</v>
      </c>
      <c r="X455" s="121" t="e">
        <f>[1]!STOCK[[#This Row],[Ganancia Unitaria]]*[1]!STOCK[[#This Row],[Salidas]]</f>
        <v>#REF!</v>
      </c>
      <c r="Y455" s="121"/>
      <c r="Z455" s="129"/>
      <c r="AA455" s="96"/>
      <c r="AB455" s="96"/>
      <c r="AC455" s="121">
        <v>18</v>
      </c>
      <c r="AD455" s="131"/>
      <c r="AE455" s="78"/>
      <c r="AF455" s="78"/>
      <c r="AG455" s="78"/>
      <c r="AH455" s="78"/>
      <c r="AI455" s="78"/>
      <c r="AJ455" s="78"/>
      <c r="AK455" s="78"/>
      <c r="AL455" s="78"/>
      <c r="AM455" s="78"/>
      <c r="AN455" s="78"/>
      <c r="AO455" s="78"/>
      <c r="AP455" s="78"/>
      <c r="AQ455" s="78"/>
      <c r="AR455" s="78"/>
      <c r="AS455" s="78"/>
      <c r="AT455" s="78"/>
    </row>
    <row r="456" s="58" customFormat="1" ht="80" hidden="1" customHeight="1" spans="1:46">
      <c r="A456" s="130" t="s">
        <v>17461</v>
      </c>
      <c r="B456" s="125"/>
      <c r="C456" s="87" t="s">
        <v>2</v>
      </c>
      <c r="D456" s="118" t="s">
        <v>16466</v>
      </c>
      <c r="E456" s="127" t="s">
        <v>17462</v>
      </c>
      <c r="F456" s="127" t="s">
        <v>16400</v>
      </c>
      <c r="G456" s="115"/>
      <c r="H456" s="88">
        <v>25</v>
      </c>
      <c r="I456" s="78">
        <f t="shared" si="15"/>
        <v>25</v>
      </c>
      <c r="J456" s="124">
        <v>1</v>
      </c>
      <c r="K456" s="105">
        <f>SUMIFS(VENTAS[Cantidad],VENTAS[Código del producto Vendido],STOCK[[#This Row],[Code]])</f>
        <v>0</v>
      </c>
      <c r="L456" s="105">
        <f>STOCK[[#This Row],[Entradas]]-STOCK[[#This Row],[Salidas]]</f>
        <v>1</v>
      </c>
      <c r="M456" s="98" t="e">
        <f>[1]!STOCK[[#This Row],[Precio Final]]*10%</f>
        <v>#REF!</v>
      </c>
      <c r="N456" s="98">
        <v>0</v>
      </c>
      <c r="O456" s="98">
        <v>0</v>
      </c>
      <c r="P456" s="118">
        <v>9</v>
      </c>
      <c r="Q456" s="115">
        <v>0</v>
      </c>
      <c r="R456" s="116">
        <v>0</v>
      </c>
      <c r="S456" s="115">
        <v>0</v>
      </c>
      <c r="T456" s="115" t="e">
        <f>[1]!STOCK[[#This Row],[Costo Unitario (USD)]]+[1]!STOCK[[#This Row],[Costo Envío (USD)]]+[1]!STOCK[[#This Row],[Comisión 10%]]</f>
        <v>#REF!</v>
      </c>
      <c r="U456" s="98" t="e">
        <f>[1]!STOCK[[#This Row],[Costo total]]*1.5</f>
        <v>#REF!</v>
      </c>
      <c r="V456" s="80">
        <f t="shared" si="16"/>
        <v>25</v>
      </c>
      <c r="W456" s="115" t="e">
        <f>[1]!STOCK[[#This Row],[Precio Final]]-[1]!STOCK[[#This Row],[Costo total]]</f>
        <v>#REF!</v>
      </c>
      <c r="X456" s="115" t="e">
        <f>[1]!STOCK[[#This Row],[Ganancia Unitaria]]*[1]!STOCK[[#This Row],[Salidas]]</f>
        <v>#REF!</v>
      </c>
      <c r="Y456" s="115"/>
      <c r="Z456" s="128"/>
      <c r="AA456" s="100"/>
      <c r="AB456" s="100"/>
      <c r="AC456" s="115"/>
      <c r="AD456" s="131"/>
      <c r="AE456" s="78"/>
      <c r="AF456" s="78"/>
      <c r="AG456" s="78"/>
      <c r="AH456" s="78"/>
      <c r="AI456" s="78"/>
      <c r="AJ456" s="78"/>
      <c r="AK456" s="78"/>
      <c r="AL456" s="78"/>
      <c r="AM456" s="78"/>
      <c r="AN456" s="78"/>
      <c r="AO456" s="78"/>
      <c r="AP456" s="78"/>
      <c r="AQ456" s="78"/>
      <c r="AR456" s="78"/>
      <c r="AS456" s="78"/>
      <c r="AT456" s="78"/>
    </row>
    <row r="457" s="58" customFormat="1" ht="80" hidden="1" customHeight="1" spans="1:46">
      <c r="A457" s="126" t="s">
        <v>17463</v>
      </c>
      <c r="B457" s="125"/>
      <c r="C457" s="83" t="s">
        <v>2</v>
      </c>
      <c r="D457" s="118" t="s">
        <v>16480</v>
      </c>
      <c r="E457" s="127" t="s">
        <v>17464</v>
      </c>
      <c r="F457" s="127" t="s">
        <v>16568</v>
      </c>
      <c r="G457" s="121"/>
      <c r="H457" s="88">
        <v>15</v>
      </c>
      <c r="I457" s="78">
        <f t="shared" si="15"/>
        <v>15</v>
      </c>
      <c r="J457" s="124">
        <v>1</v>
      </c>
      <c r="K457" s="105">
        <f>SUMIFS(VENTAS[Cantidad],VENTAS[Código del producto Vendido],STOCK[[#This Row],[Code]])</f>
        <v>0</v>
      </c>
      <c r="L457" s="105">
        <f>STOCK[[#This Row],[Entradas]]-STOCK[[#This Row],[Salidas]]</f>
        <v>1</v>
      </c>
      <c r="M457" s="99" t="e">
        <f>[1]!STOCK[[#This Row],[Precio Final]]*10%</f>
        <v>#REF!</v>
      </c>
      <c r="N457" s="99">
        <v>0</v>
      </c>
      <c r="O457" s="99">
        <v>0</v>
      </c>
      <c r="P457" s="118">
        <v>9</v>
      </c>
      <c r="Q457" s="121">
        <v>0</v>
      </c>
      <c r="R457" s="123">
        <v>0</v>
      </c>
      <c r="S457" s="121">
        <v>0</v>
      </c>
      <c r="T457" s="121" t="e">
        <f>[1]!STOCK[[#This Row],[Costo Unitario (USD)]]+[1]!STOCK[[#This Row],[Costo Envío (USD)]]+[1]!STOCK[[#This Row],[Comisión 10%]]</f>
        <v>#REF!</v>
      </c>
      <c r="U457" s="99" t="e">
        <f>[1]!STOCK[[#This Row],[Costo total]]*1.5</f>
        <v>#REF!</v>
      </c>
      <c r="V457" s="80">
        <f t="shared" si="16"/>
        <v>15</v>
      </c>
      <c r="W457" s="121" t="e">
        <f>[1]!STOCK[[#This Row],[Precio Final]]-[1]!STOCK[[#This Row],[Costo total]]</f>
        <v>#REF!</v>
      </c>
      <c r="X457" s="121" t="e">
        <f>[1]!STOCK[[#This Row],[Ganancia Unitaria]]*[1]!STOCK[[#This Row],[Salidas]]</f>
        <v>#REF!</v>
      </c>
      <c r="Y457" s="121"/>
      <c r="Z457" s="129"/>
      <c r="AA457" s="96"/>
      <c r="AB457" s="96"/>
      <c r="AC457" s="121"/>
      <c r="AD457" s="131"/>
      <c r="AE457" s="78"/>
      <c r="AF457" s="78"/>
      <c r="AG457" s="78"/>
      <c r="AH457" s="78"/>
      <c r="AI457" s="78"/>
      <c r="AJ457" s="78"/>
      <c r="AK457" s="78"/>
      <c r="AL457" s="78"/>
      <c r="AM457" s="78"/>
      <c r="AN457" s="78"/>
      <c r="AO457" s="78"/>
      <c r="AP457" s="78"/>
      <c r="AQ457" s="78"/>
      <c r="AR457" s="78"/>
      <c r="AS457" s="78"/>
      <c r="AT457" s="78"/>
    </row>
    <row r="458" s="58" customFormat="1" ht="80" hidden="1" customHeight="1" spans="1:46">
      <c r="A458" s="126" t="s">
        <v>17465</v>
      </c>
      <c r="B458" s="125"/>
      <c r="C458" s="87" t="s">
        <v>2</v>
      </c>
      <c r="D458" s="118" t="s">
        <v>16466</v>
      </c>
      <c r="E458" s="127" t="s">
        <v>17466</v>
      </c>
      <c r="F458" s="127" t="s">
        <v>16413</v>
      </c>
      <c r="G458" s="115"/>
      <c r="H458" s="88">
        <v>15</v>
      </c>
      <c r="I458" s="78">
        <f t="shared" si="15"/>
        <v>15</v>
      </c>
      <c r="J458" s="124">
        <v>0</v>
      </c>
      <c r="K458" s="105">
        <f>SUMIFS(VENTAS[Cantidad],VENTAS[Código del producto Vendido],STOCK[[#This Row],[Code]])</f>
        <v>0</v>
      </c>
      <c r="L458" s="105">
        <f>STOCK[[#This Row],[Entradas]]-STOCK[[#This Row],[Salidas]]</f>
        <v>0</v>
      </c>
      <c r="M458" s="98" t="e">
        <f>[1]!STOCK[[#This Row],[Precio Final]]*10%</f>
        <v>#REF!</v>
      </c>
      <c r="N458" s="98">
        <v>0</v>
      </c>
      <c r="O458" s="98">
        <v>0</v>
      </c>
      <c r="P458" s="118">
        <v>9</v>
      </c>
      <c r="Q458" s="115">
        <v>0</v>
      </c>
      <c r="R458" s="116">
        <v>0</v>
      </c>
      <c r="S458" s="115">
        <v>0</v>
      </c>
      <c r="T458" s="115" t="e">
        <f>[1]!STOCK[[#This Row],[Costo Unitario (USD)]]+[1]!STOCK[[#This Row],[Costo Envío (USD)]]+[1]!STOCK[[#This Row],[Comisión 10%]]</f>
        <v>#REF!</v>
      </c>
      <c r="U458" s="98" t="e">
        <f>[1]!STOCK[[#This Row],[Costo total]]*1.5</f>
        <v>#REF!</v>
      </c>
      <c r="V458" s="80">
        <f t="shared" si="16"/>
        <v>15</v>
      </c>
      <c r="W458" s="115" t="e">
        <f>[1]!STOCK[[#This Row],[Precio Final]]-[1]!STOCK[[#This Row],[Costo total]]</f>
        <v>#REF!</v>
      </c>
      <c r="X458" s="115" t="e">
        <f>[1]!STOCK[[#This Row],[Ganancia Unitaria]]*[1]!STOCK[[#This Row],[Salidas]]</f>
        <v>#REF!</v>
      </c>
      <c r="Y458" s="115"/>
      <c r="Z458" s="128"/>
      <c r="AA458" s="100"/>
      <c r="AB458" s="100"/>
      <c r="AC458" s="115"/>
      <c r="AD458" s="131"/>
      <c r="AE458" s="78"/>
      <c r="AF458" s="78"/>
      <c r="AG458" s="78"/>
      <c r="AH458" s="78"/>
      <c r="AI458" s="78"/>
      <c r="AJ458" s="78"/>
      <c r="AK458" s="78"/>
      <c r="AL458" s="78"/>
      <c r="AM458" s="78"/>
      <c r="AN458" s="78"/>
      <c r="AO458" s="78"/>
      <c r="AP458" s="78"/>
      <c r="AQ458" s="78"/>
      <c r="AR458" s="78"/>
      <c r="AS458" s="78"/>
      <c r="AT458" s="78"/>
    </row>
    <row r="459" s="58" customFormat="1" ht="80" hidden="1" customHeight="1" spans="1:46">
      <c r="A459" s="126" t="s">
        <v>17467</v>
      </c>
      <c r="B459" s="125"/>
      <c r="C459" s="83" t="s">
        <v>2</v>
      </c>
      <c r="D459" s="118" t="s">
        <v>16480</v>
      </c>
      <c r="E459" s="127" t="s">
        <v>17468</v>
      </c>
      <c r="F459" s="127" t="s">
        <v>16413</v>
      </c>
      <c r="G459" s="121"/>
      <c r="H459" s="88">
        <v>25</v>
      </c>
      <c r="I459" s="78">
        <f t="shared" si="15"/>
        <v>25</v>
      </c>
      <c r="J459" s="124">
        <v>1</v>
      </c>
      <c r="K459" s="105">
        <v>1</v>
      </c>
      <c r="L459" s="105">
        <f>STOCK[[#This Row],[Entradas]]-STOCK[[#This Row],[Salidas]]</f>
        <v>0</v>
      </c>
      <c r="M459" s="99" t="e">
        <f>[1]!STOCK[[#This Row],[Precio Final]]*10%</f>
        <v>#REF!</v>
      </c>
      <c r="N459" s="99">
        <v>0</v>
      </c>
      <c r="O459" s="99">
        <v>0</v>
      </c>
      <c r="P459" s="118">
        <v>9</v>
      </c>
      <c r="Q459" s="121">
        <v>0</v>
      </c>
      <c r="R459" s="123">
        <v>0</v>
      </c>
      <c r="S459" s="121">
        <v>0</v>
      </c>
      <c r="T459" s="121" t="e">
        <f>[1]!STOCK[[#This Row],[Costo Unitario (USD)]]+[1]!STOCK[[#This Row],[Costo Envío (USD)]]+[1]!STOCK[[#This Row],[Comisión 10%]]</f>
        <v>#REF!</v>
      </c>
      <c r="U459" s="99" t="e">
        <f>[1]!STOCK[[#This Row],[Costo total]]*1.5</f>
        <v>#REF!</v>
      </c>
      <c r="V459" s="80">
        <f t="shared" si="16"/>
        <v>25</v>
      </c>
      <c r="W459" s="121" t="e">
        <f>[1]!STOCK[[#This Row],[Precio Final]]-[1]!STOCK[[#This Row],[Costo total]]</f>
        <v>#REF!</v>
      </c>
      <c r="X459" s="121" t="e">
        <f>[1]!STOCK[[#This Row],[Ganancia Unitaria]]*[1]!STOCK[[#This Row],[Salidas]]</f>
        <v>#REF!</v>
      </c>
      <c r="Y459" s="121"/>
      <c r="Z459" s="129"/>
      <c r="AA459" s="96"/>
      <c r="AB459" s="96"/>
      <c r="AC459" s="121"/>
      <c r="AD459" s="131"/>
      <c r="AE459" s="78"/>
      <c r="AF459" s="78"/>
      <c r="AG459" s="78"/>
      <c r="AH459" s="78"/>
      <c r="AI459" s="78"/>
      <c r="AJ459" s="78"/>
      <c r="AK459" s="78"/>
      <c r="AL459" s="78"/>
      <c r="AM459" s="78"/>
      <c r="AN459" s="78"/>
      <c r="AO459" s="78"/>
      <c r="AP459" s="78"/>
      <c r="AQ459" s="78"/>
      <c r="AR459" s="78"/>
      <c r="AS459" s="78"/>
      <c r="AT459" s="78"/>
    </row>
    <row r="460" s="58" customFormat="1" ht="80" hidden="1" customHeight="1" spans="1:46">
      <c r="A460" s="126" t="s">
        <v>17469</v>
      </c>
      <c r="B460" s="125"/>
      <c r="C460" s="87" t="s">
        <v>2</v>
      </c>
      <c r="D460" s="118" t="s">
        <v>16500</v>
      </c>
      <c r="E460" s="127" t="s">
        <v>17470</v>
      </c>
      <c r="F460" s="127" t="s">
        <v>17169</v>
      </c>
      <c r="G460" s="115"/>
      <c r="H460" s="88">
        <v>30</v>
      </c>
      <c r="I460" s="78">
        <f t="shared" si="15"/>
        <v>30</v>
      </c>
      <c r="J460" s="124">
        <v>1</v>
      </c>
      <c r="K460" s="105">
        <f>SUMIFS(VENTAS[Cantidad],VENTAS[Código del producto Vendido],STOCK[[#This Row],[Code]])</f>
        <v>0</v>
      </c>
      <c r="L460" s="105">
        <f>STOCK[[#This Row],[Entradas]]-STOCK[[#This Row],[Salidas]]</f>
        <v>1</v>
      </c>
      <c r="M460" s="98" t="e">
        <f>[1]!STOCK[[#This Row],[Precio Final]]*10%</f>
        <v>#REF!</v>
      </c>
      <c r="N460" s="98">
        <v>0</v>
      </c>
      <c r="O460" s="98">
        <v>0</v>
      </c>
      <c r="P460" s="118">
        <v>9</v>
      </c>
      <c r="Q460" s="115">
        <v>0</v>
      </c>
      <c r="R460" s="116">
        <v>0</v>
      </c>
      <c r="S460" s="115">
        <v>0</v>
      </c>
      <c r="T460" s="115" t="e">
        <f>[1]!STOCK[[#This Row],[Costo Unitario (USD)]]+[1]!STOCK[[#This Row],[Costo Envío (USD)]]+[1]!STOCK[[#This Row],[Comisión 10%]]</f>
        <v>#REF!</v>
      </c>
      <c r="U460" s="98" t="e">
        <f>[1]!STOCK[[#This Row],[Costo total]]*1.5</f>
        <v>#REF!</v>
      </c>
      <c r="V460" s="80">
        <f t="shared" si="16"/>
        <v>30</v>
      </c>
      <c r="W460" s="115" t="e">
        <f>[1]!STOCK[[#This Row],[Precio Final]]-[1]!STOCK[[#This Row],[Costo total]]</f>
        <v>#REF!</v>
      </c>
      <c r="X460" s="115" t="e">
        <f>[1]!STOCK[[#This Row],[Ganancia Unitaria]]*[1]!STOCK[[#This Row],[Salidas]]</f>
        <v>#REF!</v>
      </c>
      <c r="Y460" s="115"/>
      <c r="Z460" s="128"/>
      <c r="AA460" s="100"/>
      <c r="AB460" s="100"/>
      <c r="AC460" s="115"/>
      <c r="AD460" s="131"/>
      <c r="AE460" s="78"/>
      <c r="AF460" s="78"/>
      <c r="AG460" s="78"/>
      <c r="AH460" s="78"/>
      <c r="AI460" s="78"/>
      <c r="AJ460" s="78"/>
      <c r="AK460" s="78"/>
      <c r="AL460" s="78"/>
      <c r="AM460" s="78"/>
      <c r="AN460" s="78"/>
      <c r="AO460" s="78"/>
      <c r="AP460" s="78"/>
      <c r="AQ460" s="78"/>
      <c r="AR460" s="78"/>
      <c r="AS460" s="78"/>
      <c r="AT460" s="78"/>
    </row>
    <row r="461" s="58" customFormat="1" ht="80" hidden="1" customHeight="1" spans="1:46">
      <c r="A461" s="126" t="s">
        <v>17471</v>
      </c>
      <c r="B461" s="125"/>
      <c r="C461" s="83" t="s">
        <v>2</v>
      </c>
      <c r="D461" s="118" t="s">
        <v>16500</v>
      </c>
      <c r="E461" s="127" t="s">
        <v>17472</v>
      </c>
      <c r="F461" s="127" t="s">
        <v>16568</v>
      </c>
      <c r="G461" s="121"/>
      <c r="H461" s="88">
        <v>30</v>
      </c>
      <c r="I461" s="78">
        <f t="shared" si="15"/>
        <v>30</v>
      </c>
      <c r="J461" s="124">
        <v>2</v>
      </c>
      <c r="K461" s="105">
        <f>SUMIFS(VENTAS[Cantidad],VENTAS[Código del producto Vendido],STOCK[[#This Row],[Code]])</f>
        <v>0</v>
      </c>
      <c r="L461" s="105">
        <f>STOCK[[#This Row],[Entradas]]-STOCK[[#This Row],[Salidas]]</f>
        <v>2</v>
      </c>
      <c r="M461" s="99" t="e">
        <f>[1]!STOCK[[#This Row],[Precio Final]]*10%</f>
        <v>#REF!</v>
      </c>
      <c r="N461" s="99">
        <v>0</v>
      </c>
      <c r="O461" s="99">
        <v>0</v>
      </c>
      <c r="P461" s="118">
        <v>9</v>
      </c>
      <c r="Q461" s="121">
        <v>0</v>
      </c>
      <c r="R461" s="123">
        <v>0</v>
      </c>
      <c r="S461" s="121">
        <v>0</v>
      </c>
      <c r="T461" s="121" t="e">
        <f>[1]!STOCK[[#This Row],[Costo Unitario (USD)]]+[1]!STOCK[[#This Row],[Costo Envío (USD)]]+[1]!STOCK[[#This Row],[Comisión 10%]]</f>
        <v>#REF!</v>
      </c>
      <c r="U461" s="99" t="e">
        <f>[1]!STOCK[[#This Row],[Costo total]]*1.5</f>
        <v>#REF!</v>
      </c>
      <c r="V461" s="80">
        <f t="shared" si="16"/>
        <v>30</v>
      </c>
      <c r="W461" s="121" t="e">
        <f>[1]!STOCK[[#This Row],[Precio Final]]-[1]!STOCK[[#This Row],[Costo total]]</f>
        <v>#REF!</v>
      </c>
      <c r="X461" s="121" t="e">
        <f>[1]!STOCK[[#This Row],[Ganancia Unitaria]]*[1]!STOCK[[#This Row],[Salidas]]</f>
        <v>#REF!</v>
      </c>
      <c r="Y461" s="121"/>
      <c r="Z461" s="129"/>
      <c r="AA461" s="96"/>
      <c r="AB461" s="96"/>
      <c r="AC461" s="121"/>
      <c r="AD461" s="131"/>
      <c r="AE461" s="78"/>
      <c r="AF461" s="78"/>
      <c r="AG461" s="78"/>
      <c r="AH461" s="78"/>
      <c r="AI461" s="78"/>
      <c r="AJ461" s="78"/>
      <c r="AK461" s="78"/>
      <c r="AL461" s="78"/>
      <c r="AM461" s="78"/>
      <c r="AN461" s="78"/>
      <c r="AO461" s="78"/>
      <c r="AP461" s="78"/>
      <c r="AQ461" s="78"/>
      <c r="AR461" s="78"/>
      <c r="AS461" s="78"/>
      <c r="AT461" s="78"/>
    </row>
    <row r="462" s="58" customFormat="1" ht="80" hidden="1" customHeight="1" spans="1:46">
      <c r="A462" s="126" t="s">
        <v>17473</v>
      </c>
      <c r="B462" s="125"/>
      <c r="C462" s="87" t="s">
        <v>2</v>
      </c>
      <c r="D462" s="118" t="s">
        <v>16480</v>
      </c>
      <c r="E462" s="127" t="s">
        <v>17474</v>
      </c>
      <c r="F462" s="127" t="s">
        <v>16400</v>
      </c>
      <c r="G462" s="115"/>
      <c r="H462" s="88">
        <v>20</v>
      </c>
      <c r="I462" s="78">
        <f t="shared" si="15"/>
        <v>20</v>
      </c>
      <c r="J462" s="124">
        <v>1</v>
      </c>
      <c r="K462" s="105">
        <f>SUMIFS(VENTAS[Cantidad],VENTAS[Código del producto Vendido],STOCK[[#This Row],[Code]])</f>
        <v>0</v>
      </c>
      <c r="L462" s="105">
        <f>STOCK[[#This Row],[Entradas]]-STOCK[[#This Row],[Salidas]]</f>
        <v>1</v>
      </c>
      <c r="M462" s="98" t="e">
        <f>[1]!STOCK[[#This Row],[Precio Final]]*10%</f>
        <v>#REF!</v>
      </c>
      <c r="N462" s="98">
        <v>0</v>
      </c>
      <c r="O462" s="98">
        <v>0</v>
      </c>
      <c r="P462" s="118">
        <v>9</v>
      </c>
      <c r="Q462" s="115">
        <v>0</v>
      </c>
      <c r="R462" s="116">
        <v>0</v>
      </c>
      <c r="S462" s="115">
        <v>0</v>
      </c>
      <c r="T462" s="115" t="e">
        <f>[1]!STOCK[[#This Row],[Costo Unitario (USD)]]+[1]!STOCK[[#This Row],[Costo Envío (USD)]]+[1]!STOCK[[#This Row],[Comisión 10%]]</f>
        <v>#REF!</v>
      </c>
      <c r="U462" s="98" t="e">
        <f>[1]!STOCK[[#This Row],[Costo total]]*1.5</f>
        <v>#REF!</v>
      </c>
      <c r="V462" s="80">
        <f t="shared" si="16"/>
        <v>20</v>
      </c>
      <c r="W462" s="115" t="e">
        <f>[1]!STOCK[[#This Row],[Precio Final]]-[1]!STOCK[[#This Row],[Costo total]]</f>
        <v>#REF!</v>
      </c>
      <c r="X462" s="115" t="e">
        <f>[1]!STOCK[[#This Row],[Ganancia Unitaria]]*[1]!STOCK[[#This Row],[Salidas]]</f>
        <v>#REF!</v>
      </c>
      <c r="Y462" s="115"/>
      <c r="Z462" s="128"/>
      <c r="AA462" s="100"/>
      <c r="AB462" s="100"/>
      <c r="AC462" s="115"/>
      <c r="AD462" s="131"/>
      <c r="AE462" s="78"/>
      <c r="AF462" s="78"/>
      <c r="AG462" s="78"/>
      <c r="AH462" s="78"/>
      <c r="AI462" s="78"/>
      <c r="AJ462" s="78"/>
      <c r="AK462" s="78"/>
      <c r="AL462" s="78"/>
      <c r="AM462" s="78"/>
      <c r="AN462" s="78"/>
      <c r="AO462" s="78"/>
      <c r="AP462" s="78"/>
      <c r="AQ462" s="78"/>
      <c r="AR462" s="78"/>
      <c r="AS462" s="78"/>
      <c r="AT462" s="78"/>
    </row>
    <row r="463" s="58" customFormat="1" ht="80" hidden="1" customHeight="1" spans="1:46">
      <c r="A463" s="126" t="s">
        <v>17475</v>
      </c>
      <c r="B463" s="125"/>
      <c r="C463" s="83" t="s">
        <v>2</v>
      </c>
      <c r="D463" s="118" t="s">
        <v>16480</v>
      </c>
      <c r="E463" s="127" t="s">
        <v>17476</v>
      </c>
      <c r="F463" s="127" t="s">
        <v>16450</v>
      </c>
      <c r="G463" s="121"/>
      <c r="H463" s="88">
        <v>20</v>
      </c>
      <c r="I463" s="78">
        <f t="shared" si="15"/>
        <v>20</v>
      </c>
      <c r="J463" s="124">
        <v>1</v>
      </c>
      <c r="K463" s="105">
        <f>SUMIFS(VENTAS[Cantidad],VENTAS[Código del producto Vendido],STOCK[[#This Row],[Code]])</f>
        <v>0</v>
      </c>
      <c r="L463" s="105">
        <f>STOCK[[#This Row],[Entradas]]-STOCK[[#This Row],[Salidas]]</f>
        <v>1</v>
      </c>
      <c r="M463" s="99" t="e">
        <f>[1]!STOCK[[#This Row],[Precio Final]]*10%</f>
        <v>#REF!</v>
      </c>
      <c r="N463" s="99">
        <v>0</v>
      </c>
      <c r="O463" s="99">
        <v>0</v>
      </c>
      <c r="P463" s="118">
        <v>9</v>
      </c>
      <c r="Q463" s="121">
        <v>0</v>
      </c>
      <c r="R463" s="123">
        <v>0</v>
      </c>
      <c r="S463" s="121">
        <v>0</v>
      </c>
      <c r="T463" s="121" t="e">
        <f>[1]!STOCK[[#This Row],[Costo Unitario (USD)]]+[1]!STOCK[[#This Row],[Costo Envío (USD)]]+[1]!STOCK[[#This Row],[Comisión 10%]]</f>
        <v>#REF!</v>
      </c>
      <c r="U463" s="99" t="e">
        <f>[1]!STOCK[[#This Row],[Costo total]]*1.5</f>
        <v>#REF!</v>
      </c>
      <c r="V463" s="80">
        <f t="shared" si="16"/>
        <v>20</v>
      </c>
      <c r="W463" s="121" t="e">
        <f>[1]!STOCK[[#This Row],[Precio Final]]-[1]!STOCK[[#This Row],[Costo total]]</f>
        <v>#REF!</v>
      </c>
      <c r="X463" s="121" t="e">
        <f>[1]!STOCK[[#This Row],[Ganancia Unitaria]]*[1]!STOCK[[#This Row],[Salidas]]</f>
        <v>#REF!</v>
      </c>
      <c r="Y463" s="121"/>
      <c r="Z463" s="129"/>
      <c r="AA463" s="96"/>
      <c r="AB463" s="96"/>
      <c r="AC463" s="121"/>
      <c r="AD463" s="131"/>
      <c r="AE463" s="78"/>
      <c r="AF463" s="78"/>
      <c r="AG463" s="78"/>
      <c r="AH463" s="78"/>
      <c r="AI463" s="78"/>
      <c r="AJ463" s="78"/>
      <c r="AK463" s="78"/>
      <c r="AL463" s="78"/>
      <c r="AM463" s="78"/>
      <c r="AN463" s="78"/>
      <c r="AO463" s="78"/>
      <c r="AP463" s="78"/>
      <c r="AQ463" s="78"/>
      <c r="AR463" s="78"/>
      <c r="AS463" s="78"/>
      <c r="AT463" s="78"/>
    </row>
    <row r="464" s="58" customFormat="1" ht="80" hidden="1" customHeight="1" spans="1:46">
      <c r="A464" s="126" t="s">
        <v>17477</v>
      </c>
      <c r="B464" s="125"/>
      <c r="C464" s="87" t="s">
        <v>2</v>
      </c>
      <c r="D464" s="118" t="s">
        <v>16480</v>
      </c>
      <c r="E464" s="127" t="s">
        <v>17478</v>
      </c>
      <c r="F464" s="127" t="s">
        <v>16413</v>
      </c>
      <c r="G464" s="115"/>
      <c r="H464" s="88">
        <v>20</v>
      </c>
      <c r="I464" s="78">
        <f t="shared" si="15"/>
        <v>20</v>
      </c>
      <c r="J464" s="124">
        <v>1</v>
      </c>
      <c r="K464" s="105">
        <f>SUMIFS(VENTAS[Cantidad],VENTAS[Código del producto Vendido],STOCK[[#This Row],[Code]])</f>
        <v>0</v>
      </c>
      <c r="L464" s="105">
        <f>STOCK[[#This Row],[Entradas]]-STOCK[[#This Row],[Salidas]]</f>
        <v>1</v>
      </c>
      <c r="M464" s="98" t="e">
        <f>[1]!STOCK[[#This Row],[Precio Final]]*10%</f>
        <v>#REF!</v>
      </c>
      <c r="N464" s="98">
        <v>0</v>
      </c>
      <c r="O464" s="98">
        <v>0</v>
      </c>
      <c r="P464" s="118">
        <v>9</v>
      </c>
      <c r="Q464" s="115">
        <v>0</v>
      </c>
      <c r="R464" s="116">
        <v>0</v>
      </c>
      <c r="S464" s="115">
        <v>0</v>
      </c>
      <c r="T464" s="115" t="e">
        <f>[1]!STOCK[[#This Row],[Costo Unitario (USD)]]+[1]!STOCK[[#This Row],[Costo Envío (USD)]]+[1]!STOCK[[#This Row],[Comisión 10%]]</f>
        <v>#REF!</v>
      </c>
      <c r="U464" s="98" t="e">
        <f>[1]!STOCK[[#This Row],[Costo total]]*1.5</f>
        <v>#REF!</v>
      </c>
      <c r="V464" s="80">
        <f t="shared" si="16"/>
        <v>20</v>
      </c>
      <c r="W464" s="115" t="e">
        <f>[1]!STOCK[[#This Row],[Precio Final]]-[1]!STOCK[[#This Row],[Costo total]]</f>
        <v>#REF!</v>
      </c>
      <c r="X464" s="115" t="e">
        <f>[1]!STOCK[[#This Row],[Ganancia Unitaria]]*[1]!STOCK[[#This Row],[Salidas]]</f>
        <v>#REF!</v>
      </c>
      <c r="Y464" s="115"/>
      <c r="Z464" s="128"/>
      <c r="AA464" s="100"/>
      <c r="AB464" s="100"/>
      <c r="AC464" s="115"/>
      <c r="AD464" s="131"/>
      <c r="AE464" s="78"/>
      <c r="AF464" s="78"/>
      <c r="AG464" s="78"/>
      <c r="AH464" s="78"/>
      <c r="AI464" s="78"/>
      <c r="AJ464" s="78"/>
      <c r="AK464" s="78"/>
      <c r="AL464" s="78"/>
      <c r="AM464" s="78"/>
      <c r="AN464" s="78"/>
      <c r="AO464" s="78"/>
      <c r="AP464" s="78"/>
      <c r="AQ464" s="78"/>
      <c r="AR464" s="78"/>
      <c r="AS464" s="78"/>
      <c r="AT464" s="78"/>
    </row>
    <row r="465" s="58" customFormat="1" ht="80" hidden="1" customHeight="1" spans="1:46">
      <c r="A465" s="126" t="s">
        <v>17479</v>
      </c>
      <c r="B465" s="125"/>
      <c r="C465" s="83" t="s">
        <v>2</v>
      </c>
      <c r="D465" s="118" t="s">
        <v>16480</v>
      </c>
      <c r="E465" s="127" t="s">
        <v>17480</v>
      </c>
      <c r="F465" s="127" t="s">
        <v>16413</v>
      </c>
      <c r="G465" s="121"/>
      <c r="H465" s="88">
        <v>15</v>
      </c>
      <c r="I465" s="78">
        <f t="shared" si="15"/>
        <v>15</v>
      </c>
      <c r="J465" s="124">
        <v>2</v>
      </c>
      <c r="K465" s="105">
        <f>SUMIFS(VENTAS[Cantidad],VENTAS[Código del producto Vendido],STOCK[[#This Row],[Code]])</f>
        <v>0</v>
      </c>
      <c r="L465" s="105">
        <f>STOCK[[#This Row],[Entradas]]-STOCK[[#This Row],[Salidas]]</f>
        <v>2</v>
      </c>
      <c r="M465" s="99" t="e">
        <f>[1]!STOCK[[#This Row],[Precio Final]]*10%</f>
        <v>#REF!</v>
      </c>
      <c r="N465" s="99">
        <v>0</v>
      </c>
      <c r="O465" s="99">
        <v>0</v>
      </c>
      <c r="P465" s="118">
        <v>9</v>
      </c>
      <c r="Q465" s="121">
        <v>0</v>
      </c>
      <c r="R465" s="123">
        <v>0</v>
      </c>
      <c r="S465" s="121">
        <v>0</v>
      </c>
      <c r="T465" s="121" t="e">
        <f>[1]!STOCK[[#This Row],[Costo Unitario (USD)]]+[1]!STOCK[[#This Row],[Costo Envío (USD)]]+[1]!STOCK[[#This Row],[Comisión 10%]]</f>
        <v>#REF!</v>
      </c>
      <c r="U465" s="99" t="e">
        <f>[1]!STOCK[[#This Row],[Costo total]]*1.5</f>
        <v>#REF!</v>
      </c>
      <c r="V465" s="80">
        <f t="shared" si="16"/>
        <v>15</v>
      </c>
      <c r="W465" s="121" t="e">
        <f>[1]!STOCK[[#This Row],[Precio Final]]-[1]!STOCK[[#This Row],[Costo total]]</f>
        <v>#REF!</v>
      </c>
      <c r="X465" s="121" t="e">
        <f>[1]!STOCK[[#This Row],[Ganancia Unitaria]]*[1]!STOCK[[#This Row],[Salidas]]</f>
        <v>#REF!</v>
      </c>
      <c r="Y465" s="121"/>
      <c r="Z465" s="129"/>
      <c r="AA465" s="96"/>
      <c r="AB465" s="96"/>
      <c r="AC465" s="121"/>
      <c r="AD465" s="131"/>
      <c r="AE465" s="78"/>
      <c r="AF465" s="78"/>
      <c r="AG465" s="78"/>
      <c r="AH465" s="78"/>
      <c r="AI465" s="78"/>
      <c r="AJ465" s="78"/>
      <c r="AK465" s="78"/>
      <c r="AL465" s="78"/>
      <c r="AM465" s="78"/>
      <c r="AN465" s="78"/>
      <c r="AO465" s="78"/>
      <c r="AP465" s="78"/>
      <c r="AQ465" s="78"/>
      <c r="AR465" s="78"/>
      <c r="AS465" s="78"/>
      <c r="AT465" s="78"/>
    </row>
    <row r="466" s="58" customFormat="1" ht="80" hidden="1" customHeight="1" spans="1:46">
      <c r="A466" s="124" t="s">
        <v>17481</v>
      </c>
      <c r="B466" s="125"/>
      <c r="C466" s="87" t="s">
        <v>2</v>
      </c>
      <c r="D466" s="118" t="s">
        <v>16466</v>
      </c>
      <c r="E466" s="127" t="s">
        <v>17482</v>
      </c>
      <c r="F466" s="127" t="s">
        <v>16409</v>
      </c>
      <c r="G466" s="115"/>
      <c r="H466" s="88">
        <v>30</v>
      </c>
      <c r="I466" s="78">
        <f t="shared" si="15"/>
        <v>30</v>
      </c>
      <c r="J466" s="124">
        <v>1</v>
      </c>
      <c r="K466" s="105">
        <f>SUMIFS(VENTAS[Cantidad],VENTAS[Código del producto Vendido],STOCK[[#This Row],[Code]])</f>
        <v>0</v>
      </c>
      <c r="L466" s="105">
        <f>STOCK[[#This Row],[Entradas]]-STOCK[[#This Row],[Salidas]]</f>
        <v>1</v>
      </c>
      <c r="M466" s="98" t="e">
        <f>[1]!STOCK[[#This Row],[Precio Final]]*10%</f>
        <v>#REF!</v>
      </c>
      <c r="N466" s="98">
        <v>0</v>
      </c>
      <c r="O466" s="98">
        <v>0</v>
      </c>
      <c r="P466" s="118">
        <v>9</v>
      </c>
      <c r="Q466" s="115">
        <v>0</v>
      </c>
      <c r="R466" s="116">
        <v>0</v>
      </c>
      <c r="S466" s="115">
        <v>0</v>
      </c>
      <c r="T466" s="115" t="e">
        <f>[1]!STOCK[[#This Row],[Costo Unitario (USD)]]+[1]!STOCK[[#This Row],[Costo Envío (USD)]]+[1]!STOCK[[#This Row],[Comisión 10%]]</f>
        <v>#REF!</v>
      </c>
      <c r="U466" s="98" t="e">
        <f>[1]!STOCK[[#This Row],[Costo total]]*1.5</f>
        <v>#REF!</v>
      </c>
      <c r="V466" s="80">
        <f t="shared" si="16"/>
        <v>30</v>
      </c>
      <c r="W466" s="115" t="e">
        <f>[1]!STOCK[[#This Row],[Precio Final]]-[1]!STOCK[[#This Row],[Costo total]]</f>
        <v>#REF!</v>
      </c>
      <c r="X466" s="115" t="e">
        <f>[1]!STOCK[[#This Row],[Ganancia Unitaria]]*[1]!STOCK[[#This Row],[Salidas]]</f>
        <v>#REF!</v>
      </c>
      <c r="Y466" s="115"/>
      <c r="Z466" s="128"/>
      <c r="AA466" s="100"/>
      <c r="AB466" s="100"/>
      <c r="AC466" s="115"/>
      <c r="AD466" s="131"/>
      <c r="AE466" s="78"/>
      <c r="AF466" s="78"/>
      <c r="AG466" s="78"/>
      <c r="AH466" s="78"/>
      <c r="AI466" s="78"/>
      <c r="AJ466" s="78"/>
      <c r="AK466" s="78"/>
      <c r="AL466" s="78"/>
      <c r="AM466" s="78"/>
      <c r="AN466" s="78"/>
      <c r="AO466" s="78"/>
      <c r="AP466" s="78"/>
      <c r="AQ466" s="78"/>
      <c r="AR466" s="78"/>
      <c r="AS466" s="78"/>
      <c r="AT466" s="78"/>
    </row>
    <row r="467" s="58" customFormat="1" ht="80" hidden="1" customHeight="1" spans="1:46">
      <c r="A467" s="126" t="s">
        <v>17483</v>
      </c>
      <c r="B467" s="125"/>
      <c r="C467" s="83" t="s">
        <v>2</v>
      </c>
      <c r="D467" s="118" t="s">
        <v>16466</v>
      </c>
      <c r="E467" s="127" t="s">
        <v>17484</v>
      </c>
      <c r="F467" s="127" t="s">
        <v>17434</v>
      </c>
      <c r="G467" s="121"/>
      <c r="H467" s="88">
        <v>35</v>
      </c>
      <c r="I467" s="78">
        <f t="shared" si="15"/>
        <v>35</v>
      </c>
      <c r="J467" s="124">
        <v>1</v>
      </c>
      <c r="K467" s="105">
        <f>SUMIFS(VENTAS[Cantidad],VENTAS[Código del producto Vendido],STOCK[[#This Row],[Code]])</f>
        <v>0</v>
      </c>
      <c r="L467" s="105">
        <f>STOCK[[#This Row],[Entradas]]-STOCK[[#This Row],[Salidas]]</f>
        <v>1</v>
      </c>
      <c r="M467" s="99" t="e">
        <f>[1]!STOCK[[#This Row],[Precio Final]]*10%</f>
        <v>#REF!</v>
      </c>
      <c r="N467" s="99">
        <v>0</v>
      </c>
      <c r="O467" s="99">
        <v>0</v>
      </c>
      <c r="P467" s="118">
        <v>9</v>
      </c>
      <c r="Q467" s="121">
        <v>0</v>
      </c>
      <c r="R467" s="123">
        <v>0</v>
      </c>
      <c r="S467" s="121">
        <v>0</v>
      </c>
      <c r="T467" s="121" t="e">
        <f>[1]!STOCK[[#This Row],[Costo Unitario (USD)]]+[1]!STOCK[[#This Row],[Costo Envío (USD)]]+[1]!STOCK[[#This Row],[Comisión 10%]]</f>
        <v>#REF!</v>
      </c>
      <c r="U467" s="99" t="e">
        <f>[1]!STOCK[[#This Row],[Costo total]]*1.5</f>
        <v>#REF!</v>
      </c>
      <c r="V467" s="80">
        <f t="shared" si="16"/>
        <v>35</v>
      </c>
      <c r="W467" s="121" t="e">
        <f>[1]!STOCK[[#This Row],[Precio Final]]-[1]!STOCK[[#This Row],[Costo total]]</f>
        <v>#REF!</v>
      </c>
      <c r="X467" s="121" t="e">
        <f>[1]!STOCK[[#This Row],[Ganancia Unitaria]]*[1]!STOCK[[#This Row],[Salidas]]</f>
        <v>#REF!</v>
      </c>
      <c r="Y467" s="121"/>
      <c r="Z467" s="129"/>
      <c r="AA467" s="96"/>
      <c r="AB467" s="96"/>
      <c r="AC467" s="121"/>
      <c r="AD467" s="131"/>
      <c r="AE467" s="78"/>
      <c r="AF467" s="78"/>
      <c r="AG467" s="78"/>
      <c r="AH467" s="78"/>
      <c r="AI467" s="78"/>
      <c r="AJ467" s="78"/>
      <c r="AK467" s="78"/>
      <c r="AL467" s="78"/>
      <c r="AM467" s="78"/>
      <c r="AN467" s="78"/>
      <c r="AO467" s="78"/>
      <c r="AP467" s="78"/>
      <c r="AQ467" s="78"/>
      <c r="AR467" s="78"/>
      <c r="AS467" s="78"/>
      <c r="AT467" s="78"/>
    </row>
    <row r="468" s="58" customFormat="1" ht="80" hidden="1" customHeight="1" spans="1:46">
      <c r="A468" s="126" t="s">
        <v>17485</v>
      </c>
      <c r="B468" s="125"/>
      <c r="C468" s="87" t="s">
        <v>2</v>
      </c>
      <c r="D468" s="118" t="s">
        <v>16500</v>
      </c>
      <c r="E468" s="127" t="s">
        <v>17486</v>
      </c>
      <c r="F468" s="127" t="s">
        <v>17169</v>
      </c>
      <c r="G468" s="115"/>
      <c r="H468" s="88">
        <v>30</v>
      </c>
      <c r="I468" s="78">
        <f t="shared" si="15"/>
        <v>30</v>
      </c>
      <c r="J468" s="124">
        <v>1</v>
      </c>
      <c r="K468" s="105">
        <f>SUMIFS(VENTAS[Cantidad],VENTAS[Código del producto Vendido],STOCK[[#This Row],[Code]])</f>
        <v>0</v>
      </c>
      <c r="L468" s="105">
        <f>STOCK[[#This Row],[Entradas]]-STOCK[[#This Row],[Salidas]]</f>
        <v>1</v>
      </c>
      <c r="M468" s="98" t="e">
        <f>[1]!STOCK[[#This Row],[Precio Final]]*10%</f>
        <v>#REF!</v>
      </c>
      <c r="N468" s="98">
        <v>0</v>
      </c>
      <c r="O468" s="98">
        <v>0</v>
      </c>
      <c r="P468" s="118">
        <v>9</v>
      </c>
      <c r="Q468" s="115">
        <v>0</v>
      </c>
      <c r="R468" s="116">
        <v>0</v>
      </c>
      <c r="S468" s="115">
        <v>0</v>
      </c>
      <c r="T468" s="115" t="e">
        <f>[1]!STOCK[[#This Row],[Costo Unitario (USD)]]+[1]!STOCK[[#This Row],[Costo Envío (USD)]]+[1]!STOCK[[#This Row],[Comisión 10%]]</f>
        <v>#REF!</v>
      </c>
      <c r="U468" s="98" t="e">
        <f>[1]!STOCK[[#This Row],[Costo total]]*1.5</f>
        <v>#REF!</v>
      </c>
      <c r="V468" s="80">
        <f t="shared" si="16"/>
        <v>30</v>
      </c>
      <c r="W468" s="115" t="e">
        <f>[1]!STOCK[[#This Row],[Precio Final]]-[1]!STOCK[[#This Row],[Costo total]]</f>
        <v>#REF!</v>
      </c>
      <c r="X468" s="115" t="e">
        <f>[1]!STOCK[[#This Row],[Ganancia Unitaria]]*[1]!STOCK[[#This Row],[Salidas]]</f>
        <v>#REF!</v>
      </c>
      <c r="Y468" s="115"/>
      <c r="Z468" s="128"/>
      <c r="AA468" s="100"/>
      <c r="AB468" s="100"/>
      <c r="AC468" s="115"/>
      <c r="AD468" s="131"/>
      <c r="AE468" s="78"/>
      <c r="AF468" s="78"/>
      <c r="AG468" s="78"/>
      <c r="AH468" s="78"/>
      <c r="AI468" s="78"/>
      <c r="AJ468" s="78"/>
      <c r="AK468" s="78"/>
      <c r="AL468" s="78"/>
      <c r="AM468" s="78"/>
      <c r="AN468" s="78"/>
      <c r="AO468" s="78"/>
      <c r="AP468" s="78"/>
      <c r="AQ468" s="78"/>
      <c r="AR468" s="78"/>
      <c r="AS468" s="78"/>
      <c r="AT468" s="78"/>
    </row>
    <row r="469" s="58" customFormat="1" ht="80" hidden="1" customHeight="1" spans="1:46">
      <c r="A469" s="124" t="s">
        <v>17487</v>
      </c>
      <c r="B469" s="125"/>
      <c r="C469" s="83" t="s">
        <v>2</v>
      </c>
      <c r="D469" s="118" t="s">
        <v>16466</v>
      </c>
      <c r="E469" s="127" t="s">
        <v>17488</v>
      </c>
      <c r="F469" s="127" t="s">
        <v>16387</v>
      </c>
      <c r="G469" s="121"/>
      <c r="H469" s="88">
        <v>20</v>
      </c>
      <c r="I469" s="78">
        <f t="shared" si="15"/>
        <v>20</v>
      </c>
      <c r="J469" s="124">
        <v>1</v>
      </c>
      <c r="K469" s="105">
        <f>SUMIFS(VENTAS[Cantidad],VENTAS[Código del producto Vendido],STOCK[[#This Row],[Code]])</f>
        <v>0</v>
      </c>
      <c r="L469" s="105">
        <f>STOCK[[#This Row],[Entradas]]-STOCK[[#This Row],[Salidas]]</f>
        <v>1</v>
      </c>
      <c r="M469" s="99" t="e">
        <f>[1]!STOCK[[#This Row],[Precio Final]]*10%</f>
        <v>#REF!</v>
      </c>
      <c r="N469" s="99">
        <v>0</v>
      </c>
      <c r="O469" s="99">
        <v>0</v>
      </c>
      <c r="P469" s="118">
        <v>9</v>
      </c>
      <c r="Q469" s="121">
        <v>0</v>
      </c>
      <c r="R469" s="123">
        <v>0</v>
      </c>
      <c r="S469" s="121">
        <v>0</v>
      </c>
      <c r="T469" s="121" t="e">
        <f>[1]!STOCK[[#This Row],[Costo Unitario (USD)]]+[1]!STOCK[[#This Row],[Costo Envío (USD)]]+[1]!STOCK[[#This Row],[Comisión 10%]]</f>
        <v>#REF!</v>
      </c>
      <c r="U469" s="99" t="e">
        <f>[1]!STOCK[[#This Row],[Costo total]]*1.5</f>
        <v>#REF!</v>
      </c>
      <c r="V469" s="80">
        <f t="shared" si="16"/>
        <v>20</v>
      </c>
      <c r="W469" s="121" t="e">
        <f>[1]!STOCK[[#This Row],[Precio Final]]-[1]!STOCK[[#This Row],[Costo total]]</f>
        <v>#REF!</v>
      </c>
      <c r="X469" s="121" t="e">
        <f>[1]!STOCK[[#This Row],[Ganancia Unitaria]]*[1]!STOCK[[#This Row],[Salidas]]</f>
        <v>#REF!</v>
      </c>
      <c r="Y469" s="121"/>
      <c r="Z469" s="129"/>
      <c r="AA469" s="96"/>
      <c r="AB469" s="96"/>
      <c r="AC469" s="121"/>
      <c r="AD469" s="131"/>
      <c r="AE469" s="78"/>
      <c r="AF469" s="78"/>
      <c r="AG469" s="78"/>
      <c r="AH469" s="78"/>
      <c r="AI469" s="78"/>
      <c r="AJ469" s="78"/>
      <c r="AK469" s="78"/>
      <c r="AL469" s="78"/>
      <c r="AM469" s="78"/>
      <c r="AN469" s="78"/>
      <c r="AO469" s="78"/>
      <c r="AP469" s="78"/>
      <c r="AQ469" s="78"/>
      <c r="AR469" s="78"/>
      <c r="AS469" s="78"/>
      <c r="AT469" s="78"/>
    </row>
    <row r="470" s="58" customFormat="1" ht="80" hidden="1" customHeight="1" spans="1:46">
      <c r="A470" s="124" t="s">
        <v>17489</v>
      </c>
      <c r="B470" s="125"/>
      <c r="C470" s="87" t="s">
        <v>2</v>
      </c>
      <c r="D470" s="118" t="s">
        <v>16466</v>
      </c>
      <c r="E470" s="127" t="s">
        <v>17490</v>
      </c>
      <c r="F470" s="127" t="s">
        <v>16400</v>
      </c>
      <c r="G470" s="115"/>
      <c r="H470" s="88">
        <v>25</v>
      </c>
      <c r="I470" s="78">
        <f t="shared" si="15"/>
        <v>25</v>
      </c>
      <c r="J470" s="124">
        <v>1</v>
      </c>
      <c r="K470" s="105">
        <f>SUMIFS(VENTAS[Cantidad],VENTAS[Código del producto Vendido],STOCK[[#This Row],[Code]])</f>
        <v>0</v>
      </c>
      <c r="L470" s="105">
        <f>STOCK[[#This Row],[Entradas]]-STOCK[[#This Row],[Salidas]]</f>
        <v>1</v>
      </c>
      <c r="M470" s="98" t="e">
        <f>[1]!STOCK[[#This Row],[Precio Final]]*10%</f>
        <v>#REF!</v>
      </c>
      <c r="N470" s="98">
        <v>0</v>
      </c>
      <c r="O470" s="98">
        <v>0</v>
      </c>
      <c r="P470" s="118">
        <v>9</v>
      </c>
      <c r="Q470" s="115">
        <v>0</v>
      </c>
      <c r="R470" s="116">
        <v>0</v>
      </c>
      <c r="S470" s="115">
        <v>0</v>
      </c>
      <c r="T470" s="115" t="e">
        <f>[1]!STOCK[[#This Row],[Costo Unitario (USD)]]+[1]!STOCK[[#This Row],[Costo Envío (USD)]]+[1]!STOCK[[#This Row],[Comisión 10%]]</f>
        <v>#REF!</v>
      </c>
      <c r="U470" s="98" t="e">
        <f>[1]!STOCK[[#This Row],[Costo total]]*1.5</f>
        <v>#REF!</v>
      </c>
      <c r="V470" s="80">
        <f t="shared" si="16"/>
        <v>25</v>
      </c>
      <c r="W470" s="115" t="e">
        <f>[1]!STOCK[[#This Row],[Precio Final]]-[1]!STOCK[[#This Row],[Costo total]]</f>
        <v>#REF!</v>
      </c>
      <c r="X470" s="115" t="e">
        <f>[1]!STOCK[[#This Row],[Ganancia Unitaria]]*[1]!STOCK[[#This Row],[Salidas]]</f>
        <v>#REF!</v>
      </c>
      <c r="Y470" s="115"/>
      <c r="Z470" s="128"/>
      <c r="AA470" s="100"/>
      <c r="AB470" s="100"/>
      <c r="AC470" s="115"/>
      <c r="AD470" s="131"/>
      <c r="AE470" s="78"/>
      <c r="AF470" s="78"/>
      <c r="AG470" s="78"/>
      <c r="AH470" s="78"/>
      <c r="AI470" s="78"/>
      <c r="AJ470" s="78"/>
      <c r="AK470" s="78"/>
      <c r="AL470" s="78"/>
      <c r="AM470" s="78"/>
      <c r="AN470" s="78"/>
      <c r="AO470" s="78"/>
      <c r="AP470" s="78"/>
      <c r="AQ470" s="78"/>
      <c r="AR470" s="78"/>
      <c r="AS470" s="78"/>
      <c r="AT470" s="78"/>
    </row>
    <row r="471" s="58" customFormat="1" ht="80" hidden="1" customHeight="1" spans="1:46">
      <c r="A471" s="124" t="s">
        <v>17491</v>
      </c>
      <c r="B471" s="125"/>
      <c r="C471" s="83" t="s">
        <v>2</v>
      </c>
      <c r="D471" s="118" t="s">
        <v>16466</v>
      </c>
      <c r="E471" s="127" t="s">
        <v>17492</v>
      </c>
      <c r="F471" s="127" t="s">
        <v>16409</v>
      </c>
      <c r="G471" s="121"/>
      <c r="H471" s="88">
        <v>40</v>
      </c>
      <c r="I471" s="78">
        <f t="shared" si="15"/>
        <v>40</v>
      </c>
      <c r="J471" s="124">
        <v>1</v>
      </c>
      <c r="K471" s="105">
        <f>SUMIFS(VENTAS[Cantidad],VENTAS[Código del producto Vendido],STOCK[[#This Row],[Code]])</f>
        <v>0</v>
      </c>
      <c r="L471" s="105">
        <v>0</v>
      </c>
      <c r="M471" s="99" t="e">
        <f>[1]!STOCK[[#This Row],[Precio Final]]*10%</f>
        <v>#REF!</v>
      </c>
      <c r="N471" s="99">
        <v>0</v>
      </c>
      <c r="O471" s="99">
        <v>0</v>
      </c>
      <c r="P471" s="118">
        <v>9</v>
      </c>
      <c r="Q471" s="121">
        <v>0</v>
      </c>
      <c r="R471" s="123">
        <v>0</v>
      </c>
      <c r="S471" s="121">
        <v>0</v>
      </c>
      <c r="T471" s="121" t="e">
        <f>[1]!STOCK[[#This Row],[Costo Unitario (USD)]]+[1]!STOCK[[#This Row],[Costo Envío (USD)]]+[1]!STOCK[[#This Row],[Comisión 10%]]</f>
        <v>#REF!</v>
      </c>
      <c r="U471" s="99" t="e">
        <f>[1]!STOCK[[#This Row],[Costo total]]*1.5</f>
        <v>#REF!</v>
      </c>
      <c r="V471" s="80">
        <f t="shared" si="16"/>
        <v>40</v>
      </c>
      <c r="W471" s="121" t="e">
        <f>[1]!STOCK[[#This Row],[Precio Final]]-[1]!STOCK[[#This Row],[Costo total]]</f>
        <v>#REF!</v>
      </c>
      <c r="X471" s="121" t="e">
        <f>[1]!STOCK[[#This Row],[Ganancia Unitaria]]*[1]!STOCK[[#This Row],[Salidas]]</f>
        <v>#REF!</v>
      </c>
      <c r="Y471" s="121"/>
      <c r="Z471" s="129"/>
      <c r="AA471" s="96"/>
      <c r="AB471" s="96"/>
      <c r="AC471" s="121"/>
      <c r="AD471" s="131"/>
      <c r="AE471" s="78"/>
      <c r="AF471" s="78"/>
      <c r="AG471" s="78"/>
      <c r="AH471" s="78"/>
      <c r="AI471" s="78"/>
      <c r="AJ471" s="78"/>
      <c r="AK471" s="78"/>
      <c r="AL471" s="78"/>
      <c r="AM471" s="78"/>
      <c r="AN471" s="78"/>
      <c r="AO471" s="78"/>
      <c r="AP471" s="78"/>
      <c r="AQ471" s="78"/>
      <c r="AR471" s="78"/>
      <c r="AS471" s="78"/>
      <c r="AT471" s="78"/>
    </row>
    <row r="472" s="58" customFormat="1" ht="80" hidden="1" customHeight="1" spans="1:46">
      <c r="A472" s="126" t="s">
        <v>17493</v>
      </c>
      <c r="B472" s="125"/>
      <c r="C472" s="87" t="s">
        <v>2</v>
      </c>
      <c r="D472" s="118" t="s">
        <v>16480</v>
      </c>
      <c r="E472" s="127" t="s">
        <v>17494</v>
      </c>
      <c r="F472" s="127" t="s">
        <v>16400</v>
      </c>
      <c r="G472" s="115"/>
      <c r="H472" s="88">
        <v>20</v>
      </c>
      <c r="I472" s="78">
        <f t="shared" si="15"/>
        <v>20</v>
      </c>
      <c r="J472" s="124">
        <v>1</v>
      </c>
      <c r="K472" s="105">
        <f>SUMIFS(VENTAS[Cantidad],VENTAS[Código del producto Vendido],STOCK[[#This Row],[Code]])</f>
        <v>0</v>
      </c>
      <c r="L472" s="105">
        <f>STOCK[[#This Row],[Entradas]]-STOCK[[#This Row],[Salidas]]</f>
        <v>1</v>
      </c>
      <c r="M472" s="98" t="e">
        <f>[1]!STOCK[[#This Row],[Precio Final]]*10%</f>
        <v>#REF!</v>
      </c>
      <c r="N472" s="98">
        <v>0</v>
      </c>
      <c r="O472" s="98">
        <v>0</v>
      </c>
      <c r="P472" s="118">
        <v>9</v>
      </c>
      <c r="Q472" s="115">
        <v>0</v>
      </c>
      <c r="R472" s="116">
        <v>0</v>
      </c>
      <c r="S472" s="115">
        <v>0</v>
      </c>
      <c r="T472" s="115" t="e">
        <f>[1]!STOCK[[#This Row],[Costo Unitario (USD)]]+[1]!STOCK[[#This Row],[Costo Envío (USD)]]+[1]!STOCK[[#This Row],[Comisión 10%]]</f>
        <v>#REF!</v>
      </c>
      <c r="U472" s="98" t="e">
        <f>[1]!STOCK[[#This Row],[Costo total]]*1.5</f>
        <v>#REF!</v>
      </c>
      <c r="V472" s="80">
        <f t="shared" si="16"/>
        <v>20</v>
      </c>
      <c r="W472" s="115" t="e">
        <f>[1]!STOCK[[#This Row],[Precio Final]]-[1]!STOCK[[#This Row],[Costo total]]</f>
        <v>#REF!</v>
      </c>
      <c r="X472" s="115" t="e">
        <f>[1]!STOCK[[#This Row],[Ganancia Unitaria]]*[1]!STOCK[[#This Row],[Salidas]]</f>
        <v>#REF!</v>
      </c>
      <c r="Y472" s="115"/>
      <c r="Z472" s="128"/>
      <c r="AA472" s="100"/>
      <c r="AB472" s="100"/>
      <c r="AC472" s="115"/>
      <c r="AD472" s="131"/>
      <c r="AE472" s="78"/>
      <c r="AF472" s="78"/>
      <c r="AG472" s="78"/>
      <c r="AH472" s="78"/>
      <c r="AI472" s="78"/>
      <c r="AJ472" s="78"/>
      <c r="AK472" s="78"/>
      <c r="AL472" s="78"/>
      <c r="AM472" s="78"/>
      <c r="AN472" s="78"/>
      <c r="AO472" s="78"/>
      <c r="AP472" s="78"/>
      <c r="AQ472" s="78"/>
      <c r="AR472" s="78"/>
      <c r="AS472" s="78"/>
      <c r="AT472" s="78"/>
    </row>
    <row r="473" s="58" customFormat="1" ht="80" hidden="1" customHeight="1" spans="1:46">
      <c r="A473" s="126" t="s">
        <v>17495</v>
      </c>
      <c r="B473" s="125"/>
      <c r="C473" s="83" t="s">
        <v>2</v>
      </c>
      <c r="D473" s="118" t="s">
        <v>16480</v>
      </c>
      <c r="E473" s="127" t="s">
        <v>17496</v>
      </c>
      <c r="F473" s="127" t="s">
        <v>17497</v>
      </c>
      <c r="G473" s="121"/>
      <c r="H473" s="88">
        <v>25</v>
      </c>
      <c r="I473" s="78">
        <f t="shared" si="15"/>
        <v>25</v>
      </c>
      <c r="J473" s="124">
        <v>1</v>
      </c>
      <c r="K473" s="105">
        <f>SUMIFS(VENTAS[Cantidad],VENTAS[Código del producto Vendido],STOCK[[#This Row],[Code]])</f>
        <v>0</v>
      </c>
      <c r="L473" s="105">
        <v>0</v>
      </c>
      <c r="M473" s="99" t="e">
        <f>[1]!STOCK[[#This Row],[Precio Final]]*10%</f>
        <v>#REF!</v>
      </c>
      <c r="N473" s="99">
        <v>0</v>
      </c>
      <c r="O473" s="99">
        <v>0</v>
      </c>
      <c r="P473" s="118">
        <v>9</v>
      </c>
      <c r="Q473" s="121">
        <v>0</v>
      </c>
      <c r="R473" s="123">
        <v>0</v>
      </c>
      <c r="S473" s="121">
        <v>0</v>
      </c>
      <c r="T473" s="121" t="e">
        <f>[1]!STOCK[[#This Row],[Costo Unitario (USD)]]+[1]!STOCK[[#This Row],[Costo Envío (USD)]]+[1]!STOCK[[#This Row],[Comisión 10%]]</f>
        <v>#REF!</v>
      </c>
      <c r="U473" s="99" t="e">
        <f>[1]!STOCK[[#This Row],[Costo total]]*1.5</f>
        <v>#REF!</v>
      </c>
      <c r="V473" s="80">
        <f t="shared" si="16"/>
        <v>25</v>
      </c>
      <c r="W473" s="121" t="e">
        <f>[1]!STOCK[[#This Row],[Precio Final]]-[1]!STOCK[[#This Row],[Costo total]]</f>
        <v>#REF!</v>
      </c>
      <c r="X473" s="121" t="e">
        <f>[1]!STOCK[[#This Row],[Ganancia Unitaria]]*[1]!STOCK[[#This Row],[Salidas]]</f>
        <v>#REF!</v>
      </c>
      <c r="Y473" s="121"/>
      <c r="Z473" s="129"/>
      <c r="AA473" s="96"/>
      <c r="AB473" s="96"/>
      <c r="AC473" s="121"/>
      <c r="AD473" s="131"/>
      <c r="AE473" s="78"/>
      <c r="AF473" s="78"/>
      <c r="AG473" s="78"/>
      <c r="AH473" s="78"/>
      <c r="AI473" s="78"/>
      <c r="AJ473" s="78"/>
      <c r="AK473" s="78"/>
      <c r="AL473" s="78"/>
      <c r="AM473" s="78"/>
      <c r="AN473" s="78"/>
      <c r="AO473" s="78"/>
      <c r="AP473" s="78"/>
      <c r="AQ473" s="78"/>
      <c r="AR473" s="78"/>
      <c r="AS473" s="78"/>
      <c r="AT473" s="78"/>
    </row>
    <row r="474" s="58" customFormat="1" ht="80" hidden="1" customHeight="1" spans="1:46">
      <c r="A474" s="126" t="s">
        <v>17498</v>
      </c>
      <c r="B474" s="125"/>
      <c r="C474" s="87" t="s">
        <v>2</v>
      </c>
      <c r="D474" s="118" t="s">
        <v>16480</v>
      </c>
      <c r="E474" s="127" t="s">
        <v>17499</v>
      </c>
      <c r="F474" s="127" t="s">
        <v>16387</v>
      </c>
      <c r="G474" s="115"/>
      <c r="H474" s="88">
        <v>25</v>
      </c>
      <c r="I474" s="78">
        <f t="shared" si="15"/>
        <v>25</v>
      </c>
      <c r="J474" s="124">
        <v>1</v>
      </c>
      <c r="K474" s="105">
        <f>SUMIFS(VENTAS[Cantidad],VENTAS[Código del producto Vendido],STOCK[[#This Row],[Code]])</f>
        <v>0</v>
      </c>
      <c r="L474" s="105">
        <f>STOCK[[#This Row],[Entradas]]-STOCK[[#This Row],[Salidas]]</f>
        <v>1</v>
      </c>
      <c r="M474" s="98" t="e">
        <f>[1]!STOCK[[#This Row],[Precio Final]]*10%</f>
        <v>#REF!</v>
      </c>
      <c r="N474" s="98">
        <v>0</v>
      </c>
      <c r="O474" s="98">
        <v>0</v>
      </c>
      <c r="P474" s="118">
        <v>9</v>
      </c>
      <c r="Q474" s="115">
        <v>0</v>
      </c>
      <c r="R474" s="116">
        <v>0</v>
      </c>
      <c r="S474" s="115">
        <v>0</v>
      </c>
      <c r="T474" s="115" t="e">
        <f>[1]!STOCK[[#This Row],[Costo Unitario (USD)]]+[1]!STOCK[[#This Row],[Costo Envío (USD)]]+[1]!STOCK[[#This Row],[Comisión 10%]]</f>
        <v>#REF!</v>
      </c>
      <c r="U474" s="98" t="e">
        <f>[1]!STOCK[[#This Row],[Costo total]]*1.5</f>
        <v>#REF!</v>
      </c>
      <c r="V474" s="80">
        <f t="shared" si="16"/>
        <v>25</v>
      </c>
      <c r="W474" s="115" t="e">
        <f>[1]!STOCK[[#This Row],[Precio Final]]-[1]!STOCK[[#This Row],[Costo total]]</f>
        <v>#REF!</v>
      </c>
      <c r="X474" s="115" t="e">
        <f>[1]!STOCK[[#This Row],[Ganancia Unitaria]]*[1]!STOCK[[#This Row],[Salidas]]</f>
        <v>#REF!</v>
      </c>
      <c r="Y474" s="115"/>
      <c r="Z474" s="128"/>
      <c r="AA474" s="100"/>
      <c r="AB474" s="100"/>
      <c r="AC474" s="115"/>
      <c r="AD474" s="131"/>
      <c r="AE474" s="78"/>
      <c r="AF474" s="78"/>
      <c r="AG474" s="78"/>
      <c r="AH474" s="78"/>
      <c r="AI474" s="78"/>
      <c r="AJ474" s="78"/>
      <c r="AK474" s="78"/>
      <c r="AL474" s="78"/>
      <c r="AM474" s="78"/>
      <c r="AN474" s="78"/>
      <c r="AO474" s="78"/>
      <c r="AP474" s="78"/>
      <c r="AQ474" s="78"/>
      <c r="AR474" s="78"/>
      <c r="AS474" s="78"/>
      <c r="AT474" s="78"/>
    </row>
    <row r="475" s="58" customFormat="1" ht="80" hidden="1" customHeight="1" spans="1:46">
      <c r="A475" s="130" t="s">
        <v>17500</v>
      </c>
      <c r="B475" s="125"/>
      <c r="C475" s="83" t="s">
        <v>2</v>
      </c>
      <c r="D475" s="118" t="s">
        <v>16466</v>
      </c>
      <c r="E475" s="127" t="s">
        <v>17501</v>
      </c>
      <c r="F475" s="127" t="s">
        <v>16409</v>
      </c>
      <c r="G475" s="121"/>
      <c r="H475" s="88">
        <v>20</v>
      </c>
      <c r="I475" s="78">
        <f t="shared" si="15"/>
        <v>20</v>
      </c>
      <c r="J475" s="124">
        <v>2</v>
      </c>
      <c r="K475" s="105">
        <v>1</v>
      </c>
      <c r="L475" s="105">
        <f>STOCK[[#This Row],[Entradas]]-STOCK[[#This Row],[Salidas]]</f>
        <v>1</v>
      </c>
      <c r="M475" s="99" t="e">
        <f>[1]!STOCK[[#This Row],[Precio Final]]*10%</f>
        <v>#REF!</v>
      </c>
      <c r="N475" s="99">
        <v>0</v>
      </c>
      <c r="O475" s="99">
        <v>0</v>
      </c>
      <c r="P475" s="118">
        <v>9</v>
      </c>
      <c r="Q475" s="121">
        <v>0</v>
      </c>
      <c r="R475" s="123">
        <v>0</v>
      </c>
      <c r="S475" s="121">
        <v>0</v>
      </c>
      <c r="T475" s="121" t="e">
        <f>[1]!STOCK[[#This Row],[Costo Unitario (USD)]]+[1]!STOCK[[#This Row],[Costo Envío (USD)]]+[1]!STOCK[[#This Row],[Comisión 10%]]</f>
        <v>#REF!</v>
      </c>
      <c r="U475" s="99" t="e">
        <f>[1]!STOCK[[#This Row],[Costo total]]*1.5</f>
        <v>#REF!</v>
      </c>
      <c r="V475" s="80">
        <f t="shared" si="16"/>
        <v>20</v>
      </c>
      <c r="W475" s="121" t="e">
        <f>[1]!STOCK[[#This Row],[Precio Final]]-[1]!STOCK[[#This Row],[Costo total]]</f>
        <v>#REF!</v>
      </c>
      <c r="X475" s="121" t="e">
        <f>[1]!STOCK[[#This Row],[Ganancia Unitaria]]*[1]!STOCK[[#This Row],[Salidas]]</f>
        <v>#REF!</v>
      </c>
      <c r="Y475" s="121"/>
      <c r="Z475" s="129"/>
      <c r="AA475" s="96"/>
      <c r="AB475" s="96"/>
      <c r="AC475" s="121"/>
      <c r="AD475" s="131"/>
      <c r="AE475" s="78"/>
      <c r="AF475" s="78"/>
      <c r="AG475" s="78"/>
      <c r="AH475" s="78"/>
      <c r="AI475" s="78"/>
      <c r="AJ475" s="78"/>
      <c r="AK475" s="78"/>
      <c r="AL475" s="78"/>
      <c r="AM475" s="78"/>
      <c r="AN475" s="78"/>
      <c r="AO475" s="78"/>
      <c r="AP475" s="78"/>
      <c r="AQ475" s="78"/>
      <c r="AR475" s="78"/>
      <c r="AS475" s="78"/>
      <c r="AT475" s="78"/>
    </row>
    <row r="476" s="58" customFormat="1" ht="80" hidden="1" customHeight="1" spans="1:46">
      <c r="A476" s="126" t="s">
        <v>17502</v>
      </c>
      <c r="B476" s="125"/>
      <c r="C476" s="87" t="s">
        <v>2</v>
      </c>
      <c r="D476" s="118" t="s">
        <v>16480</v>
      </c>
      <c r="E476" s="127" t="s">
        <v>17503</v>
      </c>
      <c r="F476" s="127" t="s">
        <v>16413</v>
      </c>
      <c r="G476" s="115"/>
      <c r="H476" s="88">
        <v>25</v>
      </c>
      <c r="I476" s="78">
        <f t="shared" si="15"/>
        <v>25</v>
      </c>
      <c r="J476" s="124">
        <v>1</v>
      </c>
      <c r="K476" s="105">
        <f>SUMIFS(VENTAS[Cantidad],VENTAS[Código del producto Vendido],STOCK[[#This Row],[Code]])</f>
        <v>0</v>
      </c>
      <c r="L476" s="105">
        <f>STOCK[[#This Row],[Entradas]]-STOCK[[#This Row],[Salidas]]</f>
        <v>1</v>
      </c>
      <c r="M476" s="98" t="e">
        <f>[1]!STOCK[[#This Row],[Precio Final]]*10%</f>
        <v>#REF!</v>
      </c>
      <c r="N476" s="98">
        <v>0</v>
      </c>
      <c r="O476" s="98">
        <v>0</v>
      </c>
      <c r="P476" s="118">
        <v>9</v>
      </c>
      <c r="Q476" s="115">
        <v>0</v>
      </c>
      <c r="R476" s="116">
        <v>0</v>
      </c>
      <c r="S476" s="115">
        <v>0</v>
      </c>
      <c r="T476" s="115" t="e">
        <f>[1]!STOCK[[#This Row],[Costo Unitario (USD)]]+[1]!STOCK[[#This Row],[Costo Envío (USD)]]+[1]!STOCK[[#This Row],[Comisión 10%]]</f>
        <v>#REF!</v>
      </c>
      <c r="U476" s="98" t="e">
        <f>[1]!STOCK[[#This Row],[Costo total]]*1.5</f>
        <v>#REF!</v>
      </c>
      <c r="V476" s="80">
        <f t="shared" si="16"/>
        <v>25</v>
      </c>
      <c r="W476" s="115" t="e">
        <f>[1]!STOCK[[#This Row],[Precio Final]]-[1]!STOCK[[#This Row],[Costo total]]</f>
        <v>#REF!</v>
      </c>
      <c r="X476" s="115" t="e">
        <f>[1]!STOCK[[#This Row],[Ganancia Unitaria]]*[1]!STOCK[[#This Row],[Salidas]]</f>
        <v>#REF!</v>
      </c>
      <c r="Y476" s="115"/>
      <c r="Z476" s="128"/>
      <c r="AA476" s="100"/>
      <c r="AB476" s="100"/>
      <c r="AC476" s="115"/>
      <c r="AD476" s="131"/>
      <c r="AE476" s="78"/>
      <c r="AF476" s="78"/>
      <c r="AG476" s="78"/>
      <c r="AH476" s="78"/>
      <c r="AI476" s="78"/>
      <c r="AJ476" s="78"/>
      <c r="AK476" s="78"/>
      <c r="AL476" s="78"/>
      <c r="AM476" s="78"/>
      <c r="AN476" s="78"/>
      <c r="AO476" s="78"/>
      <c r="AP476" s="78"/>
      <c r="AQ476" s="78"/>
      <c r="AR476" s="78"/>
      <c r="AS476" s="78"/>
      <c r="AT476" s="78"/>
    </row>
    <row r="477" s="58" customFormat="1" ht="80" hidden="1" customHeight="1" spans="1:46">
      <c r="A477" s="124" t="s">
        <v>17504</v>
      </c>
      <c r="B477" s="125"/>
      <c r="C477" s="83" t="s">
        <v>2</v>
      </c>
      <c r="D477" s="118" t="s">
        <v>16466</v>
      </c>
      <c r="E477" s="127" t="s">
        <v>17505</v>
      </c>
      <c r="F477" s="127" t="s">
        <v>16413</v>
      </c>
      <c r="G477" s="121"/>
      <c r="H477" s="88">
        <v>30</v>
      </c>
      <c r="I477" s="78">
        <f t="shared" si="15"/>
        <v>30</v>
      </c>
      <c r="J477" s="124">
        <v>1</v>
      </c>
      <c r="K477" s="105">
        <f>SUMIFS(VENTAS[Cantidad],VENTAS[Código del producto Vendido],STOCK[[#This Row],[Code]])</f>
        <v>0</v>
      </c>
      <c r="L477" s="105">
        <f>STOCK[[#This Row],[Entradas]]-STOCK[[#This Row],[Salidas]]</f>
        <v>1</v>
      </c>
      <c r="M477" s="99" t="e">
        <f>[1]!STOCK[[#This Row],[Precio Final]]*10%</f>
        <v>#REF!</v>
      </c>
      <c r="N477" s="99">
        <v>0</v>
      </c>
      <c r="O477" s="99">
        <v>0</v>
      </c>
      <c r="P477" s="118">
        <v>9</v>
      </c>
      <c r="Q477" s="121">
        <v>0</v>
      </c>
      <c r="R477" s="123">
        <v>0</v>
      </c>
      <c r="S477" s="121">
        <v>0</v>
      </c>
      <c r="T477" s="121" t="e">
        <f>[1]!STOCK[[#This Row],[Costo Unitario (USD)]]+[1]!STOCK[[#This Row],[Costo Envío (USD)]]+[1]!STOCK[[#This Row],[Comisión 10%]]</f>
        <v>#REF!</v>
      </c>
      <c r="U477" s="99" t="e">
        <f>[1]!STOCK[[#This Row],[Costo total]]*1.5</f>
        <v>#REF!</v>
      </c>
      <c r="V477" s="80">
        <f t="shared" si="16"/>
        <v>30</v>
      </c>
      <c r="W477" s="121" t="e">
        <f>[1]!STOCK[[#This Row],[Precio Final]]-[1]!STOCK[[#This Row],[Costo total]]</f>
        <v>#REF!</v>
      </c>
      <c r="X477" s="121" t="e">
        <f>[1]!STOCK[[#This Row],[Ganancia Unitaria]]*[1]!STOCK[[#This Row],[Salidas]]</f>
        <v>#REF!</v>
      </c>
      <c r="Y477" s="121"/>
      <c r="Z477" s="129"/>
      <c r="AA477" s="96"/>
      <c r="AB477" s="96"/>
      <c r="AC477" s="121"/>
      <c r="AD477" s="131"/>
      <c r="AE477" s="78"/>
      <c r="AF477" s="78"/>
      <c r="AG477" s="78"/>
      <c r="AH477" s="78"/>
      <c r="AI477" s="78"/>
      <c r="AJ477" s="78"/>
      <c r="AK477" s="78"/>
      <c r="AL477" s="78"/>
      <c r="AM477" s="78"/>
      <c r="AN477" s="78"/>
      <c r="AO477" s="78"/>
      <c r="AP477" s="78"/>
      <c r="AQ477" s="78"/>
      <c r="AR477" s="78"/>
      <c r="AS477" s="78"/>
      <c r="AT477" s="78"/>
    </row>
    <row r="478" s="58" customFormat="1" ht="80" hidden="1" customHeight="1" spans="1:46">
      <c r="A478" s="124" t="s">
        <v>17506</v>
      </c>
      <c r="B478" s="125"/>
      <c r="C478" s="87" t="s">
        <v>2</v>
      </c>
      <c r="D478" s="118" t="s">
        <v>16466</v>
      </c>
      <c r="E478" s="127" t="s">
        <v>17507</v>
      </c>
      <c r="F478" s="127" t="s">
        <v>16400</v>
      </c>
      <c r="G478" s="115"/>
      <c r="H478" s="88">
        <v>30</v>
      </c>
      <c r="I478" s="78">
        <f t="shared" si="15"/>
        <v>30</v>
      </c>
      <c r="J478" s="124">
        <v>1</v>
      </c>
      <c r="K478" s="105">
        <f>SUMIFS(VENTAS[Cantidad],VENTAS[Código del producto Vendido],STOCK[[#This Row],[Code]])</f>
        <v>0</v>
      </c>
      <c r="L478" s="105">
        <f>STOCK[[#This Row],[Entradas]]-STOCK[[#This Row],[Salidas]]</f>
        <v>1</v>
      </c>
      <c r="M478" s="98" t="e">
        <f>[1]!STOCK[[#This Row],[Precio Final]]*10%</f>
        <v>#REF!</v>
      </c>
      <c r="N478" s="98">
        <v>0</v>
      </c>
      <c r="O478" s="98">
        <v>0</v>
      </c>
      <c r="P478" s="118">
        <v>9</v>
      </c>
      <c r="Q478" s="115">
        <v>0</v>
      </c>
      <c r="R478" s="116">
        <v>0</v>
      </c>
      <c r="S478" s="115">
        <v>0</v>
      </c>
      <c r="T478" s="115" t="e">
        <f>[1]!STOCK[[#This Row],[Costo Unitario (USD)]]+[1]!STOCK[[#This Row],[Costo Envío (USD)]]+[1]!STOCK[[#This Row],[Comisión 10%]]</f>
        <v>#REF!</v>
      </c>
      <c r="U478" s="98" t="e">
        <f>[1]!STOCK[[#This Row],[Costo total]]*1.5</f>
        <v>#REF!</v>
      </c>
      <c r="V478" s="80">
        <f t="shared" si="16"/>
        <v>30</v>
      </c>
      <c r="W478" s="115" t="e">
        <f>[1]!STOCK[[#This Row],[Precio Final]]-[1]!STOCK[[#This Row],[Costo total]]</f>
        <v>#REF!</v>
      </c>
      <c r="X478" s="115" t="e">
        <f>[1]!STOCK[[#This Row],[Ganancia Unitaria]]*[1]!STOCK[[#This Row],[Salidas]]</f>
        <v>#REF!</v>
      </c>
      <c r="Y478" s="115"/>
      <c r="Z478" s="128"/>
      <c r="AA478" s="100"/>
      <c r="AB478" s="100"/>
      <c r="AC478" s="115"/>
      <c r="AD478" s="131"/>
      <c r="AE478" s="78"/>
      <c r="AF478" s="78"/>
      <c r="AG478" s="78"/>
      <c r="AH478" s="78"/>
      <c r="AI478" s="78"/>
      <c r="AJ478" s="78"/>
      <c r="AK478" s="78"/>
      <c r="AL478" s="78"/>
      <c r="AM478" s="78"/>
      <c r="AN478" s="78"/>
      <c r="AO478" s="78"/>
      <c r="AP478" s="78"/>
      <c r="AQ478" s="78"/>
      <c r="AR478" s="78"/>
      <c r="AS478" s="78"/>
      <c r="AT478" s="78"/>
    </row>
    <row r="479" s="58" customFormat="1" ht="80" hidden="1" customHeight="1" spans="1:46">
      <c r="A479" s="126" t="s">
        <v>17508</v>
      </c>
      <c r="B479" s="125"/>
      <c r="C479" s="83" t="s">
        <v>2</v>
      </c>
      <c r="D479" s="118" t="s">
        <v>16466</v>
      </c>
      <c r="E479" s="127" t="s">
        <v>17509</v>
      </c>
      <c r="F479" s="127" t="s">
        <v>16400</v>
      </c>
      <c r="G479" s="121"/>
      <c r="H479" s="88">
        <v>25</v>
      </c>
      <c r="I479" s="78">
        <f t="shared" si="15"/>
        <v>25</v>
      </c>
      <c r="J479" s="124">
        <v>0</v>
      </c>
      <c r="K479" s="105">
        <f>SUMIFS(VENTAS[Cantidad],VENTAS[Código del producto Vendido],STOCK[[#This Row],[Code]])</f>
        <v>0</v>
      </c>
      <c r="L479" s="105">
        <f>STOCK[[#This Row],[Entradas]]-STOCK[[#This Row],[Salidas]]</f>
        <v>0</v>
      </c>
      <c r="M479" s="99" t="e">
        <f>[1]!STOCK[[#This Row],[Precio Final]]*10%</f>
        <v>#REF!</v>
      </c>
      <c r="N479" s="99">
        <v>0</v>
      </c>
      <c r="O479" s="99">
        <v>0</v>
      </c>
      <c r="P479" s="118">
        <v>9</v>
      </c>
      <c r="Q479" s="121">
        <v>0</v>
      </c>
      <c r="R479" s="123">
        <v>0</v>
      </c>
      <c r="S479" s="121">
        <v>0</v>
      </c>
      <c r="T479" s="121" t="e">
        <f>[1]!STOCK[[#This Row],[Costo Unitario (USD)]]+[1]!STOCK[[#This Row],[Costo Envío (USD)]]+[1]!STOCK[[#This Row],[Comisión 10%]]</f>
        <v>#REF!</v>
      </c>
      <c r="U479" s="99" t="e">
        <f>[1]!STOCK[[#This Row],[Costo total]]*1.5</f>
        <v>#REF!</v>
      </c>
      <c r="V479" s="80">
        <f t="shared" si="16"/>
        <v>25</v>
      </c>
      <c r="W479" s="121" t="e">
        <f>[1]!STOCK[[#This Row],[Precio Final]]-[1]!STOCK[[#This Row],[Costo total]]</f>
        <v>#REF!</v>
      </c>
      <c r="X479" s="121" t="e">
        <f>[1]!STOCK[[#This Row],[Ganancia Unitaria]]*[1]!STOCK[[#This Row],[Salidas]]</f>
        <v>#REF!</v>
      </c>
      <c r="Y479" s="121"/>
      <c r="Z479" s="129"/>
      <c r="AA479" s="96"/>
      <c r="AB479" s="96"/>
      <c r="AC479" s="121"/>
      <c r="AD479" s="131"/>
      <c r="AE479" s="78"/>
      <c r="AF479" s="78"/>
      <c r="AG479" s="78"/>
      <c r="AH479" s="78"/>
      <c r="AI479" s="78"/>
      <c r="AJ479" s="78"/>
      <c r="AK479" s="78"/>
      <c r="AL479" s="78"/>
      <c r="AM479" s="78"/>
      <c r="AN479" s="78"/>
      <c r="AO479" s="78"/>
      <c r="AP479" s="78"/>
      <c r="AQ479" s="78"/>
      <c r="AR479" s="78"/>
      <c r="AS479" s="78"/>
      <c r="AT479" s="78"/>
    </row>
    <row r="480" s="58" customFormat="1" ht="80" hidden="1" customHeight="1" spans="1:46">
      <c r="A480" s="126" t="s">
        <v>17510</v>
      </c>
      <c r="B480" s="125"/>
      <c r="C480" s="87" t="s">
        <v>2</v>
      </c>
      <c r="D480" s="118" t="s">
        <v>16480</v>
      </c>
      <c r="E480" s="127" t="s">
        <v>17511</v>
      </c>
      <c r="F480" s="127" t="s">
        <v>16409</v>
      </c>
      <c r="G480" s="115"/>
      <c r="H480" s="88">
        <v>20</v>
      </c>
      <c r="I480" s="78">
        <f t="shared" si="15"/>
        <v>20</v>
      </c>
      <c r="J480" s="124">
        <v>0</v>
      </c>
      <c r="K480" s="105">
        <f>SUMIFS(VENTAS[Cantidad],VENTAS[Código del producto Vendido],STOCK[[#This Row],[Code]])</f>
        <v>0</v>
      </c>
      <c r="L480" s="105">
        <f>STOCK[[#This Row],[Entradas]]-STOCK[[#This Row],[Salidas]]</f>
        <v>0</v>
      </c>
      <c r="M480" s="98" t="e">
        <f>[1]!STOCK[[#This Row],[Precio Final]]*10%</f>
        <v>#REF!</v>
      </c>
      <c r="N480" s="98">
        <v>0</v>
      </c>
      <c r="O480" s="98">
        <v>0</v>
      </c>
      <c r="P480" s="118">
        <v>9</v>
      </c>
      <c r="Q480" s="115">
        <v>0</v>
      </c>
      <c r="R480" s="116">
        <v>0</v>
      </c>
      <c r="S480" s="115">
        <v>0</v>
      </c>
      <c r="T480" s="115" t="e">
        <f>[1]!STOCK[[#This Row],[Costo Unitario (USD)]]+[1]!STOCK[[#This Row],[Costo Envío (USD)]]+[1]!STOCK[[#This Row],[Comisión 10%]]</f>
        <v>#REF!</v>
      </c>
      <c r="U480" s="98" t="e">
        <f>[1]!STOCK[[#This Row],[Costo total]]*1.5</f>
        <v>#REF!</v>
      </c>
      <c r="V480" s="80">
        <f t="shared" si="16"/>
        <v>20</v>
      </c>
      <c r="W480" s="115" t="e">
        <f>[1]!STOCK[[#This Row],[Precio Final]]-[1]!STOCK[[#This Row],[Costo total]]</f>
        <v>#REF!</v>
      </c>
      <c r="X480" s="115" t="e">
        <f>[1]!STOCK[[#This Row],[Ganancia Unitaria]]*[1]!STOCK[[#This Row],[Salidas]]</f>
        <v>#REF!</v>
      </c>
      <c r="Y480" s="115"/>
      <c r="Z480" s="128"/>
      <c r="AA480" s="100"/>
      <c r="AB480" s="100"/>
      <c r="AC480" s="115"/>
      <c r="AD480" s="131"/>
      <c r="AE480" s="78"/>
      <c r="AF480" s="78"/>
      <c r="AG480" s="78"/>
      <c r="AH480" s="78"/>
      <c r="AI480" s="78"/>
      <c r="AJ480" s="78"/>
      <c r="AK480" s="78"/>
      <c r="AL480" s="78"/>
      <c r="AM480" s="78"/>
      <c r="AN480" s="78"/>
      <c r="AO480" s="78"/>
      <c r="AP480" s="78"/>
      <c r="AQ480" s="78"/>
      <c r="AR480" s="78"/>
      <c r="AS480" s="78"/>
      <c r="AT480" s="78"/>
    </row>
    <row r="481" s="58" customFormat="1" ht="80" hidden="1" customHeight="1" spans="1:46">
      <c r="A481" s="126" t="s">
        <v>17512</v>
      </c>
      <c r="B481" s="125"/>
      <c r="C481" s="83" t="s">
        <v>2</v>
      </c>
      <c r="D481" s="118" t="s">
        <v>16480</v>
      </c>
      <c r="E481" s="127" t="s">
        <v>17513</v>
      </c>
      <c r="F481" s="127" t="s">
        <v>16400</v>
      </c>
      <c r="G481" s="121"/>
      <c r="H481" s="88">
        <v>15</v>
      </c>
      <c r="I481" s="78">
        <f t="shared" si="15"/>
        <v>15</v>
      </c>
      <c r="J481" s="124">
        <v>1</v>
      </c>
      <c r="K481" s="105">
        <f>SUMIFS(VENTAS[Cantidad],VENTAS[Código del producto Vendido],STOCK[[#This Row],[Code]])</f>
        <v>0</v>
      </c>
      <c r="L481" s="105">
        <f>STOCK[[#This Row],[Entradas]]-STOCK[[#This Row],[Salidas]]</f>
        <v>1</v>
      </c>
      <c r="M481" s="99" t="e">
        <f>[1]!STOCK[[#This Row],[Precio Final]]*10%</f>
        <v>#REF!</v>
      </c>
      <c r="N481" s="99">
        <v>0</v>
      </c>
      <c r="O481" s="99">
        <v>0</v>
      </c>
      <c r="P481" s="118">
        <v>9</v>
      </c>
      <c r="Q481" s="121">
        <v>0</v>
      </c>
      <c r="R481" s="123">
        <v>0</v>
      </c>
      <c r="S481" s="121">
        <v>0</v>
      </c>
      <c r="T481" s="121" t="e">
        <f>[1]!STOCK[[#This Row],[Costo Unitario (USD)]]+[1]!STOCK[[#This Row],[Costo Envío (USD)]]+[1]!STOCK[[#This Row],[Comisión 10%]]</f>
        <v>#REF!</v>
      </c>
      <c r="U481" s="99" t="e">
        <f>[1]!STOCK[[#This Row],[Costo total]]*1.5</f>
        <v>#REF!</v>
      </c>
      <c r="V481" s="80">
        <f t="shared" si="16"/>
        <v>15</v>
      </c>
      <c r="W481" s="121" t="e">
        <f>[1]!STOCK[[#This Row],[Precio Final]]-[1]!STOCK[[#This Row],[Costo total]]</f>
        <v>#REF!</v>
      </c>
      <c r="X481" s="121" t="e">
        <f>[1]!STOCK[[#This Row],[Ganancia Unitaria]]*[1]!STOCK[[#This Row],[Salidas]]</f>
        <v>#REF!</v>
      </c>
      <c r="Y481" s="121"/>
      <c r="Z481" s="129"/>
      <c r="AA481" s="96"/>
      <c r="AB481" s="96"/>
      <c r="AC481" s="121"/>
      <c r="AD481" s="131"/>
      <c r="AE481" s="78"/>
      <c r="AF481" s="78"/>
      <c r="AG481" s="78"/>
      <c r="AH481" s="78"/>
      <c r="AI481" s="78"/>
      <c r="AJ481" s="78"/>
      <c r="AK481" s="78"/>
      <c r="AL481" s="78"/>
      <c r="AM481" s="78"/>
      <c r="AN481" s="78"/>
      <c r="AO481" s="78"/>
      <c r="AP481" s="78"/>
      <c r="AQ481" s="78"/>
      <c r="AR481" s="78"/>
      <c r="AS481" s="78"/>
      <c r="AT481" s="78"/>
    </row>
    <row r="482" s="58" customFormat="1" ht="80" hidden="1" customHeight="1" spans="1:46">
      <c r="A482" s="126" t="s">
        <v>17514</v>
      </c>
      <c r="B482" s="125"/>
      <c r="C482" s="87" t="s">
        <v>2</v>
      </c>
      <c r="D482" s="118" t="s">
        <v>16466</v>
      </c>
      <c r="E482" s="127" t="s">
        <v>17515</v>
      </c>
      <c r="F482" s="127" t="s">
        <v>16409</v>
      </c>
      <c r="G482" s="115"/>
      <c r="H482" s="88">
        <v>25</v>
      </c>
      <c r="I482" s="78">
        <f t="shared" si="15"/>
        <v>25</v>
      </c>
      <c r="J482" s="124">
        <v>0</v>
      </c>
      <c r="K482" s="105">
        <f>SUMIFS(VENTAS[Cantidad],VENTAS[Código del producto Vendido],STOCK[[#This Row],[Code]])</f>
        <v>0</v>
      </c>
      <c r="L482" s="105">
        <f>STOCK[[#This Row],[Entradas]]-STOCK[[#This Row],[Salidas]]</f>
        <v>0</v>
      </c>
      <c r="M482" s="98" t="e">
        <f>[1]!STOCK[[#This Row],[Precio Final]]*10%</f>
        <v>#REF!</v>
      </c>
      <c r="N482" s="98">
        <v>0</v>
      </c>
      <c r="O482" s="98">
        <v>0</v>
      </c>
      <c r="P482" s="118">
        <v>9</v>
      </c>
      <c r="Q482" s="115">
        <v>0</v>
      </c>
      <c r="R482" s="116">
        <v>0</v>
      </c>
      <c r="S482" s="115">
        <v>0</v>
      </c>
      <c r="T482" s="115" t="e">
        <f>[1]!STOCK[[#This Row],[Costo Unitario (USD)]]+[1]!STOCK[[#This Row],[Costo Envío (USD)]]+[1]!STOCK[[#This Row],[Comisión 10%]]</f>
        <v>#REF!</v>
      </c>
      <c r="U482" s="98" t="e">
        <f>[1]!STOCK[[#This Row],[Costo total]]*1.5</f>
        <v>#REF!</v>
      </c>
      <c r="V482" s="80">
        <f t="shared" si="16"/>
        <v>25</v>
      </c>
      <c r="W482" s="115" t="e">
        <f>[1]!STOCK[[#This Row],[Precio Final]]-[1]!STOCK[[#This Row],[Costo total]]</f>
        <v>#REF!</v>
      </c>
      <c r="X482" s="115" t="e">
        <f>[1]!STOCK[[#This Row],[Ganancia Unitaria]]*[1]!STOCK[[#This Row],[Salidas]]</f>
        <v>#REF!</v>
      </c>
      <c r="Y482" s="115"/>
      <c r="Z482" s="128"/>
      <c r="AA482" s="100"/>
      <c r="AB482" s="100"/>
      <c r="AC482" s="115"/>
      <c r="AD482" s="131"/>
      <c r="AE482" s="78"/>
      <c r="AF482" s="78"/>
      <c r="AG482" s="78"/>
      <c r="AH482" s="78"/>
      <c r="AI482" s="78"/>
      <c r="AJ482" s="78"/>
      <c r="AK482" s="78"/>
      <c r="AL482" s="78"/>
      <c r="AM482" s="78"/>
      <c r="AN482" s="78"/>
      <c r="AO482" s="78"/>
      <c r="AP482" s="78"/>
      <c r="AQ482" s="78"/>
      <c r="AR482" s="78"/>
      <c r="AS482" s="78"/>
      <c r="AT482" s="78"/>
    </row>
    <row r="483" s="58" customFormat="1" ht="80" hidden="1" customHeight="1" spans="1:46">
      <c r="A483" s="126" t="s">
        <v>17516</v>
      </c>
      <c r="B483" s="125"/>
      <c r="C483" s="83" t="s">
        <v>2</v>
      </c>
      <c r="D483" s="118" t="s">
        <v>16466</v>
      </c>
      <c r="E483" s="127" t="s">
        <v>17517</v>
      </c>
      <c r="F483" s="127" t="s">
        <v>16568</v>
      </c>
      <c r="G483" s="121"/>
      <c r="H483" s="88">
        <v>25</v>
      </c>
      <c r="I483" s="78">
        <f t="shared" si="15"/>
        <v>25</v>
      </c>
      <c r="J483" s="124">
        <v>0</v>
      </c>
      <c r="K483" s="105">
        <f>SUMIFS(VENTAS[Cantidad],VENTAS[Código del producto Vendido],STOCK[[#This Row],[Code]])</f>
        <v>0</v>
      </c>
      <c r="L483" s="105">
        <f>STOCK[[#This Row],[Entradas]]-STOCK[[#This Row],[Salidas]]</f>
        <v>0</v>
      </c>
      <c r="M483" s="99" t="e">
        <f>[1]!STOCK[[#This Row],[Precio Final]]*10%</f>
        <v>#REF!</v>
      </c>
      <c r="N483" s="99">
        <v>0</v>
      </c>
      <c r="O483" s="99">
        <v>0</v>
      </c>
      <c r="P483" s="118">
        <v>9</v>
      </c>
      <c r="Q483" s="121">
        <v>0</v>
      </c>
      <c r="R483" s="123">
        <v>0</v>
      </c>
      <c r="S483" s="121">
        <v>0</v>
      </c>
      <c r="T483" s="121" t="e">
        <f>[1]!STOCK[[#This Row],[Costo Unitario (USD)]]+[1]!STOCK[[#This Row],[Costo Envío (USD)]]+[1]!STOCK[[#This Row],[Comisión 10%]]</f>
        <v>#REF!</v>
      </c>
      <c r="U483" s="99" t="e">
        <f>[1]!STOCK[[#This Row],[Costo total]]*1.5</f>
        <v>#REF!</v>
      </c>
      <c r="V483" s="80">
        <f t="shared" si="16"/>
        <v>25</v>
      </c>
      <c r="W483" s="121" t="e">
        <f>[1]!STOCK[[#This Row],[Precio Final]]-[1]!STOCK[[#This Row],[Costo total]]</f>
        <v>#REF!</v>
      </c>
      <c r="X483" s="121" t="e">
        <f>[1]!STOCK[[#This Row],[Ganancia Unitaria]]*[1]!STOCK[[#This Row],[Salidas]]</f>
        <v>#REF!</v>
      </c>
      <c r="Y483" s="121"/>
      <c r="Z483" s="129"/>
      <c r="AA483" s="96"/>
      <c r="AB483" s="96"/>
      <c r="AC483" s="121"/>
      <c r="AD483" s="131"/>
      <c r="AE483" s="78"/>
      <c r="AF483" s="78"/>
      <c r="AG483" s="78"/>
      <c r="AH483" s="78"/>
      <c r="AI483" s="78"/>
      <c r="AJ483" s="78"/>
      <c r="AK483" s="78"/>
      <c r="AL483" s="78"/>
      <c r="AM483" s="78"/>
      <c r="AN483" s="78"/>
      <c r="AO483" s="78"/>
      <c r="AP483" s="78"/>
      <c r="AQ483" s="78"/>
      <c r="AR483" s="78"/>
      <c r="AS483" s="78"/>
      <c r="AT483" s="78"/>
    </row>
    <row r="484" s="58" customFormat="1" ht="80" hidden="1" customHeight="1" spans="1:46">
      <c r="A484" s="126" t="s">
        <v>17518</v>
      </c>
      <c r="B484" s="133"/>
      <c r="C484" s="87" t="s">
        <v>2</v>
      </c>
      <c r="D484" s="118" t="s">
        <v>16480</v>
      </c>
      <c r="E484" s="127" t="s">
        <v>17519</v>
      </c>
      <c r="F484" s="127" t="s">
        <v>17176</v>
      </c>
      <c r="G484" s="100"/>
      <c r="H484" s="84">
        <v>15</v>
      </c>
      <c r="I484" s="78">
        <f t="shared" si="15"/>
        <v>15</v>
      </c>
      <c r="J484" s="124">
        <v>9</v>
      </c>
      <c r="K484" s="105">
        <f>SUMIFS(VENTAS[Cantidad],VENTAS[Código del producto Vendido],STOCK[[#This Row],[Code]])</f>
        <v>0</v>
      </c>
      <c r="L484" s="105">
        <f>STOCK[[#This Row],[Entradas]]-STOCK[[#This Row],[Salidas]]</f>
        <v>9</v>
      </c>
      <c r="M484" s="98" t="e">
        <f>[1]!STOCK[[#This Row],[Precio Final]]*10%</f>
        <v>#REF!</v>
      </c>
      <c r="N484" s="98">
        <v>0</v>
      </c>
      <c r="O484" s="98">
        <v>0</v>
      </c>
      <c r="P484" s="118">
        <v>9</v>
      </c>
      <c r="Q484" s="115">
        <v>0</v>
      </c>
      <c r="R484" s="116">
        <v>0</v>
      </c>
      <c r="S484" s="115">
        <v>0</v>
      </c>
      <c r="T484" s="115" t="e">
        <f>[1]!STOCK[[#This Row],[Costo Unitario (USD)]]+[1]!STOCK[[#This Row],[Costo Envío (USD)]]+[1]!STOCK[[#This Row],[Comisión 10%]]</f>
        <v>#REF!</v>
      </c>
      <c r="U484" s="98" t="e">
        <f>[1]!STOCK[[#This Row],[Costo total]]*1.5</f>
        <v>#REF!</v>
      </c>
      <c r="V484" s="80">
        <f t="shared" si="16"/>
        <v>15</v>
      </c>
      <c r="W484" s="115" t="e">
        <f>[1]!STOCK[[#This Row],[Precio Final]]-[1]!STOCK[[#This Row],[Costo total]]</f>
        <v>#REF!</v>
      </c>
      <c r="X484" s="115" t="e">
        <f>[1]!STOCK[[#This Row],[Ganancia Unitaria]]*[1]!STOCK[[#This Row],[Salidas]]</f>
        <v>#REF!</v>
      </c>
      <c r="Y484" s="100" t="s">
        <v>17162</v>
      </c>
      <c r="Z484" s="138"/>
      <c r="AA484" s="100" t="e">
        <f>[1]!STOCK[[#This Row],[Costo total]]*[1]!STOCK[[#This Row],[Entradas]]</f>
        <v>#REF!</v>
      </c>
      <c r="AB484" s="100" t="e">
        <f>[1]!STOCK[[#This Row],[Stock Actual]]*[1]!STOCK[[#This Row],[Costo total]]</f>
        <v>#REF!</v>
      </c>
      <c r="AC484" s="100"/>
      <c r="AD484" s="131"/>
      <c r="AE484" s="78"/>
      <c r="AF484" s="78"/>
      <c r="AG484" s="78"/>
      <c r="AH484" s="78"/>
      <c r="AI484" s="78"/>
      <c r="AJ484" s="78"/>
      <c r="AK484" s="78"/>
      <c r="AL484" s="78"/>
      <c r="AM484" s="78"/>
      <c r="AN484" s="78"/>
      <c r="AO484" s="78"/>
      <c r="AP484" s="78"/>
      <c r="AQ484" s="78"/>
      <c r="AR484" s="78"/>
      <c r="AS484" s="78"/>
      <c r="AT484" s="78"/>
    </row>
    <row r="485" s="58" customFormat="1" ht="80" hidden="1" customHeight="1" spans="1:46">
      <c r="A485" s="126" t="s">
        <v>17520</v>
      </c>
      <c r="B485" s="134"/>
      <c r="C485" s="83" t="s">
        <v>2</v>
      </c>
      <c r="D485" s="135" t="s">
        <v>16480</v>
      </c>
      <c r="E485" s="127" t="s">
        <v>17521</v>
      </c>
      <c r="F485" s="127" t="s">
        <v>16400</v>
      </c>
      <c r="G485" s="136"/>
      <c r="H485" s="135">
        <v>18</v>
      </c>
      <c r="I485" s="78">
        <f t="shared" si="15"/>
        <v>18</v>
      </c>
      <c r="J485" s="124">
        <v>1</v>
      </c>
      <c r="K485" s="105">
        <f>SUMIFS(VENTAS[Cantidad],VENTAS[Código del producto Vendido],STOCK[[#This Row],[Code]])</f>
        <v>0</v>
      </c>
      <c r="L485" s="105">
        <f>STOCK[[#This Row],[Entradas]]-STOCK[[#This Row],[Salidas]]</f>
        <v>1</v>
      </c>
      <c r="M485" s="99" t="e">
        <f>[1]!STOCK[[#This Row],[Precio Final]]*10%</f>
        <v>#REF!</v>
      </c>
      <c r="N485" s="99">
        <v>0</v>
      </c>
      <c r="O485" s="99">
        <v>0</v>
      </c>
      <c r="P485" s="118">
        <v>9</v>
      </c>
      <c r="Q485" s="121">
        <v>0</v>
      </c>
      <c r="R485" s="123">
        <v>0</v>
      </c>
      <c r="S485" s="121">
        <v>0</v>
      </c>
      <c r="T485" s="121" t="e">
        <f>[1]!STOCK[[#This Row],[Costo Unitario (USD)]]+[1]!STOCK[[#This Row],[Costo Envío (USD)]]+[1]!STOCK[[#This Row],[Comisión 10%]]</f>
        <v>#REF!</v>
      </c>
      <c r="U485" s="99" t="e">
        <f>[1]!STOCK[[#This Row],[Costo total]]*1.5</f>
        <v>#REF!</v>
      </c>
      <c r="V485" s="80">
        <f t="shared" si="16"/>
        <v>18</v>
      </c>
      <c r="W485" s="121" t="e">
        <f>[1]!STOCK[[#This Row],[Precio Final]]-[1]!STOCK[[#This Row],[Costo total]]</f>
        <v>#REF!</v>
      </c>
      <c r="X485" s="121" t="e">
        <f>[1]!STOCK[[#This Row],[Ganancia Unitaria]]*[1]!STOCK[[#This Row],[Salidas]]</f>
        <v>#REF!</v>
      </c>
      <c r="Y485" s="139"/>
      <c r="Z485" s="136"/>
      <c r="AA485" s="136"/>
      <c r="AB485" s="136"/>
      <c r="AC485" s="136"/>
      <c r="AD485" s="131"/>
      <c r="AE485" s="78"/>
      <c r="AF485" s="78"/>
      <c r="AG485" s="78"/>
      <c r="AH485" s="78"/>
      <c r="AI485" s="78"/>
      <c r="AJ485" s="78"/>
      <c r="AK485" s="78"/>
      <c r="AL485" s="78"/>
      <c r="AM485" s="78"/>
      <c r="AN485" s="78"/>
      <c r="AO485" s="78"/>
      <c r="AP485" s="78"/>
      <c r="AQ485" s="78"/>
      <c r="AR485" s="78"/>
      <c r="AS485" s="78"/>
      <c r="AT485" s="78"/>
    </row>
    <row r="486" s="58" customFormat="1" ht="80" hidden="1" customHeight="1" spans="1:46">
      <c r="A486" s="126" t="s">
        <v>17522</v>
      </c>
      <c r="B486" s="134"/>
      <c r="C486" s="87" t="s">
        <v>2</v>
      </c>
      <c r="D486" s="135" t="s">
        <v>16480</v>
      </c>
      <c r="E486" s="127" t="s">
        <v>17523</v>
      </c>
      <c r="F486" s="127" t="s">
        <v>16413</v>
      </c>
      <c r="G486" s="137"/>
      <c r="H486" s="135">
        <v>15</v>
      </c>
      <c r="I486" s="78">
        <f t="shared" si="15"/>
        <v>15</v>
      </c>
      <c r="J486" s="124">
        <v>1</v>
      </c>
      <c r="K486" s="105">
        <f>SUMIFS(VENTAS[Cantidad],VENTAS[Código del producto Vendido],STOCK[[#This Row],[Code]])</f>
        <v>0</v>
      </c>
      <c r="L486" s="105">
        <f>STOCK[[#This Row],[Entradas]]-STOCK[[#This Row],[Salidas]]</f>
        <v>1</v>
      </c>
      <c r="M486" s="98" t="e">
        <f>[1]!STOCK[[#This Row],[Precio Final]]*10%</f>
        <v>#REF!</v>
      </c>
      <c r="N486" s="98">
        <v>0</v>
      </c>
      <c r="O486" s="98">
        <v>0</v>
      </c>
      <c r="P486" s="118">
        <v>9</v>
      </c>
      <c r="Q486" s="115">
        <v>0</v>
      </c>
      <c r="R486" s="116">
        <v>0</v>
      </c>
      <c r="S486" s="115">
        <v>0</v>
      </c>
      <c r="T486" s="115" t="e">
        <f>[1]!STOCK[[#This Row],[Costo Unitario (USD)]]+[1]!STOCK[[#This Row],[Costo Envío (USD)]]+[1]!STOCK[[#This Row],[Comisión 10%]]</f>
        <v>#REF!</v>
      </c>
      <c r="U486" s="98" t="e">
        <f>[1]!STOCK[[#This Row],[Costo total]]*1.5</f>
        <v>#REF!</v>
      </c>
      <c r="V486" s="80">
        <f t="shared" si="16"/>
        <v>15</v>
      </c>
      <c r="W486" s="115" t="e">
        <f>[1]!STOCK[[#This Row],[Precio Final]]-[1]!STOCK[[#This Row],[Costo total]]</f>
        <v>#REF!</v>
      </c>
      <c r="X486" s="115" t="e">
        <f>[1]!STOCK[[#This Row],[Ganancia Unitaria]]*[1]!STOCK[[#This Row],[Salidas]]</f>
        <v>#REF!</v>
      </c>
      <c r="Y486" s="140"/>
      <c r="Z486" s="137"/>
      <c r="AA486" s="137"/>
      <c r="AB486" s="137"/>
      <c r="AC486" s="137"/>
      <c r="AD486" s="131"/>
      <c r="AE486" s="78"/>
      <c r="AF486" s="78"/>
      <c r="AG486" s="78"/>
      <c r="AH486" s="78"/>
      <c r="AI486" s="78"/>
      <c r="AJ486" s="78"/>
      <c r="AK486" s="78"/>
      <c r="AL486" s="78"/>
      <c r="AM486" s="78"/>
      <c r="AN486" s="78"/>
      <c r="AO486" s="78"/>
      <c r="AP486" s="78"/>
      <c r="AQ486" s="78"/>
      <c r="AR486" s="78"/>
      <c r="AS486" s="78"/>
      <c r="AT486" s="78"/>
    </row>
    <row r="487" s="58" customFormat="1" ht="80" hidden="1" customHeight="1" spans="1:46">
      <c r="A487" s="126" t="s">
        <v>17524</v>
      </c>
      <c r="B487" s="134"/>
      <c r="C487" s="83" t="s">
        <v>2</v>
      </c>
      <c r="D487" s="135" t="s">
        <v>16480</v>
      </c>
      <c r="E487" s="127" t="s">
        <v>17331</v>
      </c>
      <c r="F487" s="127" t="s">
        <v>16413</v>
      </c>
      <c r="G487" s="136"/>
      <c r="H487" s="135">
        <v>20</v>
      </c>
      <c r="I487" s="78">
        <f t="shared" si="15"/>
        <v>20</v>
      </c>
      <c r="J487" s="124">
        <v>2</v>
      </c>
      <c r="K487" s="105">
        <f>SUMIFS(VENTAS[Cantidad],VENTAS[Código del producto Vendido],STOCK[[#This Row],[Code]])</f>
        <v>0</v>
      </c>
      <c r="L487" s="105">
        <f>STOCK[[#This Row],[Entradas]]-STOCK[[#This Row],[Salidas]]</f>
        <v>2</v>
      </c>
      <c r="M487" s="99" t="e">
        <f>[1]!STOCK[[#This Row],[Precio Final]]*10%</f>
        <v>#REF!</v>
      </c>
      <c r="N487" s="99">
        <v>0</v>
      </c>
      <c r="O487" s="99">
        <v>0</v>
      </c>
      <c r="P487" s="118">
        <v>9</v>
      </c>
      <c r="Q487" s="121">
        <v>0</v>
      </c>
      <c r="R487" s="123">
        <v>0</v>
      </c>
      <c r="S487" s="121">
        <v>0</v>
      </c>
      <c r="T487" s="121" t="e">
        <f>[1]!STOCK[[#This Row],[Costo Unitario (USD)]]+[1]!STOCK[[#This Row],[Costo Envío (USD)]]+[1]!STOCK[[#This Row],[Comisión 10%]]</f>
        <v>#REF!</v>
      </c>
      <c r="U487" s="99" t="e">
        <f>[1]!STOCK[[#This Row],[Costo total]]*1.5</f>
        <v>#REF!</v>
      </c>
      <c r="V487" s="80">
        <f t="shared" si="16"/>
        <v>20</v>
      </c>
      <c r="W487" s="121" t="e">
        <f>[1]!STOCK[[#This Row],[Precio Final]]-[1]!STOCK[[#This Row],[Costo total]]</f>
        <v>#REF!</v>
      </c>
      <c r="X487" s="121" t="e">
        <f>[1]!STOCK[[#This Row],[Ganancia Unitaria]]*[1]!STOCK[[#This Row],[Salidas]]</f>
        <v>#REF!</v>
      </c>
      <c r="Y487" s="139"/>
      <c r="Z487" s="136"/>
      <c r="AA487" s="136"/>
      <c r="AB487" s="136"/>
      <c r="AC487" s="136"/>
      <c r="AD487" s="131"/>
      <c r="AE487" s="78"/>
      <c r="AF487" s="78"/>
      <c r="AG487" s="78"/>
      <c r="AH487" s="78"/>
      <c r="AI487" s="78"/>
      <c r="AJ487" s="78"/>
      <c r="AK487" s="78"/>
      <c r="AL487" s="78"/>
      <c r="AM487" s="78"/>
      <c r="AN487" s="78"/>
      <c r="AO487" s="78"/>
      <c r="AP487" s="78"/>
      <c r="AQ487" s="78"/>
      <c r="AR487" s="78"/>
      <c r="AS487" s="78"/>
      <c r="AT487" s="78"/>
    </row>
    <row r="488" s="58" customFormat="1" ht="80" hidden="1" customHeight="1" spans="1:46">
      <c r="A488" s="126" t="s">
        <v>17525</v>
      </c>
      <c r="B488" s="134"/>
      <c r="C488" s="87" t="s">
        <v>2</v>
      </c>
      <c r="D488" s="135" t="s">
        <v>16480</v>
      </c>
      <c r="E488" s="127" t="s">
        <v>17526</v>
      </c>
      <c r="F488" s="127" t="s">
        <v>16409</v>
      </c>
      <c r="G488" s="137"/>
      <c r="H488" s="135">
        <v>18</v>
      </c>
      <c r="I488" s="78">
        <f t="shared" si="15"/>
        <v>18</v>
      </c>
      <c r="J488" s="124">
        <v>1</v>
      </c>
      <c r="K488" s="105">
        <v>1</v>
      </c>
      <c r="L488" s="105">
        <f>STOCK[[#This Row],[Entradas]]-STOCK[[#This Row],[Salidas]]</f>
        <v>0</v>
      </c>
      <c r="M488" s="98" t="e">
        <f>[1]!STOCK[[#This Row],[Precio Final]]*10%</f>
        <v>#REF!</v>
      </c>
      <c r="N488" s="98">
        <v>0</v>
      </c>
      <c r="O488" s="98">
        <v>0</v>
      </c>
      <c r="P488" s="118">
        <v>9</v>
      </c>
      <c r="Q488" s="115">
        <v>0</v>
      </c>
      <c r="R488" s="116">
        <v>0</v>
      </c>
      <c r="S488" s="115">
        <v>0</v>
      </c>
      <c r="T488" s="115" t="e">
        <f>[1]!STOCK[[#This Row],[Costo Unitario (USD)]]+[1]!STOCK[[#This Row],[Costo Envío (USD)]]+[1]!STOCK[[#This Row],[Comisión 10%]]</f>
        <v>#REF!</v>
      </c>
      <c r="U488" s="98" t="e">
        <f>[1]!STOCK[[#This Row],[Costo total]]*1.5</f>
        <v>#REF!</v>
      </c>
      <c r="V488" s="80">
        <f t="shared" si="16"/>
        <v>18</v>
      </c>
      <c r="W488" s="115" t="e">
        <f>[1]!STOCK[[#This Row],[Precio Final]]-[1]!STOCK[[#This Row],[Costo total]]</f>
        <v>#REF!</v>
      </c>
      <c r="X488" s="115" t="e">
        <f>[1]!STOCK[[#This Row],[Ganancia Unitaria]]*[1]!STOCK[[#This Row],[Salidas]]</f>
        <v>#REF!</v>
      </c>
      <c r="Y488" s="140"/>
      <c r="Z488" s="137"/>
      <c r="AA488" s="137"/>
      <c r="AB488" s="137"/>
      <c r="AC488" s="137"/>
      <c r="AD488" s="131"/>
      <c r="AE488" s="78"/>
      <c r="AF488" s="78"/>
      <c r="AG488" s="78"/>
      <c r="AH488" s="78"/>
      <c r="AI488" s="78"/>
      <c r="AJ488" s="78"/>
      <c r="AK488" s="78"/>
      <c r="AL488" s="78"/>
      <c r="AM488" s="78"/>
      <c r="AN488" s="78"/>
      <c r="AO488" s="78"/>
      <c r="AP488" s="78"/>
      <c r="AQ488" s="78"/>
      <c r="AR488" s="78"/>
      <c r="AS488" s="78"/>
      <c r="AT488" s="78"/>
    </row>
    <row r="489" s="58" customFormat="1" ht="80" hidden="1" customHeight="1" spans="1:46">
      <c r="A489" s="126" t="s">
        <v>17527</v>
      </c>
      <c r="B489" s="134"/>
      <c r="C489" s="83" t="s">
        <v>2</v>
      </c>
      <c r="D489" s="135" t="s">
        <v>16466</v>
      </c>
      <c r="E489" s="127" t="s">
        <v>17528</v>
      </c>
      <c r="F489" s="127" t="s">
        <v>16387</v>
      </c>
      <c r="G489" s="136"/>
      <c r="H489" s="135">
        <v>25</v>
      </c>
      <c r="I489" s="78">
        <f t="shared" si="15"/>
        <v>25</v>
      </c>
      <c r="J489" s="124">
        <v>0</v>
      </c>
      <c r="K489" s="105">
        <f>SUMIFS(VENTAS[Cantidad],VENTAS[Código del producto Vendido],STOCK[[#This Row],[Code]])</f>
        <v>0</v>
      </c>
      <c r="L489" s="105">
        <f>STOCK[[#This Row],[Entradas]]-STOCK[[#This Row],[Salidas]]</f>
        <v>0</v>
      </c>
      <c r="M489" s="99" t="e">
        <f>[1]!STOCK[[#This Row],[Precio Final]]*10%</f>
        <v>#REF!</v>
      </c>
      <c r="N489" s="99">
        <v>0</v>
      </c>
      <c r="O489" s="99">
        <v>0</v>
      </c>
      <c r="P489" s="118">
        <v>9</v>
      </c>
      <c r="Q489" s="121">
        <v>0</v>
      </c>
      <c r="R489" s="123">
        <v>0</v>
      </c>
      <c r="S489" s="121">
        <v>0</v>
      </c>
      <c r="T489" s="121" t="e">
        <f>[1]!STOCK[[#This Row],[Costo Unitario (USD)]]+[1]!STOCK[[#This Row],[Costo Envío (USD)]]+[1]!STOCK[[#This Row],[Comisión 10%]]</f>
        <v>#REF!</v>
      </c>
      <c r="U489" s="99" t="e">
        <f>[1]!STOCK[[#This Row],[Costo total]]*1.5</f>
        <v>#REF!</v>
      </c>
      <c r="V489" s="80">
        <f t="shared" si="16"/>
        <v>25</v>
      </c>
      <c r="W489" s="121" t="e">
        <f>[1]!STOCK[[#This Row],[Precio Final]]-[1]!STOCK[[#This Row],[Costo total]]</f>
        <v>#REF!</v>
      </c>
      <c r="X489" s="121" t="e">
        <f>[1]!STOCK[[#This Row],[Ganancia Unitaria]]*[1]!STOCK[[#This Row],[Salidas]]</f>
        <v>#REF!</v>
      </c>
      <c r="Y489" s="139"/>
      <c r="Z489" s="136"/>
      <c r="AA489" s="136"/>
      <c r="AB489" s="136"/>
      <c r="AC489" s="136"/>
      <c r="AD489" s="131"/>
      <c r="AE489" s="78"/>
      <c r="AF489" s="78"/>
      <c r="AG489" s="78"/>
      <c r="AH489" s="78"/>
      <c r="AI489" s="78"/>
      <c r="AJ489" s="78"/>
      <c r="AK489" s="78"/>
      <c r="AL489" s="78"/>
      <c r="AM489" s="78"/>
      <c r="AN489" s="78"/>
      <c r="AO489" s="78"/>
      <c r="AP489" s="78"/>
      <c r="AQ489" s="78"/>
      <c r="AR489" s="78"/>
      <c r="AS489" s="78"/>
      <c r="AT489" s="78"/>
    </row>
    <row r="490" s="58" customFormat="1" ht="80" hidden="1" customHeight="1" spans="1:46">
      <c r="A490" s="126" t="s">
        <v>17529</v>
      </c>
      <c r="B490" s="134"/>
      <c r="C490" s="87" t="s">
        <v>2</v>
      </c>
      <c r="D490" s="135" t="s">
        <v>16466</v>
      </c>
      <c r="E490" s="127" t="s">
        <v>17530</v>
      </c>
      <c r="F490" s="127" t="s">
        <v>16413</v>
      </c>
      <c r="G490" s="137"/>
      <c r="H490" s="135">
        <v>15</v>
      </c>
      <c r="I490" s="78">
        <f t="shared" si="15"/>
        <v>15</v>
      </c>
      <c r="J490" s="124">
        <v>0</v>
      </c>
      <c r="K490" s="105">
        <f>SUMIFS(VENTAS[Cantidad],VENTAS[Código del producto Vendido],STOCK[[#This Row],[Code]])</f>
        <v>0</v>
      </c>
      <c r="L490" s="105">
        <f>STOCK[[#This Row],[Entradas]]-STOCK[[#This Row],[Salidas]]</f>
        <v>0</v>
      </c>
      <c r="M490" s="98" t="e">
        <f>[1]!STOCK[[#This Row],[Precio Final]]*10%</f>
        <v>#REF!</v>
      </c>
      <c r="N490" s="98">
        <v>0</v>
      </c>
      <c r="O490" s="98">
        <v>0</v>
      </c>
      <c r="P490" s="118">
        <v>9</v>
      </c>
      <c r="Q490" s="115">
        <v>0</v>
      </c>
      <c r="R490" s="116">
        <v>0</v>
      </c>
      <c r="S490" s="115">
        <v>0</v>
      </c>
      <c r="T490" s="115" t="e">
        <f>[1]!STOCK[[#This Row],[Costo Unitario (USD)]]+[1]!STOCK[[#This Row],[Costo Envío (USD)]]+[1]!STOCK[[#This Row],[Comisión 10%]]</f>
        <v>#REF!</v>
      </c>
      <c r="U490" s="98" t="e">
        <f>[1]!STOCK[[#This Row],[Costo total]]*1.5</f>
        <v>#REF!</v>
      </c>
      <c r="V490" s="80">
        <f t="shared" si="16"/>
        <v>15</v>
      </c>
      <c r="W490" s="115" t="e">
        <f>[1]!STOCK[[#This Row],[Precio Final]]-[1]!STOCK[[#This Row],[Costo total]]</f>
        <v>#REF!</v>
      </c>
      <c r="X490" s="115" t="e">
        <f>[1]!STOCK[[#This Row],[Ganancia Unitaria]]*[1]!STOCK[[#This Row],[Salidas]]</f>
        <v>#REF!</v>
      </c>
      <c r="Y490" s="140"/>
      <c r="Z490" s="137"/>
      <c r="AA490" s="137"/>
      <c r="AB490" s="137"/>
      <c r="AC490" s="137"/>
      <c r="AD490" s="131"/>
      <c r="AE490" s="78"/>
      <c r="AF490" s="78"/>
      <c r="AG490" s="78"/>
      <c r="AH490" s="78"/>
      <c r="AI490" s="78"/>
      <c r="AJ490" s="78"/>
      <c r="AK490" s="78"/>
      <c r="AL490" s="78"/>
      <c r="AM490" s="78"/>
      <c r="AN490" s="78"/>
      <c r="AO490" s="78"/>
      <c r="AP490" s="78"/>
      <c r="AQ490" s="78"/>
      <c r="AR490" s="78"/>
      <c r="AS490" s="78"/>
      <c r="AT490" s="78"/>
    </row>
    <row r="491" s="58" customFormat="1" ht="80" hidden="1" customHeight="1" spans="1:46">
      <c r="A491" s="126" t="s">
        <v>17531</v>
      </c>
      <c r="B491" s="134"/>
      <c r="C491" s="83" t="s">
        <v>2</v>
      </c>
      <c r="D491" s="135" t="s">
        <v>16480</v>
      </c>
      <c r="E491" s="127" t="s">
        <v>17532</v>
      </c>
      <c r="F491" s="127" t="s">
        <v>17533</v>
      </c>
      <c r="G491" s="136"/>
      <c r="H491" s="135">
        <v>25</v>
      </c>
      <c r="I491" s="78">
        <f t="shared" si="15"/>
        <v>25</v>
      </c>
      <c r="J491" s="124">
        <v>1</v>
      </c>
      <c r="K491" s="105">
        <f>SUMIFS(VENTAS[Cantidad],VENTAS[Código del producto Vendido],STOCK[[#This Row],[Code]])</f>
        <v>0</v>
      </c>
      <c r="L491" s="105">
        <f>STOCK[[#This Row],[Entradas]]-STOCK[[#This Row],[Salidas]]</f>
        <v>1</v>
      </c>
      <c r="M491" s="99" t="e">
        <f>[1]!STOCK[[#This Row],[Precio Final]]*10%</f>
        <v>#REF!</v>
      </c>
      <c r="N491" s="99">
        <v>0</v>
      </c>
      <c r="O491" s="99">
        <v>0</v>
      </c>
      <c r="P491" s="118">
        <v>9</v>
      </c>
      <c r="Q491" s="121">
        <v>0</v>
      </c>
      <c r="R491" s="123">
        <v>0</v>
      </c>
      <c r="S491" s="121">
        <v>0</v>
      </c>
      <c r="T491" s="121" t="e">
        <f>[1]!STOCK[[#This Row],[Costo Unitario (USD)]]+[1]!STOCK[[#This Row],[Costo Envío (USD)]]+[1]!STOCK[[#This Row],[Comisión 10%]]</f>
        <v>#REF!</v>
      </c>
      <c r="U491" s="99" t="e">
        <f>[1]!STOCK[[#This Row],[Costo total]]*1.5</f>
        <v>#REF!</v>
      </c>
      <c r="V491" s="80">
        <f t="shared" si="16"/>
        <v>25</v>
      </c>
      <c r="W491" s="121" t="e">
        <f>[1]!STOCK[[#This Row],[Precio Final]]-[1]!STOCK[[#This Row],[Costo total]]</f>
        <v>#REF!</v>
      </c>
      <c r="X491" s="121" t="e">
        <f>[1]!STOCK[[#This Row],[Ganancia Unitaria]]*[1]!STOCK[[#This Row],[Salidas]]</f>
        <v>#REF!</v>
      </c>
      <c r="Y491" s="139"/>
      <c r="Z491" s="136"/>
      <c r="AA491" s="136"/>
      <c r="AB491" s="136"/>
      <c r="AC491" s="136"/>
      <c r="AD491" s="131"/>
      <c r="AE491" s="78"/>
      <c r="AF491" s="78"/>
      <c r="AG491" s="78"/>
      <c r="AH491" s="78"/>
      <c r="AI491" s="78"/>
      <c r="AJ491" s="78"/>
      <c r="AK491" s="78"/>
      <c r="AL491" s="78"/>
      <c r="AM491" s="78"/>
      <c r="AN491" s="78"/>
      <c r="AO491" s="78"/>
      <c r="AP491" s="78"/>
      <c r="AQ491" s="78"/>
      <c r="AR491" s="78"/>
      <c r="AS491" s="78"/>
      <c r="AT491" s="78"/>
    </row>
    <row r="492" s="58" customFormat="1" ht="80" hidden="1" customHeight="1" spans="1:46">
      <c r="A492" s="124" t="s">
        <v>17534</v>
      </c>
      <c r="B492" s="134"/>
      <c r="C492" s="87" t="s">
        <v>2</v>
      </c>
      <c r="D492" s="135" t="s">
        <v>16466</v>
      </c>
      <c r="E492" s="127" t="s">
        <v>17535</v>
      </c>
      <c r="F492" s="127" t="s">
        <v>16568</v>
      </c>
      <c r="G492" s="137"/>
      <c r="H492" s="135">
        <v>30</v>
      </c>
      <c r="I492" s="78">
        <f t="shared" si="15"/>
        <v>30</v>
      </c>
      <c r="J492" s="124">
        <v>1</v>
      </c>
      <c r="K492" s="105">
        <f>SUMIFS(VENTAS[Cantidad],VENTAS[Código del producto Vendido],STOCK[[#This Row],[Code]])</f>
        <v>0</v>
      </c>
      <c r="L492" s="105">
        <f>STOCK[[#This Row],[Entradas]]-STOCK[[#This Row],[Salidas]]</f>
        <v>1</v>
      </c>
      <c r="M492" s="98" t="e">
        <f>[1]!STOCK[[#This Row],[Precio Final]]*10%</f>
        <v>#REF!</v>
      </c>
      <c r="N492" s="98">
        <v>0</v>
      </c>
      <c r="O492" s="98">
        <v>0</v>
      </c>
      <c r="P492" s="118">
        <v>9</v>
      </c>
      <c r="Q492" s="115">
        <v>0</v>
      </c>
      <c r="R492" s="116">
        <v>0</v>
      </c>
      <c r="S492" s="115">
        <v>0</v>
      </c>
      <c r="T492" s="115" t="e">
        <f>[1]!STOCK[[#This Row],[Costo Unitario (USD)]]+[1]!STOCK[[#This Row],[Costo Envío (USD)]]+[1]!STOCK[[#This Row],[Comisión 10%]]</f>
        <v>#REF!</v>
      </c>
      <c r="U492" s="98" t="e">
        <f>[1]!STOCK[[#This Row],[Costo total]]*1.5</f>
        <v>#REF!</v>
      </c>
      <c r="V492" s="80">
        <f t="shared" si="16"/>
        <v>30</v>
      </c>
      <c r="W492" s="115" t="e">
        <f>[1]!STOCK[[#This Row],[Precio Final]]-[1]!STOCK[[#This Row],[Costo total]]</f>
        <v>#REF!</v>
      </c>
      <c r="X492" s="115" t="e">
        <f>[1]!STOCK[[#This Row],[Ganancia Unitaria]]*[1]!STOCK[[#This Row],[Salidas]]</f>
        <v>#REF!</v>
      </c>
      <c r="Y492" s="140"/>
      <c r="Z492" s="137"/>
      <c r="AA492" s="137"/>
      <c r="AB492" s="137"/>
      <c r="AC492" s="137"/>
      <c r="AD492" s="131"/>
      <c r="AE492" s="78"/>
      <c r="AF492" s="78"/>
      <c r="AG492" s="78"/>
      <c r="AH492" s="78"/>
      <c r="AI492" s="78"/>
      <c r="AJ492" s="78"/>
      <c r="AK492" s="78"/>
      <c r="AL492" s="78"/>
      <c r="AM492" s="78"/>
      <c r="AN492" s="78"/>
      <c r="AO492" s="78"/>
      <c r="AP492" s="78"/>
      <c r="AQ492" s="78"/>
      <c r="AR492" s="78"/>
      <c r="AS492" s="78"/>
      <c r="AT492" s="78"/>
    </row>
    <row r="493" s="58" customFormat="1" ht="80" hidden="1" customHeight="1" spans="1:46">
      <c r="A493" s="124" t="s">
        <v>17536</v>
      </c>
      <c r="B493" s="134"/>
      <c r="C493" s="83" t="s">
        <v>2</v>
      </c>
      <c r="D493" s="135" t="s">
        <v>16466</v>
      </c>
      <c r="E493" s="127" t="s">
        <v>17537</v>
      </c>
      <c r="F493" s="127" t="s">
        <v>16409</v>
      </c>
      <c r="G493" s="136"/>
      <c r="H493" s="135">
        <v>20</v>
      </c>
      <c r="I493" s="78">
        <f t="shared" si="15"/>
        <v>20</v>
      </c>
      <c r="J493" s="124">
        <v>1</v>
      </c>
      <c r="K493" s="105">
        <f>SUMIFS(VENTAS[Cantidad],VENTAS[Código del producto Vendido],STOCK[[#This Row],[Code]])</f>
        <v>0</v>
      </c>
      <c r="L493" s="105">
        <f>STOCK[[#This Row],[Entradas]]-STOCK[[#This Row],[Salidas]]</f>
        <v>1</v>
      </c>
      <c r="M493" s="99" t="e">
        <f>[1]!STOCK[[#This Row],[Precio Final]]*10%</f>
        <v>#REF!</v>
      </c>
      <c r="N493" s="99">
        <v>0</v>
      </c>
      <c r="O493" s="99">
        <v>0</v>
      </c>
      <c r="P493" s="118">
        <v>9</v>
      </c>
      <c r="Q493" s="121">
        <v>0</v>
      </c>
      <c r="R493" s="123">
        <v>0</v>
      </c>
      <c r="S493" s="121">
        <v>0</v>
      </c>
      <c r="T493" s="121" t="e">
        <f>[1]!STOCK[[#This Row],[Costo Unitario (USD)]]+[1]!STOCK[[#This Row],[Costo Envío (USD)]]+[1]!STOCK[[#This Row],[Comisión 10%]]</f>
        <v>#REF!</v>
      </c>
      <c r="U493" s="99" t="e">
        <f>[1]!STOCK[[#This Row],[Costo total]]*1.5</f>
        <v>#REF!</v>
      </c>
      <c r="V493" s="80">
        <f t="shared" si="16"/>
        <v>20</v>
      </c>
      <c r="W493" s="121" t="e">
        <f>[1]!STOCK[[#This Row],[Precio Final]]-[1]!STOCK[[#This Row],[Costo total]]</f>
        <v>#REF!</v>
      </c>
      <c r="X493" s="121" t="e">
        <f>[1]!STOCK[[#This Row],[Ganancia Unitaria]]*[1]!STOCK[[#This Row],[Salidas]]</f>
        <v>#REF!</v>
      </c>
      <c r="Y493" s="139"/>
      <c r="Z493" s="136"/>
      <c r="AA493" s="136"/>
      <c r="AB493" s="136"/>
      <c r="AC493" s="136">
        <v>18</v>
      </c>
      <c r="AD493" s="131"/>
      <c r="AE493" s="78"/>
      <c r="AF493" s="78"/>
      <c r="AG493" s="78"/>
      <c r="AH493" s="78"/>
      <c r="AI493" s="78"/>
      <c r="AJ493" s="78"/>
      <c r="AK493" s="78"/>
      <c r="AL493" s="78"/>
      <c r="AM493" s="78"/>
      <c r="AN493" s="78"/>
      <c r="AO493" s="78"/>
      <c r="AP493" s="78"/>
      <c r="AQ493" s="78"/>
      <c r="AR493" s="78"/>
      <c r="AS493" s="78"/>
      <c r="AT493" s="78"/>
    </row>
    <row r="494" s="58" customFormat="1" ht="80" hidden="1" customHeight="1" spans="1:46">
      <c r="A494" s="124" t="s">
        <v>17538</v>
      </c>
      <c r="B494" s="134"/>
      <c r="C494" s="87" t="s">
        <v>2</v>
      </c>
      <c r="D494" s="135" t="s">
        <v>16466</v>
      </c>
      <c r="E494" s="127" t="s">
        <v>17539</v>
      </c>
      <c r="F494" s="127" t="s">
        <v>16387</v>
      </c>
      <c r="G494" s="137"/>
      <c r="H494" s="135">
        <v>30</v>
      </c>
      <c r="I494" s="78">
        <f t="shared" si="15"/>
        <v>30</v>
      </c>
      <c r="J494" s="124">
        <v>2</v>
      </c>
      <c r="K494" s="105">
        <f>SUMIFS(VENTAS[Cantidad],VENTAS[Código del producto Vendido],STOCK[[#This Row],[Code]])</f>
        <v>0</v>
      </c>
      <c r="L494" s="105">
        <f>STOCK[[#This Row],[Entradas]]-STOCK[[#This Row],[Salidas]]</f>
        <v>2</v>
      </c>
      <c r="M494" s="98" t="e">
        <f>[1]!STOCK[[#This Row],[Precio Final]]*10%</f>
        <v>#REF!</v>
      </c>
      <c r="N494" s="98">
        <v>0</v>
      </c>
      <c r="O494" s="98">
        <v>0</v>
      </c>
      <c r="P494" s="118">
        <v>9</v>
      </c>
      <c r="Q494" s="115">
        <v>0</v>
      </c>
      <c r="R494" s="116">
        <v>0</v>
      </c>
      <c r="S494" s="115">
        <v>0</v>
      </c>
      <c r="T494" s="115" t="e">
        <f>[1]!STOCK[[#This Row],[Costo Unitario (USD)]]+[1]!STOCK[[#This Row],[Costo Envío (USD)]]+[1]!STOCK[[#This Row],[Comisión 10%]]</f>
        <v>#REF!</v>
      </c>
      <c r="U494" s="98" t="e">
        <f>[1]!STOCK[[#This Row],[Costo total]]*1.5</f>
        <v>#REF!</v>
      </c>
      <c r="V494" s="80">
        <f t="shared" si="16"/>
        <v>30</v>
      </c>
      <c r="W494" s="115" t="e">
        <f>[1]!STOCK[[#This Row],[Precio Final]]-[1]!STOCK[[#This Row],[Costo total]]</f>
        <v>#REF!</v>
      </c>
      <c r="X494" s="115" t="e">
        <f>[1]!STOCK[[#This Row],[Ganancia Unitaria]]*[1]!STOCK[[#This Row],[Salidas]]</f>
        <v>#REF!</v>
      </c>
      <c r="Y494" s="140"/>
      <c r="Z494" s="137"/>
      <c r="AA494" s="137"/>
      <c r="AB494" s="137"/>
      <c r="AC494" s="137"/>
      <c r="AD494" s="131"/>
      <c r="AE494" s="78"/>
      <c r="AF494" s="78"/>
      <c r="AG494" s="78"/>
      <c r="AH494" s="78"/>
      <c r="AI494" s="78"/>
      <c r="AJ494" s="78"/>
      <c r="AK494" s="78"/>
      <c r="AL494" s="78"/>
      <c r="AM494" s="78"/>
      <c r="AN494" s="78"/>
      <c r="AO494" s="78"/>
      <c r="AP494" s="78"/>
      <c r="AQ494" s="78"/>
      <c r="AR494" s="78"/>
      <c r="AS494" s="78"/>
      <c r="AT494" s="78"/>
    </row>
    <row r="495" s="58" customFormat="1" ht="80" hidden="1" customHeight="1" spans="1:46">
      <c r="A495" s="126" t="s">
        <v>17540</v>
      </c>
      <c r="B495" s="134"/>
      <c r="C495" s="83" t="s">
        <v>2</v>
      </c>
      <c r="D495" s="135" t="s">
        <v>16480</v>
      </c>
      <c r="E495" s="127" t="s">
        <v>17541</v>
      </c>
      <c r="F495" s="127" t="s">
        <v>16409</v>
      </c>
      <c r="G495" s="136"/>
      <c r="H495" s="135">
        <v>20</v>
      </c>
      <c r="I495" s="78">
        <f t="shared" si="15"/>
        <v>20</v>
      </c>
      <c r="J495" s="124">
        <v>1</v>
      </c>
      <c r="K495" s="105">
        <f>SUMIFS(VENTAS[Cantidad],VENTAS[Código del producto Vendido],STOCK[[#This Row],[Code]])</f>
        <v>0</v>
      </c>
      <c r="L495" s="105">
        <f>STOCK[[#This Row],[Entradas]]-STOCK[[#This Row],[Salidas]]</f>
        <v>1</v>
      </c>
      <c r="M495" s="99" t="e">
        <f>[1]!STOCK[[#This Row],[Precio Final]]*10%</f>
        <v>#REF!</v>
      </c>
      <c r="N495" s="99">
        <v>0</v>
      </c>
      <c r="O495" s="99">
        <v>0</v>
      </c>
      <c r="P495" s="118">
        <v>9</v>
      </c>
      <c r="Q495" s="121">
        <v>0</v>
      </c>
      <c r="R495" s="123">
        <v>0</v>
      </c>
      <c r="S495" s="121">
        <v>0</v>
      </c>
      <c r="T495" s="121" t="e">
        <f>[1]!STOCK[[#This Row],[Costo Unitario (USD)]]+[1]!STOCK[[#This Row],[Costo Envío (USD)]]+[1]!STOCK[[#This Row],[Comisión 10%]]</f>
        <v>#REF!</v>
      </c>
      <c r="U495" s="99" t="e">
        <f>[1]!STOCK[[#This Row],[Costo total]]*1.5</f>
        <v>#REF!</v>
      </c>
      <c r="V495" s="80">
        <f t="shared" si="16"/>
        <v>20</v>
      </c>
      <c r="W495" s="121" t="e">
        <f>[1]!STOCK[[#This Row],[Precio Final]]-[1]!STOCK[[#This Row],[Costo total]]</f>
        <v>#REF!</v>
      </c>
      <c r="X495" s="121" t="e">
        <f>[1]!STOCK[[#This Row],[Ganancia Unitaria]]*[1]!STOCK[[#This Row],[Salidas]]</f>
        <v>#REF!</v>
      </c>
      <c r="Y495" s="139"/>
      <c r="Z495" s="136"/>
      <c r="AA495" s="136"/>
      <c r="AB495" s="136"/>
      <c r="AC495" s="136"/>
      <c r="AD495" s="131"/>
      <c r="AE495" s="78"/>
      <c r="AF495" s="78"/>
      <c r="AG495" s="78"/>
      <c r="AH495" s="78"/>
      <c r="AI495" s="78"/>
      <c r="AJ495" s="78"/>
      <c r="AK495" s="78"/>
      <c r="AL495" s="78"/>
      <c r="AM495" s="78"/>
      <c r="AN495" s="78"/>
      <c r="AO495" s="78"/>
      <c r="AP495" s="78"/>
      <c r="AQ495" s="78"/>
      <c r="AR495" s="78"/>
      <c r="AS495" s="78"/>
      <c r="AT495" s="78"/>
    </row>
    <row r="496" s="58" customFormat="1" ht="80" hidden="1" customHeight="1" spans="1:46">
      <c r="A496" s="126" t="s">
        <v>17542</v>
      </c>
      <c r="B496" s="134"/>
      <c r="C496" s="87" t="s">
        <v>2</v>
      </c>
      <c r="D496" s="135" t="s">
        <v>16480</v>
      </c>
      <c r="E496" s="127" t="s">
        <v>17543</v>
      </c>
      <c r="F496" s="127" t="s">
        <v>16387</v>
      </c>
      <c r="G496" s="137"/>
      <c r="H496" s="135">
        <v>18</v>
      </c>
      <c r="I496" s="78">
        <f t="shared" si="15"/>
        <v>18</v>
      </c>
      <c r="J496" s="124">
        <v>1</v>
      </c>
      <c r="K496" s="105">
        <f>SUMIFS(VENTAS[Cantidad],VENTAS[Código del producto Vendido],STOCK[[#This Row],[Code]])</f>
        <v>0</v>
      </c>
      <c r="L496" s="105">
        <f>STOCK[[#This Row],[Entradas]]-STOCK[[#This Row],[Salidas]]</f>
        <v>1</v>
      </c>
      <c r="M496" s="98" t="e">
        <f>[1]!STOCK[[#This Row],[Precio Final]]*10%</f>
        <v>#REF!</v>
      </c>
      <c r="N496" s="98">
        <v>0</v>
      </c>
      <c r="O496" s="98">
        <v>0</v>
      </c>
      <c r="P496" s="118">
        <v>9</v>
      </c>
      <c r="Q496" s="115">
        <v>0</v>
      </c>
      <c r="R496" s="116">
        <v>0</v>
      </c>
      <c r="S496" s="115">
        <v>0</v>
      </c>
      <c r="T496" s="115" t="e">
        <f>[1]!STOCK[[#This Row],[Costo Unitario (USD)]]+[1]!STOCK[[#This Row],[Costo Envío (USD)]]+[1]!STOCK[[#This Row],[Comisión 10%]]</f>
        <v>#REF!</v>
      </c>
      <c r="U496" s="98" t="e">
        <f>[1]!STOCK[[#This Row],[Costo total]]*1.5</f>
        <v>#REF!</v>
      </c>
      <c r="V496" s="80">
        <f t="shared" si="16"/>
        <v>18</v>
      </c>
      <c r="W496" s="115" t="e">
        <f>[1]!STOCK[[#This Row],[Precio Final]]-[1]!STOCK[[#This Row],[Costo total]]</f>
        <v>#REF!</v>
      </c>
      <c r="X496" s="115" t="e">
        <f>[1]!STOCK[[#This Row],[Ganancia Unitaria]]*[1]!STOCK[[#This Row],[Salidas]]</f>
        <v>#REF!</v>
      </c>
      <c r="Y496" s="140"/>
      <c r="Z496" s="137"/>
      <c r="AA496" s="137"/>
      <c r="AB496" s="137"/>
      <c r="AC496" s="137"/>
      <c r="AD496" s="131"/>
      <c r="AE496" s="78"/>
      <c r="AF496" s="78"/>
      <c r="AG496" s="78"/>
      <c r="AH496" s="78"/>
      <c r="AI496" s="78"/>
      <c r="AJ496" s="78"/>
      <c r="AK496" s="78"/>
      <c r="AL496" s="78"/>
      <c r="AM496" s="78"/>
      <c r="AN496" s="78"/>
      <c r="AO496" s="78"/>
      <c r="AP496" s="78"/>
      <c r="AQ496" s="78"/>
      <c r="AR496" s="78"/>
      <c r="AS496" s="78"/>
      <c r="AT496" s="78"/>
    </row>
    <row r="497" s="58" customFormat="1" ht="80" hidden="1" customHeight="1" spans="1:46">
      <c r="A497" s="126" t="s">
        <v>17544</v>
      </c>
      <c r="B497" s="134"/>
      <c r="C497" s="83" t="s">
        <v>2</v>
      </c>
      <c r="D497" s="135" t="s">
        <v>16480</v>
      </c>
      <c r="E497" s="127" t="s">
        <v>17545</v>
      </c>
      <c r="F497" s="127" t="s">
        <v>16409</v>
      </c>
      <c r="G497" s="136"/>
      <c r="H497" s="135">
        <v>18</v>
      </c>
      <c r="I497" s="78">
        <f t="shared" si="15"/>
        <v>18</v>
      </c>
      <c r="J497" s="124">
        <v>2</v>
      </c>
      <c r="K497" s="105">
        <f>SUMIFS(VENTAS[Cantidad],VENTAS[Código del producto Vendido],STOCK[[#This Row],[Code]])</f>
        <v>0</v>
      </c>
      <c r="L497" s="105">
        <f>STOCK[[#This Row],[Entradas]]-STOCK[[#This Row],[Salidas]]</f>
        <v>2</v>
      </c>
      <c r="M497" s="99" t="e">
        <f>[1]!STOCK[[#This Row],[Precio Final]]*10%</f>
        <v>#REF!</v>
      </c>
      <c r="N497" s="99">
        <v>0</v>
      </c>
      <c r="O497" s="99">
        <v>0</v>
      </c>
      <c r="P497" s="118">
        <v>9</v>
      </c>
      <c r="Q497" s="121">
        <v>0</v>
      </c>
      <c r="R497" s="123">
        <v>0</v>
      </c>
      <c r="S497" s="121">
        <v>0</v>
      </c>
      <c r="T497" s="121" t="e">
        <f>[1]!STOCK[[#This Row],[Costo Unitario (USD)]]+[1]!STOCK[[#This Row],[Costo Envío (USD)]]+[1]!STOCK[[#This Row],[Comisión 10%]]</f>
        <v>#REF!</v>
      </c>
      <c r="U497" s="99" t="e">
        <f>[1]!STOCK[[#This Row],[Costo total]]*1.5</f>
        <v>#REF!</v>
      </c>
      <c r="V497" s="80">
        <f t="shared" si="16"/>
        <v>18</v>
      </c>
      <c r="W497" s="121" t="e">
        <f>[1]!STOCK[[#This Row],[Precio Final]]-[1]!STOCK[[#This Row],[Costo total]]</f>
        <v>#REF!</v>
      </c>
      <c r="X497" s="121" t="e">
        <f>[1]!STOCK[[#This Row],[Ganancia Unitaria]]*[1]!STOCK[[#This Row],[Salidas]]</f>
        <v>#REF!</v>
      </c>
      <c r="Y497" s="139"/>
      <c r="Z497" s="136"/>
      <c r="AA497" s="136"/>
      <c r="AB497" s="136"/>
      <c r="AC497" s="136"/>
      <c r="AD497" s="131"/>
      <c r="AE497" s="78"/>
      <c r="AF497" s="78"/>
      <c r="AG497" s="78"/>
      <c r="AH497" s="78"/>
      <c r="AI497" s="78"/>
      <c r="AJ497" s="78"/>
      <c r="AK497" s="78"/>
      <c r="AL497" s="78"/>
      <c r="AM497" s="78"/>
      <c r="AN497" s="78"/>
      <c r="AO497" s="78"/>
      <c r="AP497" s="78"/>
      <c r="AQ497" s="78"/>
      <c r="AR497" s="78"/>
      <c r="AS497" s="78"/>
      <c r="AT497" s="78"/>
    </row>
    <row r="498" s="58" customFormat="1" ht="80" hidden="1" customHeight="1" spans="1:46">
      <c r="A498" s="124" t="s">
        <v>17546</v>
      </c>
      <c r="B498" s="134"/>
      <c r="C498" s="87" t="s">
        <v>2</v>
      </c>
      <c r="D498" s="135" t="s">
        <v>16466</v>
      </c>
      <c r="E498" s="127" t="s">
        <v>17547</v>
      </c>
      <c r="F498" s="127" t="s">
        <v>16387</v>
      </c>
      <c r="G498" s="137"/>
      <c r="H498" s="135">
        <v>15</v>
      </c>
      <c r="I498" s="78">
        <f t="shared" si="15"/>
        <v>15</v>
      </c>
      <c r="J498" s="124">
        <v>2</v>
      </c>
      <c r="K498" s="105">
        <f>SUMIFS(VENTAS[Cantidad],VENTAS[Código del producto Vendido],STOCK[[#This Row],[Code]])</f>
        <v>0</v>
      </c>
      <c r="L498" s="105">
        <f>STOCK[[#This Row],[Entradas]]-STOCK[[#This Row],[Salidas]]</f>
        <v>2</v>
      </c>
      <c r="M498" s="98" t="e">
        <f>[1]!STOCK[[#This Row],[Precio Final]]*10%</f>
        <v>#REF!</v>
      </c>
      <c r="N498" s="98">
        <v>0</v>
      </c>
      <c r="O498" s="98">
        <v>0</v>
      </c>
      <c r="P498" s="118">
        <v>9</v>
      </c>
      <c r="Q498" s="115">
        <v>0</v>
      </c>
      <c r="R498" s="116">
        <v>0</v>
      </c>
      <c r="S498" s="115">
        <v>0</v>
      </c>
      <c r="T498" s="115" t="e">
        <f>[1]!STOCK[[#This Row],[Costo Unitario (USD)]]+[1]!STOCK[[#This Row],[Costo Envío (USD)]]+[1]!STOCK[[#This Row],[Comisión 10%]]</f>
        <v>#REF!</v>
      </c>
      <c r="U498" s="98" t="e">
        <f>[1]!STOCK[[#This Row],[Costo total]]*1.5</f>
        <v>#REF!</v>
      </c>
      <c r="V498" s="80">
        <f t="shared" si="16"/>
        <v>15</v>
      </c>
      <c r="W498" s="115" t="e">
        <f>[1]!STOCK[[#This Row],[Precio Final]]-[1]!STOCK[[#This Row],[Costo total]]</f>
        <v>#REF!</v>
      </c>
      <c r="X498" s="115" t="e">
        <f>[1]!STOCK[[#This Row],[Ganancia Unitaria]]*[1]!STOCK[[#This Row],[Salidas]]</f>
        <v>#REF!</v>
      </c>
      <c r="Y498" s="140"/>
      <c r="Z498" s="137"/>
      <c r="AA498" s="137"/>
      <c r="AB498" s="137"/>
      <c r="AC498" s="137"/>
      <c r="AD498" s="131"/>
      <c r="AE498" s="78"/>
      <c r="AF498" s="78"/>
      <c r="AG498" s="78"/>
      <c r="AH498" s="78"/>
      <c r="AI498" s="78"/>
      <c r="AJ498" s="78"/>
      <c r="AK498" s="78"/>
      <c r="AL498" s="78"/>
      <c r="AM498" s="78"/>
      <c r="AN498" s="78"/>
      <c r="AO498" s="78"/>
      <c r="AP498" s="78"/>
      <c r="AQ498" s="78"/>
      <c r="AR498" s="78"/>
      <c r="AS498" s="78"/>
      <c r="AT498" s="78"/>
    </row>
    <row r="499" s="58" customFormat="1" ht="80" hidden="1" customHeight="1" spans="1:46">
      <c r="A499" s="126" t="s">
        <v>17548</v>
      </c>
      <c r="B499" s="134"/>
      <c r="C499" s="83" t="s">
        <v>2</v>
      </c>
      <c r="D499" s="135" t="s">
        <v>16466</v>
      </c>
      <c r="E499" s="127" t="s">
        <v>17549</v>
      </c>
      <c r="F499" s="127" t="s">
        <v>16409</v>
      </c>
      <c r="G499" s="136"/>
      <c r="H499" s="135">
        <v>15</v>
      </c>
      <c r="I499" s="78">
        <f t="shared" si="15"/>
        <v>15</v>
      </c>
      <c r="J499" s="124">
        <v>0</v>
      </c>
      <c r="K499" s="105">
        <f>SUMIFS(VENTAS[Cantidad],VENTAS[Código del producto Vendido],STOCK[[#This Row],[Code]])</f>
        <v>0</v>
      </c>
      <c r="L499" s="105">
        <f>STOCK[[#This Row],[Entradas]]-STOCK[[#This Row],[Salidas]]</f>
        <v>0</v>
      </c>
      <c r="M499" s="99" t="e">
        <f>[1]!STOCK[[#This Row],[Precio Final]]*10%</f>
        <v>#REF!</v>
      </c>
      <c r="N499" s="99">
        <v>0</v>
      </c>
      <c r="O499" s="99">
        <v>0</v>
      </c>
      <c r="P499" s="118">
        <v>9</v>
      </c>
      <c r="Q499" s="121">
        <v>0</v>
      </c>
      <c r="R499" s="123">
        <v>0</v>
      </c>
      <c r="S499" s="121">
        <v>0</v>
      </c>
      <c r="T499" s="121" t="e">
        <f>[1]!STOCK[[#This Row],[Costo Unitario (USD)]]+[1]!STOCK[[#This Row],[Costo Envío (USD)]]+[1]!STOCK[[#This Row],[Comisión 10%]]</f>
        <v>#REF!</v>
      </c>
      <c r="U499" s="99" t="e">
        <f>[1]!STOCK[[#This Row],[Costo total]]*1.5</f>
        <v>#REF!</v>
      </c>
      <c r="V499" s="80">
        <f t="shared" si="16"/>
        <v>15</v>
      </c>
      <c r="W499" s="121" t="e">
        <f>[1]!STOCK[[#This Row],[Precio Final]]-[1]!STOCK[[#This Row],[Costo total]]</f>
        <v>#REF!</v>
      </c>
      <c r="X499" s="121" t="e">
        <f>[1]!STOCK[[#This Row],[Ganancia Unitaria]]*[1]!STOCK[[#This Row],[Salidas]]</f>
        <v>#REF!</v>
      </c>
      <c r="Y499" s="139"/>
      <c r="Z499" s="136"/>
      <c r="AA499" s="136"/>
      <c r="AB499" s="136"/>
      <c r="AC499" s="136"/>
      <c r="AD499" s="131"/>
      <c r="AE499" s="78"/>
      <c r="AF499" s="78"/>
      <c r="AG499" s="78"/>
      <c r="AH499" s="78"/>
      <c r="AI499" s="78"/>
      <c r="AJ499" s="78"/>
      <c r="AK499" s="78"/>
      <c r="AL499" s="78"/>
      <c r="AM499" s="78"/>
      <c r="AN499" s="78"/>
      <c r="AO499" s="78"/>
      <c r="AP499" s="78"/>
      <c r="AQ499" s="78"/>
      <c r="AR499" s="78"/>
      <c r="AS499" s="78"/>
      <c r="AT499" s="78"/>
    </row>
    <row r="500" s="58" customFormat="1" ht="80" hidden="1" customHeight="1" spans="1:46">
      <c r="A500" s="124" t="s">
        <v>17550</v>
      </c>
      <c r="B500" s="134"/>
      <c r="C500" s="87" t="s">
        <v>2</v>
      </c>
      <c r="D500" s="135" t="s">
        <v>16466</v>
      </c>
      <c r="E500" s="127" t="s">
        <v>17551</v>
      </c>
      <c r="F500" s="127" t="s">
        <v>16400</v>
      </c>
      <c r="G500" s="137"/>
      <c r="H500" s="135">
        <v>15</v>
      </c>
      <c r="I500" s="78">
        <f t="shared" si="15"/>
        <v>15</v>
      </c>
      <c r="J500" s="124">
        <v>1</v>
      </c>
      <c r="K500" s="105">
        <f>SUMIFS(VENTAS[Cantidad],VENTAS[Código del producto Vendido],STOCK[[#This Row],[Code]])</f>
        <v>0</v>
      </c>
      <c r="L500" s="105">
        <f>STOCK[[#This Row],[Entradas]]-STOCK[[#This Row],[Salidas]]</f>
        <v>1</v>
      </c>
      <c r="M500" s="98" t="e">
        <f>[1]!STOCK[[#This Row],[Precio Final]]*10%</f>
        <v>#REF!</v>
      </c>
      <c r="N500" s="98">
        <v>0</v>
      </c>
      <c r="O500" s="98">
        <v>0</v>
      </c>
      <c r="P500" s="118">
        <v>9</v>
      </c>
      <c r="Q500" s="115">
        <v>0</v>
      </c>
      <c r="R500" s="116">
        <v>0</v>
      </c>
      <c r="S500" s="115">
        <v>0</v>
      </c>
      <c r="T500" s="115" t="e">
        <f>[1]!STOCK[[#This Row],[Costo Unitario (USD)]]+[1]!STOCK[[#This Row],[Costo Envío (USD)]]+[1]!STOCK[[#This Row],[Comisión 10%]]</f>
        <v>#REF!</v>
      </c>
      <c r="U500" s="98" t="e">
        <f>[1]!STOCK[[#This Row],[Costo total]]*1.5</f>
        <v>#REF!</v>
      </c>
      <c r="V500" s="80">
        <f t="shared" si="16"/>
        <v>15</v>
      </c>
      <c r="W500" s="115" t="e">
        <f>[1]!STOCK[[#This Row],[Precio Final]]-[1]!STOCK[[#This Row],[Costo total]]</f>
        <v>#REF!</v>
      </c>
      <c r="X500" s="115" t="e">
        <f>[1]!STOCK[[#This Row],[Ganancia Unitaria]]*[1]!STOCK[[#This Row],[Salidas]]</f>
        <v>#REF!</v>
      </c>
      <c r="Y500" s="140"/>
      <c r="Z500" s="137"/>
      <c r="AA500" s="137"/>
      <c r="AB500" s="137"/>
      <c r="AC500" s="137"/>
      <c r="AD500" s="131"/>
      <c r="AE500" s="78"/>
      <c r="AF500" s="78"/>
      <c r="AG500" s="78"/>
      <c r="AH500" s="78"/>
      <c r="AI500" s="78"/>
      <c r="AJ500" s="78"/>
      <c r="AK500" s="78"/>
      <c r="AL500" s="78"/>
      <c r="AM500" s="78"/>
      <c r="AN500" s="78"/>
      <c r="AO500" s="78"/>
      <c r="AP500" s="78"/>
      <c r="AQ500" s="78"/>
      <c r="AR500" s="78"/>
      <c r="AS500" s="78"/>
      <c r="AT500" s="78"/>
    </row>
    <row r="501" s="58" customFormat="1" ht="80" hidden="1" customHeight="1" spans="1:46">
      <c r="A501" s="126" t="s">
        <v>17552</v>
      </c>
      <c r="B501" s="134"/>
      <c r="C501" s="83" t="s">
        <v>2</v>
      </c>
      <c r="D501" s="135" t="s">
        <v>16480</v>
      </c>
      <c r="E501" s="127" t="s">
        <v>17553</v>
      </c>
      <c r="F501" s="127" t="s">
        <v>16400</v>
      </c>
      <c r="G501" s="136"/>
      <c r="H501" s="135">
        <v>25</v>
      </c>
      <c r="I501" s="78">
        <f t="shared" si="15"/>
        <v>25</v>
      </c>
      <c r="J501" s="124">
        <v>2</v>
      </c>
      <c r="K501" s="105">
        <f>SUMIFS(VENTAS[Cantidad],VENTAS[Código del producto Vendido],STOCK[[#This Row],[Code]])</f>
        <v>0</v>
      </c>
      <c r="L501" s="105">
        <f>STOCK[[#This Row],[Entradas]]-STOCK[[#This Row],[Salidas]]</f>
        <v>2</v>
      </c>
      <c r="M501" s="99" t="e">
        <f>[1]!STOCK[[#This Row],[Precio Final]]*10%</f>
        <v>#REF!</v>
      </c>
      <c r="N501" s="99">
        <v>0</v>
      </c>
      <c r="O501" s="99">
        <v>0</v>
      </c>
      <c r="P501" s="118">
        <v>9</v>
      </c>
      <c r="Q501" s="121">
        <v>0</v>
      </c>
      <c r="R501" s="123">
        <v>0</v>
      </c>
      <c r="S501" s="121">
        <v>0</v>
      </c>
      <c r="T501" s="121" t="e">
        <f>[1]!STOCK[[#This Row],[Costo Unitario (USD)]]+[1]!STOCK[[#This Row],[Costo Envío (USD)]]+[1]!STOCK[[#This Row],[Comisión 10%]]</f>
        <v>#REF!</v>
      </c>
      <c r="U501" s="99" t="e">
        <f>[1]!STOCK[[#This Row],[Costo total]]*1.5</f>
        <v>#REF!</v>
      </c>
      <c r="V501" s="80">
        <f t="shared" si="16"/>
        <v>25</v>
      </c>
      <c r="W501" s="121" t="e">
        <f>[1]!STOCK[[#This Row],[Precio Final]]-[1]!STOCK[[#This Row],[Costo total]]</f>
        <v>#REF!</v>
      </c>
      <c r="X501" s="121" t="e">
        <f>[1]!STOCK[[#This Row],[Ganancia Unitaria]]*[1]!STOCK[[#This Row],[Salidas]]</f>
        <v>#REF!</v>
      </c>
      <c r="Y501" s="139"/>
      <c r="Z501" s="136"/>
      <c r="AA501" s="136"/>
      <c r="AB501" s="136"/>
      <c r="AC501" s="136"/>
      <c r="AD501" s="131"/>
      <c r="AE501" s="78"/>
      <c r="AF501" s="78"/>
      <c r="AG501" s="78"/>
      <c r="AH501" s="78"/>
      <c r="AI501" s="78"/>
      <c r="AJ501" s="78"/>
      <c r="AK501" s="78"/>
      <c r="AL501" s="78"/>
      <c r="AM501" s="78"/>
      <c r="AN501" s="78"/>
      <c r="AO501" s="78"/>
      <c r="AP501" s="78"/>
      <c r="AQ501" s="78"/>
      <c r="AR501" s="78"/>
      <c r="AS501" s="78"/>
      <c r="AT501" s="78"/>
    </row>
    <row r="502" s="58" customFormat="1" ht="80" hidden="1" customHeight="1" spans="1:46">
      <c r="A502" s="126" t="s">
        <v>17554</v>
      </c>
      <c r="B502" s="134"/>
      <c r="C502" s="87" t="s">
        <v>2</v>
      </c>
      <c r="D502" s="135" t="s">
        <v>16480</v>
      </c>
      <c r="E502" s="127" t="s">
        <v>17555</v>
      </c>
      <c r="F502" s="127" t="s">
        <v>16568</v>
      </c>
      <c r="G502" s="137"/>
      <c r="H502" s="135">
        <v>20</v>
      </c>
      <c r="I502" s="78">
        <f t="shared" si="15"/>
        <v>20</v>
      </c>
      <c r="J502" s="124">
        <v>1</v>
      </c>
      <c r="K502" s="105">
        <f>SUMIFS(VENTAS[Cantidad],VENTAS[Código del producto Vendido],STOCK[[#This Row],[Code]])</f>
        <v>0</v>
      </c>
      <c r="L502" s="105">
        <f>STOCK[[#This Row],[Entradas]]-STOCK[[#This Row],[Salidas]]</f>
        <v>1</v>
      </c>
      <c r="M502" s="98" t="e">
        <f>[1]!STOCK[[#This Row],[Precio Final]]*10%</f>
        <v>#REF!</v>
      </c>
      <c r="N502" s="98">
        <v>0</v>
      </c>
      <c r="O502" s="98">
        <v>0</v>
      </c>
      <c r="P502" s="118">
        <v>9</v>
      </c>
      <c r="Q502" s="115">
        <v>0</v>
      </c>
      <c r="R502" s="116">
        <v>0</v>
      </c>
      <c r="S502" s="115">
        <v>0</v>
      </c>
      <c r="T502" s="115" t="e">
        <f>[1]!STOCK[[#This Row],[Costo Unitario (USD)]]+[1]!STOCK[[#This Row],[Costo Envío (USD)]]+[1]!STOCK[[#This Row],[Comisión 10%]]</f>
        <v>#REF!</v>
      </c>
      <c r="U502" s="98" t="e">
        <f>[1]!STOCK[[#This Row],[Costo total]]*1.5</f>
        <v>#REF!</v>
      </c>
      <c r="V502" s="80">
        <f t="shared" si="16"/>
        <v>20</v>
      </c>
      <c r="W502" s="115" t="e">
        <f>[1]!STOCK[[#This Row],[Precio Final]]-[1]!STOCK[[#This Row],[Costo total]]</f>
        <v>#REF!</v>
      </c>
      <c r="X502" s="115" t="e">
        <f>[1]!STOCK[[#This Row],[Ganancia Unitaria]]*[1]!STOCK[[#This Row],[Salidas]]</f>
        <v>#REF!</v>
      </c>
      <c r="Y502" s="140"/>
      <c r="Z502" s="137"/>
      <c r="AA502" s="137"/>
      <c r="AB502" s="137"/>
      <c r="AC502" s="137"/>
      <c r="AD502" s="131"/>
      <c r="AE502" s="78"/>
      <c r="AF502" s="78"/>
      <c r="AG502" s="78"/>
      <c r="AH502" s="78"/>
      <c r="AI502" s="78"/>
      <c r="AJ502" s="78"/>
      <c r="AK502" s="78"/>
      <c r="AL502" s="78"/>
      <c r="AM502" s="78"/>
      <c r="AN502" s="78"/>
      <c r="AO502" s="78"/>
      <c r="AP502" s="78"/>
      <c r="AQ502" s="78"/>
      <c r="AR502" s="78"/>
      <c r="AS502" s="78"/>
      <c r="AT502" s="78"/>
    </row>
    <row r="503" s="58" customFormat="1" ht="80" hidden="1" customHeight="1" spans="1:46">
      <c r="A503" s="126" t="s">
        <v>17556</v>
      </c>
      <c r="B503" s="134"/>
      <c r="C503" s="83" t="s">
        <v>2</v>
      </c>
      <c r="D503" s="135" t="s">
        <v>16480</v>
      </c>
      <c r="E503" s="127" t="s">
        <v>17557</v>
      </c>
      <c r="F503" s="127" t="s">
        <v>16568</v>
      </c>
      <c r="G503" s="136"/>
      <c r="H503" s="135">
        <v>25</v>
      </c>
      <c r="I503" s="78">
        <f t="shared" si="15"/>
        <v>25</v>
      </c>
      <c r="J503" s="124">
        <v>1</v>
      </c>
      <c r="K503" s="105">
        <f>SUMIFS(VENTAS[Cantidad],VENTAS[Código del producto Vendido],STOCK[[#This Row],[Code]])</f>
        <v>0</v>
      </c>
      <c r="L503" s="105">
        <f>STOCK[[#This Row],[Entradas]]-STOCK[[#This Row],[Salidas]]</f>
        <v>1</v>
      </c>
      <c r="M503" s="99" t="e">
        <f>[1]!STOCK[[#This Row],[Precio Final]]*10%</f>
        <v>#REF!</v>
      </c>
      <c r="N503" s="99">
        <v>0</v>
      </c>
      <c r="O503" s="99">
        <v>0</v>
      </c>
      <c r="P503" s="118">
        <v>9</v>
      </c>
      <c r="Q503" s="121">
        <v>0</v>
      </c>
      <c r="R503" s="123">
        <v>0</v>
      </c>
      <c r="S503" s="121">
        <v>0</v>
      </c>
      <c r="T503" s="121" t="e">
        <f>[1]!STOCK[[#This Row],[Costo Unitario (USD)]]+[1]!STOCK[[#This Row],[Costo Envío (USD)]]+[1]!STOCK[[#This Row],[Comisión 10%]]</f>
        <v>#REF!</v>
      </c>
      <c r="U503" s="99" t="e">
        <f>[1]!STOCK[[#This Row],[Costo total]]*1.5</f>
        <v>#REF!</v>
      </c>
      <c r="V503" s="80">
        <f t="shared" si="16"/>
        <v>25</v>
      </c>
      <c r="W503" s="121" t="e">
        <f>[1]!STOCK[[#This Row],[Precio Final]]-[1]!STOCK[[#This Row],[Costo total]]</f>
        <v>#REF!</v>
      </c>
      <c r="X503" s="121" t="e">
        <f>[1]!STOCK[[#This Row],[Ganancia Unitaria]]*[1]!STOCK[[#This Row],[Salidas]]</f>
        <v>#REF!</v>
      </c>
      <c r="Y503" s="139"/>
      <c r="Z503" s="136"/>
      <c r="AA503" s="136"/>
      <c r="AB503" s="136"/>
      <c r="AC503" s="136"/>
      <c r="AD503" s="131"/>
      <c r="AE503" s="78"/>
      <c r="AF503" s="78"/>
      <c r="AG503" s="78"/>
      <c r="AH503" s="78"/>
      <c r="AI503" s="78"/>
      <c r="AJ503" s="78"/>
      <c r="AK503" s="78"/>
      <c r="AL503" s="78"/>
      <c r="AM503" s="78"/>
      <c r="AN503" s="78"/>
      <c r="AO503" s="78"/>
      <c r="AP503" s="78"/>
      <c r="AQ503" s="78"/>
      <c r="AR503" s="78"/>
      <c r="AS503" s="78"/>
      <c r="AT503" s="78"/>
    </row>
    <row r="504" s="58" customFormat="1" ht="80" hidden="1" customHeight="1" spans="1:46">
      <c r="A504" s="126" t="s">
        <v>17558</v>
      </c>
      <c r="B504" s="134"/>
      <c r="C504" s="87" t="s">
        <v>2</v>
      </c>
      <c r="D504" s="135" t="s">
        <v>16480</v>
      </c>
      <c r="E504" s="127" t="s">
        <v>17559</v>
      </c>
      <c r="F504" s="127" t="s">
        <v>16413</v>
      </c>
      <c r="G504" s="137"/>
      <c r="H504" s="135">
        <v>20</v>
      </c>
      <c r="I504" s="78">
        <f t="shared" si="15"/>
        <v>20</v>
      </c>
      <c r="J504" s="124">
        <v>0</v>
      </c>
      <c r="K504" s="105">
        <f>SUMIFS(VENTAS[Cantidad],VENTAS[Código del producto Vendido],STOCK[[#This Row],[Code]])</f>
        <v>0</v>
      </c>
      <c r="L504" s="105">
        <f>STOCK[[#This Row],[Entradas]]-STOCK[[#This Row],[Salidas]]</f>
        <v>0</v>
      </c>
      <c r="M504" s="98" t="e">
        <f>[1]!STOCK[[#This Row],[Precio Final]]*10%</f>
        <v>#REF!</v>
      </c>
      <c r="N504" s="98">
        <v>0</v>
      </c>
      <c r="O504" s="98">
        <v>0</v>
      </c>
      <c r="P504" s="118">
        <v>9</v>
      </c>
      <c r="Q504" s="115">
        <v>0</v>
      </c>
      <c r="R504" s="116">
        <v>0</v>
      </c>
      <c r="S504" s="115">
        <v>0</v>
      </c>
      <c r="T504" s="115" t="e">
        <f>[1]!STOCK[[#This Row],[Costo Unitario (USD)]]+[1]!STOCK[[#This Row],[Costo Envío (USD)]]+[1]!STOCK[[#This Row],[Comisión 10%]]</f>
        <v>#REF!</v>
      </c>
      <c r="U504" s="98" t="e">
        <f>[1]!STOCK[[#This Row],[Costo total]]*1.5</f>
        <v>#REF!</v>
      </c>
      <c r="V504" s="80">
        <f t="shared" si="16"/>
        <v>20</v>
      </c>
      <c r="W504" s="115" t="e">
        <f>[1]!STOCK[[#This Row],[Precio Final]]-[1]!STOCK[[#This Row],[Costo total]]</f>
        <v>#REF!</v>
      </c>
      <c r="X504" s="115" t="e">
        <f>[1]!STOCK[[#This Row],[Ganancia Unitaria]]*[1]!STOCK[[#This Row],[Salidas]]</f>
        <v>#REF!</v>
      </c>
      <c r="Y504" s="140"/>
      <c r="Z504" s="137"/>
      <c r="AA504" s="137"/>
      <c r="AB504" s="137"/>
      <c r="AC504" s="137"/>
      <c r="AD504" s="131"/>
      <c r="AE504" s="78"/>
      <c r="AF504" s="78"/>
      <c r="AG504" s="78"/>
      <c r="AH504" s="78"/>
      <c r="AI504" s="78"/>
      <c r="AJ504" s="78"/>
      <c r="AK504" s="78"/>
      <c r="AL504" s="78"/>
      <c r="AM504" s="78"/>
      <c r="AN504" s="78"/>
      <c r="AO504" s="78"/>
      <c r="AP504" s="78"/>
      <c r="AQ504" s="78"/>
      <c r="AR504" s="78"/>
      <c r="AS504" s="78"/>
      <c r="AT504" s="78"/>
    </row>
    <row r="505" s="58" customFormat="1" ht="80" hidden="1" customHeight="1" spans="1:46">
      <c r="A505" s="126" t="s">
        <v>17560</v>
      </c>
      <c r="B505" s="134"/>
      <c r="C505" s="83" t="s">
        <v>2</v>
      </c>
      <c r="D505" s="135" t="s">
        <v>16466</v>
      </c>
      <c r="E505" s="127" t="s">
        <v>17561</v>
      </c>
      <c r="F505" s="127" t="s">
        <v>16387</v>
      </c>
      <c r="G505" s="136"/>
      <c r="H505" s="135">
        <v>25</v>
      </c>
      <c r="I505" s="78">
        <f t="shared" si="15"/>
        <v>25</v>
      </c>
      <c r="J505" s="124">
        <v>1</v>
      </c>
      <c r="K505" s="105">
        <f>SUMIFS(VENTAS[Cantidad],VENTAS[Código del producto Vendido],STOCK[[#This Row],[Code]])</f>
        <v>0</v>
      </c>
      <c r="L505" s="105">
        <f>STOCK[[#This Row],[Entradas]]-STOCK[[#This Row],[Salidas]]</f>
        <v>1</v>
      </c>
      <c r="M505" s="99" t="e">
        <f>[1]!STOCK[[#This Row],[Precio Final]]*10%</f>
        <v>#REF!</v>
      </c>
      <c r="N505" s="99">
        <v>0</v>
      </c>
      <c r="O505" s="99">
        <v>0</v>
      </c>
      <c r="P505" s="118">
        <v>9</v>
      </c>
      <c r="Q505" s="121">
        <v>0</v>
      </c>
      <c r="R505" s="123">
        <v>0</v>
      </c>
      <c r="S505" s="121">
        <v>0</v>
      </c>
      <c r="T505" s="121" t="e">
        <f>[1]!STOCK[[#This Row],[Costo Unitario (USD)]]+[1]!STOCK[[#This Row],[Costo Envío (USD)]]+[1]!STOCK[[#This Row],[Comisión 10%]]</f>
        <v>#REF!</v>
      </c>
      <c r="U505" s="99" t="e">
        <f>[1]!STOCK[[#This Row],[Costo total]]*1.5</f>
        <v>#REF!</v>
      </c>
      <c r="V505" s="80">
        <f t="shared" si="16"/>
        <v>25</v>
      </c>
      <c r="W505" s="121" t="e">
        <f>[1]!STOCK[[#This Row],[Precio Final]]-[1]!STOCK[[#This Row],[Costo total]]</f>
        <v>#REF!</v>
      </c>
      <c r="X505" s="121" t="e">
        <f>[1]!STOCK[[#This Row],[Ganancia Unitaria]]*[1]!STOCK[[#This Row],[Salidas]]</f>
        <v>#REF!</v>
      </c>
      <c r="Y505" s="139"/>
      <c r="Z505" s="136"/>
      <c r="AA505" s="136"/>
      <c r="AB505" s="136"/>
      <c r="AC505" s="136"/>
      <c r="AD505" s="131"/>
      <c r="AE505" s="78"/>
      <c r="AF505" s="78"/>
      <c r="AG505" s="78"/>
      <c r="AH505" s="78"/>
      <c r="AI505" s="78"/>
      <c r="AJ505" s="78"/>
      <c r="AK505" s="78"/>
      <c r="AL505" s="78"/>
      <c r="AM505" s="78"/>
      <c r="AN505" s="78"/>
      <c r="AO505" s="78"/>
      <c r="AP505" s="78"/>
      <c r="AQ505" s="78"/>
      <c r="AR505" s="78"/>
      <c r="AS505" s="78"/>
      <c r="AT505" s="78"/>
    </row>
    <row r="506" s="58" customFormat="1" ht="80" hidden="1" customHeight="1" spans="1:46">
      <c r="A506" s="130" t="s">
        <v>17562</v>
      </c>
      <c r="B506" s="134"/>
      <c r="C506" s="87" t="s">
        <v>2</v>
      </c>
      <c r="D506" s="135" t="s">
        <v>16466</v>
      </c>
      <c r="E506" s="127" t="s">
        <v>17563</v>
      </c>
      <c r="F506" s="127" t="s">
        <v>16409</v>
      </c>
      <c r="G506" s="137"/>
      <c r="H506" s="135">
        <v>20</v>
      </c>
      <c r="I506" s="78">
        <f t="shared" si="15"/>
        <v>20</v>
      </c>
      <c r="J506" s="124">
        <v>1</v>
      </c>
      <c r="K506" s="105">
        <f>SUMIFS(VENTAS[Cantidad],VENTAS[Código del producto Vendido],STOCK[[#This Row],[Code]])</f>
        <v>0</v>
      </c>
      <c r="L506" s="105">
        <f>STOCK[[#This Row],[Entradas]]-STOCK[[#This Row],[Salidas]]</f>
        <v>1</v>
      </c>
      <c r="M506" s="98" t="e">
        <f>[1]!STOCK[[#This Row],[Precio Final]]*10%</f>
        <v>#REF!</v>
      </c>
      <c r="N506" s="98">
        <v>0</v>
      </c>
      <c r="O506" s="98">
        <v>0</v>
      </c>
      <c r="P506" s="118">
        <v>9</v>
      </c>
      <c r="Q506" s="115">
        <v>0</v>
      </c>
      <c r="R506" s="116">
        <v>0</v>
      </c>
      <c r="S506" s="115">
        <v>0</v>
      </c>
      <c r="T506" s="115" t="e">
        <f>[1]!STOCK[[#This Row],[Costo Unitario (USD)]]+[1]!STOCK[[#This Row],[Costo Envío (USD)]]+[1]!STOCK[[#This Row],[Comisión 10%]]</f>
        <v>#REF!</v>
      </c>
      <c r="U506" s="98" t="e">
        <f>[1]!STOCK[[#This Row],[Costo total]]*1.5</f>
        <v>#REF!</v>
      </c>
      <c r="V506" s="80">
        <f t="shared" si="16"/>
        <v>20</v>
      </c>
      <c r="W506" s="115" t="e">
        <f>[1]!STOCK[[#This Row],[Precio Final]]-[1]!STOCK[[#This Row],[Costo total]]</f>
        <v>#REF!</v>
      </c>
      <c r="X506" s="115" t="e">
        <f>[1]!STOCK[[#This Row],[Ganancia Unitaria]]*[1]!STOCK[[#This Row],[Salidas]]</f>
        <v>#REF!</v>
      </c>
      <c r="Y506" s="140"/>
      <c r="Z506" s="137"/>
      <c r="AA506" s="137"/>
      <c r="AB506" s="137"/>
      <c r="AC506" s="137"/>
      <c r="AD506" s="131"/>
      <c r="AE506" s="78"/>
      <c r="AF506" s="78"/>
      <c r="AG506" s="78"/>
      <c r="AH506" s="78"/>
      <c r="AI506" s="78"/>
      <c r="AJ506" s="78"/>
      <c r="AK506" s="78"/>
      <c r="AL506" s="78"/>
      <c r="AM506" s="78"/>
      <c r="AN506" s="78"/>
      <c r="AO506" s="78"/>
      <c r="AP506" s="78"/>
      <c r="AQ506" s="78"/>
      <c r="AR506" s="78"/>
      <c r="AS506" s="78"/>
      <c r="AT506" s="78"/>
    </row>
    <row r="507" s="58" customFormat="1" ht="80" hidden="1" customHeight="1" spans="1:46">
      <c r="A507" s="126" t="s">
        <v>17564</v>
      </c>
      <c r="B507" s="134"/>
      <c r="C507" s="83" t="s">
        <v>2</v>
      </c>
      <c r="D507" s="135" t="s">
        <v>16480</v>
      </c>
      <c r="E507" s="127" t="s">
        <v>17565</v>
      </c>
      <c r="F507" s="127" t="s">
        <v>16568</v>
      </c>
      <c r="G507" s="136"/>
      <c r="H507" s="135">
        <v>15</v>
      </c>
      <c r="I507" s="78">
        <f t="shared" si="15"/>
        <v>15</v>
      </c>
      <c r="J507" s="124">
        <v>1</v>
      </c>
      <c r="K507" s="105">
        <f>SUMIFS(VENTAS[Cantidad],VENTAS[Código del producto Vendido],STOCK[[#This Row],[Code]])</f>
        <v>0</v>
      </c>
      <c r="L507" s="105">
        <f>STOCK[[#This Row],[Entradas]]-STOCK[[#This Row],[Salidas]]</f>
        <v>1</v>
      </c>
      <c r="M507" s="99" t="e">
        <f>[1]!STOCK[[#This Row],[Precio Final]]*10%</f>
        <v>#REF!</v>
      </c>
      <c r="N507" s="99">
        <v>0</v>
      </c>
      <c r="O507" s="99">
        <v>0</v>
      </c>
      <c r="P507" s="118">
        <v>9</v>
      </c>
      <c r="Q507" s="121">
        <v>0</v>
      </c>
      <c r="R507" s="123">
        <v>0</v>
      </c>
      <c r="S507" s="121">
        <v>0</v>
      </c>
      <c r="T507" s="121" t="e">
        <f>[1]!STOCK[[#This Row],[Costo Unitario (USD)]]+[1]!STOCK[[#This Row],[Costo Envío (USD)]]+[1]!STOCK[[#This Row],[Comisión 10%]]</f>
        <v>#REF!</v>
      </c>
      <c r="U507" s="99" t="e">
        <f>[1]!STOCK[[#This Row],[Costo total]]*1.5</f>
        <v>#REF!</v>
      </c>
      <c r="V507" s="80">
        <f t="shared" si="16"/>
        <v>15</v>
      </c>
      <c r="W507" s="121" t="e">
        <f>[1]!STOCK[[#This Row],[Precio Final]]-[1]!STOCK[[#This Row],[Costo total]]</f>
        <v>#REF!</v>
      </c>
      <c r="X507" s="121" t="e">
        <f>[1]!STOCK[[#This Row],[Ganancia Unitaria]]*[1]!STOCK[[#This Row],[Salidas]]</f>
        <v>#REF!</v>
      </c>
      <c r="Y507" s="139"/>
      <c r="Z507" s="136"/>
      <c r="AA507" s="136"/>
      <c r="AB507" s="136"/>
      <c r="AC507" s="136"/>
      <c r="AD507" s="131"/>
      <c r="AE507" s="78"/>
      <c r="AF507" s="78"/>
      <c r="AG507" s="78"/>
      <c r="AH507" s="78"/>
      <c r="AI507" s="78"/>
      <c r="AJ507" s="78"/>
      <c r="AK507" s="78"/>
      <c r="AL507" s="78"/>
      <c r="AM507" s="78"/>
      <c r="AN507" s="78"/>
      <c r="AO507" s="78"/>
      <c r="AP507" s="78"/>
      <c r="AQ507" s="78"/>
      <c r="AR507" s="78"/>
      <c r="AS507" s="78"/>
      <c r="AT507" s="78"/>
    </row>
    <row r="508" s="58" customFormat="1" ht="80" hidden="1" customHeight="1" spans="1:46">
      <c r="A508" s="124" t="s">
        <v>17566</v>
      </c>
      <c r="B508" s="134"/>
      <c r="C508" s="87" t="s">
        <v>2</v>
      </c>
      <c r="D508" s="135" t="s">
        <v>16466</v>
      </c>
      <c r="E508" s="127" t="s">
        <v>17567</v>
      </c>
      <c r="F508" s="127" t="s">
        <v>16409</v>
      </c>
      <c r="G508" s="137"/>
      <c r="H508" s="135">
        <v>25</v>
      </c>
      <c r="I508" s="78">
        <f t="shared" si="15"/>
        <v>25</v>
      </c>
      <c r="J508" s="124">
        <v>4</v>
      </c>
      <c r="K508" s="105">
        <f>SUMIFS(VENTAS[Cantidad],VENTAS[Código del producto Vendido],STOCK[[#This Row],[Code]])</f>
        <v>0</v>
      </c>
      <c r="L508" s="105">
        <f>STOCK[[#This Row],[Entradas]]-STOCK[[#This Row],[Salidas]]</f>
        <v>4</v>
      </c>
      <c r="M508" s="98" t="e">
        <f>[1]!STOCK[[#This Row],[Precio Final]]*10%</f>
        <v>#REF!</v>
      </c>
      <c r="N508" s="98">
        <v>0</v>
      </c>
      <c r="O508" s="98">
        <v>0</v>
      </c>
      <c r="P508" s="118">
        <v>9</v>
      </c>
      <c r="Q508" s="115">
        <v>0</v>
      </c>
      <c r="R508" s="116">
        <v>0</v>
      </c>
      <c r="S508" s="115">
        <v>0</v>
      </c>
      <c r="T508" s="115" t="e">
        <f>[1]!STOCK[[#This Row],[Costo Unitario (USD)]]+[1]!STOCK[[#This Row],[Costo Envío (USD)]]+[1]!STOCK[[#This Row],[Comisión 10%]]</f>
        <v>#REF!</v>
      </c>
      <c r="U508" s="98" t="e">
        <f>[1]!STOCK[[#This Row],[Costo total]]*1.5</f>
        <v>#REF!</v>
      </c>
      <c r="V508" s="80">
        <f t="shared" si="16"/>
        <v>25</v>
      </c>
      <c r="W508" s="115" t="e">
        <f>[1]!STOCK[[#This Row],[Precio Final]]-[1]!STOCK[[#This Row],[Costo total]]</f>
        <v>#REF!</v>
      </c>
      <c r="X508" s="115" t="e">
        <f>[1]!STOCK[[#This Row],[Ganancia Unitaria]]*[1]!STOCK[[#This Row],[Salidas]]</f>
        <v>#REF!</v>
      </c>
      <c r="Y508" s="140"/>
      <c r="Z508" s="137"/>
      <c r="AA508" s="137"/>
      <c r="AB508" s="137"/>
      <c r="AC508" s="137"/>
      <c r="AD508" s="131"/>
      <c r="AE508" s="78"/>
      <c r="AF508" s="78"/>
      <c r="AG508" s="78"/>
      <c r="AH508" s="78"/>
      <c r="AI508" s="78"/>
      <c r="AJ508" s="78"/>
      <c r="AK508" s="78"/>
      <c r="AL508" s="78"/>
      <c r="AM508" s="78"/>
      <c r="AN508" s="78"/>
      <c r="AO508" s="78"/>
      <c r="AP508" s="78"/>
      <c r="AQ508" s="78"/>
      <c r="AR508" s="78"/>
      <c r="AS508" s="78"/>
      <c r="AT508" s="78"/>
    </row>
    <row r="509" s="58" customFormat="1" ht="80" hidden="1" customHeight="1" spans="1:46">
      <c r="A509" s="126" t="s">
        <v>17568</v>
      </c>
      <c r="B509" s="134"/>
      <c r="C509" s="83" t="s">
        <v>2</v>
      </c>
      <c r="D509" s="135" t="s">
        <v>16480</v>
      </c>
      <c r="E509" s="127" t="s">
        <v>17569</v>
      </c>
      <c r="F509" s="127" t="s">
        <v>16568</v>
      </c>
      <c r="G509" s="136"/>
      <c r="H509" s="135">
        <v>20</v>
      </c>
      <c r="I509" s="78">
        <f t="shared" si="15"/>
        <v>20</v>
      </c>
      <c r="J509" s="124">
        <v>0</v>
      </c>
      <c r="K509" s="105">
        <f>SUMIFS(VENTAS[Cantidad],VENTAS[Código del producto Vendido],STOCK[[#This Row],[Code]])</f>
        <v>0</v>
      </c>
      <c r="L509" s="105">
        <f>STOCK[[#This Row],[Entradas]]-STOCK[[#This Row],[Salidas]]</f>
        <v>0</v>
      </c>
      <c r="M509" s="99" t="e">
        <f>[1]!STOCK[[#This Row],[Precio Final]]*10%</f>
        <v>#REF!</v>
      </c>
      <c r="N509" s="99">
        <v>0</v>
      </c>
      <c r="O509" s="99">
        <v>0</v>
      </c>
      <c r="P509" s="118">
        <v>9</v>
      </c>
      <c r="Q509" s="121">
        <v>0</v>
      </c>
      <c r="R509" s="123">
        <v>0</v>
      </c>
      <c r="S509" s="121">
        <v>0</v>
      </c>
      <c r="T509" s="121" t="e">
        <f>[1]!STOCK[[#This Row],[Costo Unitario (USD)]]+[1]!STOCK[[#This Row],[Costo Envío (USD)]]+[1]!STOCK[[#This Row],[Comisión 10%]]</f>
        <v>#REF!</v>
      </c>
      <c r="U509" s="99" t="e">
        <f>[1]!STOCK[[#This Row],[Costo total]]*1.5</f>
        <v>#REF!</v>
      </c>
      <c r="V509" s="80">
        <f t="shared" si="16"/>
        <v>20</v>
      </c>
      <c r="W509" s="121" t="e">
        <f>[1]!STOCK[[#This Row],[Precio Final]]-[1]!STOCK[[#This Row],[Costo total]]</f>
        <v>#REF!</v>
      </c>
      <c r="X509" s="121" t="e">
        <f>[1]!STOCK[[#This Row],[Ganancia Unitaria]]*[1]!STOCK[[#This Row],[Salidas]]</f>
        <v>#REF!</v>
      </c>
      <c r="Y509" s="139"/>
      <c r="Z509" s="136"/>
      <c r="AA509" s="136"/>
      <c r="AB509" s="136"/>
      <c r="AC509" s="136"/>
      <c r="AD509" s="131"/>
      <c r="AE509" s="78"/>
      <c r="AF509" s="78"/>
      <c r="AG509" s="78"/>
      <c r="AH509" s="78"/>
      <c r="AI509" s="78"/>
      <c r="AJ509" s="78"/>
      <c r="AK509" s="78"/>
      <c r="AL509" s="78"/>
      <c r="AM509" s="78"/>
      <c r="AN509" s="78"/>
      <c r="AO509" s="78"/>
      <c r="AP509" s="78"/>
      <c r="AQ509" s="78"/>
      <c r="AR509" s="78"/>
      <c r="AS509" s="78"/>
      <c r="AT509" s="78"/>
    </row>
    <row r="510" s="58" customFormat="1" ht="80" hidden="1" customHeight="1" spans="1:46">
      <c r="A510" s="126" t="s">
        <v>17570</v>
      </c>
      <c r="B510" s="134"/>
      <c r="C510" s="87" t="s">
        <v>2</v>
      </c>
      <c r="D510" s="135" t="s">
        <v>16466</v>
      </c>
      <c r="E510" s="127" t="s">
        <v>17571</v>
      </c>
      <c r="F510" s="127" t="s">
        <v>16400</v>
      </c>
      <c r="G510" s="137"/>
      <c r="H510" s="135">
        <v>30</v>
      </c>
      <c r="I510" s="78">
        <f t="shared" si="15"/>
        <v>30</v>
      </c>
      <c r="J510" s="124">
        <v>0</v>
      </c>
      <c r="K510" s="105">
        <f>SUMIFS(VENTAS[Cantidad],VENTAS[Código del producto Vendido],STOCK[[#This Row],[Code]])</f>
        <v>0</v>
      </c>
      <c r="L510" s="105">
        <f>STOCK[[#This Row],[Entradas]]-STOCK[[#This Row],[Salidas]]</f>
        <v>0</v>
      </c>
      <c r="M510" s="98" t="e">
        <f>[1]!STOCK[[#This Row],[Precio Final]]*10%</f>
        <v>#REF!</v>
      </c>
      <c r="N510" s="98">
        <v>0</v>
      </c>
      <c r="O510" s="98">
        <v>0</v>
      </c>
      <c r="P510" s="118">
        <v>9</v>
      </c>
      <c r="Q510" s="115">
        <v>0</v>
      </c>
      <c r="R510" s="116">
        <v>0</v>
      </c>
      <c r="S510" s="115">
        <v>0</v>
      </c>
      <c r="T510" s="115" t="e">
        <f>[1]!STOCK[[#This Row],[Costo Unitario (USD)]]+[1]!STOCK[[#This Row],[Costo Envío (USD)]]+[1]!STOCK[[#This Row],[Comisión 10%]]</f>
        <v>#REF!</v>
      </c>
      <c r="U510" s="98" t="e">
        <f>[1]!STOCK[[#This Row],[Costo total]]*1.5</f>
        <v>#REF!</v>
      </c>
      <c r="V510" s="80">
        <f t="shared" si="16"/>
        <v>30</v>
      </c>
      <c r="W510" s="115" t="e">
        <f>[1]!STOCK[[#This Row],[Precio Final]]-[1]!STOCK[[#This Row],[Costo total]]</f>
        <v>#REF!</v>
      </c>
      <c r="X510" s="115" t="e">
        <f>[1]!STOCK[[#This Row],[Ganancia Unitaria]]*[1]!STOCK[[#This Row],[Salidas]]</f>
        <v>#REF!</v>
      </c>
      <c r="Y510" s="140"/>
      <c r="Z510" s="137"/>
      <c r="AA510" s="137"/>
      <c r="AB510" s="137"/>
      <c r="AC510" s="137"/>
      <c r="AD510" s="131"/>
      <c r="AE510" s="78"/>
      <c r="AF510" s="78"/>
      <c r="AG510" s="78"/>
      <c r="AH510" s="78"/>
      <c r="AI510" s="78"/>
      <c r="AJ510" s="78"/>
      <c r="AK510" s="78"/>
      <c r="AL510" s="78"/>
      <c r="AM510" s="78"/>
      <c r="AN510" s="78"/>
      <c r="AO510" s="78"/>
      <c r="AP510" s="78"/>
      <c r="AQ510" s="78"/>
      <c r="AR510" s="78"/>
      <c r="AS510" s="78"/>
      <c r="AT510" s="78"/>
    </row>
    <row r="511" s="58" customFormat="1" ht="80" hidden="1" customHeight="1" spans="1:46">
      <c r="A511" s="126" t="s">
        <v>17572</v>
      </c>
      <c r="B511" s="134"/>
      <c r="C511" s="83" t="s">
        <v>2</v>
      </c>
      <c r="D511" s="135" t="s">
        <v>17397</v>
      </c>
      <c r="E511" s="127" t="s">
        <v>17573</v>
      </c>
      <c r="F511" s="127" t="s">
        <v>16409</v>
      </c>
      <c r="G511" s="136"/>
      <c r="H511" s="135">
        <v>20</v>
      </c>
      <c r="I511" s="78">
        <f t="shared" ref="I511:I574" si="17">H511</f>
        <v>20</v>
      </c>
      <c r="J511" s="124">
        <v>0</v>
      </c>
      <c r="K511" s="105">
        <f>SUMIFS(VENTAS[Cantidad],VENTAS[Código del producto Vendido],STOCK[[#This Row],[Code]])</f>
        <v>0</v>
      </c>
      <c r="L511" s="105">
        <f>STOCK[[#This Row],[Entradas]]-STOCK[[#This Row],[Salidas]]</f>
        <v>0</v>
      </c>
      <c r="M511" s="99" t="e">
        <f>[1]!STOCK[[#This Row],[Precio Final]]*10%</f>
        <v>#REF!</v>
      </c>
      <c r="N511" s="99">
        <v>0</v>
      </c>
      <c r="O511" s="99">
        <v>0</v>
      </c>
      <c r="P511" s="118">
        <v>9</v>
      </c>
      <c r="Q511" s="121">
        <v>0</v>
      </c>
      <c r="R511" s="123">
        <v>0</v>
      </c>
      <c r="S511" s="121">
        <v>0</v>
      </c>
      <c r="T511" s="121" t="e">
        <f>[1]!STOCK[[#This Row],[Costo Unitario (USD)]]+[1]!STOCK[[#This Row],[Costo Envío (USD)]]+[1]!STOCK[[#This Row],[Comisión 10%]]</f>
        <v>#REF!</v>
      </c>
      <c r="U511" s="99" t="e">
        <f>[1]!STOCK[[#This Row],[Costo total]]*1.5</f>
        <v>#REF!</v>
      </c>
      <c r="V511" s="80">
        <f t="shared" si="16"/>
        <v>20</v>
      </c>
      <c r="W511" s="121" t="e">
        <f>[1]!STOCK[[#This Row],[Precio Final]]-[1]!STOCK[[#This Row],[Costo total]]</f>
        <v>#REF!</v>
      </c>
      <c r="X511" s="121" t="e">
        <f>[1]!STOCK[[#This Row],[Ganancia Unitaria]]*[1]!STOCK[[#This Row],[Salidas]]</f>
        <v>#REF!</v>
      </c>
      <c r="Y511" s="139"/>
      <c r="Z511" s="136"/>
      <c r="AA511" s="136"/>
      <c r="AB511" s="136"/>
      <c r="AC511" s="136"/>
      <c r="AD511" s="131"/>
      <c r="AE511" s="78"/>
      <c r="AF511" s="78"/>
      <c r="AG511" s="78"/>
      <c r="AH511" s="78"/>
      <c r="AI511" s="78"/>
      <c r="AJ511" s="78"/>
      <c r="AK511" s="78"/>
      <c r="AL511" s="78"/>
      <c r="AM511" s="78"/>
      <c r="AN511" s="78"/>
      <c r="AO511" s="78"/>
      <c r="AP511" s="78"/>
      <c r="AQ511" s="78"/>
      <c r="AR511" s="78"/>
      <c r="AS511" s="78"/>
      <c r="AT511" s="78"/>
    </row>
    <row r="512" s="58" customFormat="1" ht="80" hidden="1" customHeight="1" spans="1:46">
      <c r="A512" s="126" t="s">
        <v>17574</v>
      </c>
      <c r="B512" s="134"/>
      <c r="C512" s="87" t="s">
        <v>2</v>
      </c>
      <c r="D512" s="135" t="s">
        <v>16480</v>
      </c>
      <c r="E512" s="127" t="s">
        <v>17575</v>
      </c>
      <c r="F512" s="127" t="s">
        <v>16400</v>
      </c>
      <c r="G512" s="137"/>
      <c r="H512" s="135">
        <v>20</v>
      </c>
      <c r="I512" s="78">
        <f t="shared" si="17"/>
        <v>20</v>
      </c>
      <c r="J512" s="124">
        <v>1</v>
      </c>
      <c r="K512" s="105">
        <f>SUMIFS(VENTAS[Cantidad],VENTAS[Código del producto Vendido],STOCK[[#This Row],[Code]])</f>
        <v>0</v>
      </c>
      <c r="L512" s="105">
        <f>STOCK[[#This Row],[Entradas]]-STOCK[[#This Row],[Salidas]]</f>
        <v>1</v>
      </c>
      <c r="M512" s="98" t="e">
        <f>[1]!STOCK[[#This Row],[Precio Final]]*10%</f>
        <v>#REF!</v>
      </c>
      <c r="N512" s="98">
        <v>0</v>
      </c>
      <c r="O512" s="98">
        <v>0</v>
      </c>
      <c r="P512" s="118">
        <v>9</v>
      </c>
      <c r="Q512" s="115">
        <v>0</v>
      </c>
      <c r="R512" s="116">
        <v>0</v>
      </c>
      <c r="S512" s="115">
        <v>0</v>
      </c>
      <c r="T512" s="115" t="e">
        <f>[1]!STOCK[[#This Row],[Costo Unitario (USD)]]+[1]!STOCK[[#This Row],[Costo Envío (USD)]]+[1]!STOCK[[#This Row],[Comisión 10%]]</f>
        <v>#REF!</v>
      </c>
      <c r="U512" s="98" t="e">
        <f>[1]!STOCK[[#This Row],[Costo total]]*1.5</f>
        <v>#REF!</v>
      </c>
      <c r="V512" s="80">
        <f t="shared" si="16"/>
        <v>20</v>
      </c>
      <c r="W512" s="115" t="e">
        <f>[1]!STOCK[[#This Row],[Precio Final]]-[1]!STOCK[[#This Row],[Costo total]]</f>
        <v>#REF!</v>
      </c>
      <c r="X512" s="115" t="e">
        <f>[1]!STOCK[[#This Row],[Ganancia Unitaria]]*[1]!STOCK[[#This Row],[Salidas]]</f>
        <v>#REF!</v>
      </c>
      <c r="Y512" s="140"/>
      <c r="Z512" s="137"/>
      <c r="AA512" s="137"/>
      <c r="AB512" s="137"/>
      <c r="AC512" s="137"/>
      <c r="AD512" s="131"/>
      <c r="AE512" s="78"/>
      <c r="AF512" s="78"/>
      <c r="AG512" s="78"/>
      <c r="AH512" s="78"/>
      <c r="AI512" s="78"/>
      <c r="AJ512" s="78"/>
      <c r="AK512" s="78"/>
      <c r="AL512" s="78"/>
      <c r="AM512" s="78"/>
      <c r="AN512" s="78"/>
      <c r="AO512" s="78"/>
      <c r="AP512" s="78"/>
      <c r="AQ512" s="78"/>
      <c r="AR512" s="78"/>
      <c r="AS512" s="78"/>
      <c r="AT512" s="78"/>
    </row>
    <row r="513" s="58" customFormat="1" ht="80" hidden="1" customHeight="1" spans="1:46">
      <c r="A513" s="126" t="s">
        <v>17576</v>
      </c>
      <c r="B513" s="134"/>
      <c r="C513" s="83" t="s">
        <v>2</v>
      </c>
      <c r="D513" s="135" t="s">
        <v>16461</v>
      </c>
      <c r="E513" s="127" t="s">
        <v>17577</v>
      </c>
      <c r="F513" s="127" t="s">
        <v>16387</v>
      </c>
      <c r="G513" s="136"/>
      <c r="H513" s="135">
        <v>30</v>
      </c>
      <c r="I513" s="78">
        <f t="shared" si="17"/>
        <v>30</v>
      </c>
      <c r="J513" s="124">
        <v>1</v>
      </c>
      <c r="K513" s="105">
        <f>SUMIFS(VENTAS[Cantidad],VENTAS[Código del producto Vendido],STOCK[[#This Row],[Code]])</f>
        <v>0</v>
      </c>
      <c r="L513" s="105">
        <f>STOCK[[#This Row],[Entradas]]-STOCK[[#This Row],[Salidas]]</f>
        <v>1</v>
      </c>
      <c r="M513" s="99" t="e">
        <f>[1]!STOCK[[#This Row],[Precio Final]]*10%</f>
        <v>#REF!</v>
      </c>
      <c r="N513" s="99">
        <v>0</v>
      </c>
      <c r="O513" s="99">
        <v>0</v>
      </c>
      <c r="P513" s="118">
        <v>9</v>
      </c>
      <c r="Q513" s="121">
        <v>0</v>
      </c>
      <c r="R513" s="123">
        <v>0</v>
      </c>
      <c r="S513" s="121">
        <v>0</v>
      </c>
      <c r="T513" s="121" t="e">
        <f>[1]!STOCK[[#This Row],[Costo Unitario (USD)]]+[1]!STOCK[[#This Row],[Costo Envío (USD)]]+[1]!STOCK[[#This Row],[Comisión 10%]]</f>
        <v>#REF!</v>
      </c>
      <c r="U513" s="99" t="e">
        <f>[1]!STOCK[[#This Row],[Costo total]]*1.5</f>
        <v>#REF!</v>
      </c>
      <c r="V513" s="80">
        <f t="shared" si="16"/>
        <v>30</v>
      </c>
      <c r="W513" s="121" t="e">
        <f>[1]!STOCK[[#This Row],[Precio Final]]-[1]!STOCK[[#This Row],[Costo total]]</f>
        <v>#REF!</v>
      </c>
      <c r="X513" s="121" t="e">
        <f>[1]!STOCK[[#This Row],[Ganancia Unitaria]]*[1]!STOCK[[#This Row],[Salidas]]</f>
        <v>#REF!</v>
      </c>
      <c r="Y513" s="139"/>
      <c r="Z513" s="136"/>
      <c r="AA513" s="136"/>
      <c r="AB513" s="136"/>
      <c r="AC513" s="136"/>
      <c r="AD513" s="131"/>
      <c r="AE513" s="78"/>
      <c r="AF513" s="78"/>
      <c r="AG513" s="78"/>
      <c r="AH513" s="78"/>
      <c r="AI513" s="78"/>
      <c r="AJ513" s="78"/>
      <c r="AK513" s="78"/>
      <c r="AL513" s="78"/>
      <c r="AM513" s="78"/>
      <c r="AN513" s="78"/>
      <c r="AO513" s="78"/>
      <c r="AP513" s="78"/>
      <c r="AQ513" s="78"/>
      <c r="AR513" s="78"/>
      <c r="AS513" s="78"/>
      <c r="AT513" s="78"/>
    </row>
    <row r="514" s="58" customFormat="1" ht="80" hidden="1" customHeight="1" spans="1:46">
      <c r="A514" s="126" t="s">
        <v>17578</v>
      </c>
      <c r="B514" s="134"/>
      <c r="C514" s="87" t="s">
        <v>2</v>
      </c>
      <c r="D514" s="135" t="s">
        <v>16582</v>
      </c>
      <c r="E514" s="127" t="s">
        <v>17579</v>
      </c>
      <c r="F514" s="127" t="s">
        <v>17580</v>
      </c>
      <c r="G514" s="137"/>
      <c r="H514" s="135">
        <v>30</v>
      </c>
      <c r="I514" s="78">
        <f t="shared" si="17"/>
        <v>30</v>
      </c>
      <c r="J514" s="124">
        <v>1</v>
      </c>
      <c r="K514" s="105">
        <v>1</v>
      </c>
      <c r="L514" s="105">
        <f>STOCK[[#This Row],[Entradas]]-STOCK[[#This Row],[Salidas]]</f>
        <v>0</v>
      </c>
      <c r="M514" s="98" t="e">
        <f>[1]!STOCK[[#This Row],[Precio Final]]*10%</f>
        <v>#REF!</v>
      </c>
      <c r="N514" s="98">
        <v>0</v>
      </c>
      <c r="O514" s="98">
        <v>0</v>
      </c>
      <c r="P514" s="118">
        <v>9</v>
      </c>
      <c r="Q514" s="115">
        <v>0</v>
      </c>
      <c r="R514" s="116">
        <v>0</v>
      </c>
      <c r="S514" s="115">
        <v>0</v>
      </c>
      <c r="T514" s="115" t="e">
        <f>[1]!STOCK[[#This Row],[Costo Unitario (USD)]]+[1]!STOCK[[#This Row],[Costo Envío (USD)]]+[1]!STOCK[[#This Row],[Comisión 10%]]</f>
        <v>#REF!</v>
      </c>
      <c r="U514" s="98" t="e">
        <f>[1]!STOCK[[#This Row],[Costo total]]*1.5</f>
        <v>#REF!</v>
      </c>
      <c r="V514" s="80">
        <f t="shared" ref="V514:V577" si="18">H514</f>
        <v>30</v>
      </c>
      <c r="W514" s="115" t="e">
        <f>[1]!STOCK[[#This Row],[Precio Final]]-[1]!STOCK[[#This Row],[Costo total]]</f>
        <v>#REF!</v>
      </c>
      <c r="X514" s="115" t="e">
        <f>[1]!STOCK[[#This Row],[Ganancia Unitaria]]*[1]!STOCK[[#This Row],[Salidas]]</f>
        <v>#REF!</v>
      </c>
      <c r="Y514" s="140"/>
      <c r="Z514" s="137"/>
      <c r="AA514" s="137"/>
      <c r="AB514" s="137"/>
      <c r="AC514" s="137"/>
      <c r="AD514" s="143"/>
      <c r="AE514" s="78"/>
      <c r="AF514" s="78"/>
      <c r="AG514" s="78"/>
      <c r="AH514" s="78"/>
      <c r="AI514" s="78"/>
      <c r="AJ514" s="78"/>
      <c r="AK514" s="78"/>
      <c r="AL514" s="78"/>
      <c r="AM514" s="78"/>
      <c r="AN514" s="78"/>
      <c r="AO514" s="78"/>
      <c r="AP514" s="78"/>
      <c r="AQ514" s="78"/>
      <c r="AR514" s="78"/>
      <c r="AS514" s="78"/>
      <c r="AT514" s="78"/>
    </row>
    <row r="515" s="58" customFormat="1" ht="80" hidden="1" customHeight="1" spans="1:46">
      <c r="A515" s="126" t="s">
        <v>17581</v>
      </c>
      <c r="B515" s="134"/>
      <c r="C515" s="83" t="s">
        <v>2</v>
      </c>
      <c r="D515" s="135" t="s">
        <v>17397</v>
      </c>
      <c r="E515" s="127" t="s">
        <v>17582</v>
      </c>
      <c r="F515" s="127" t="s">
        <v>16413</v>
      </c>
      <c r="G515" s="136"/>
      <c r="H515" s="135">
        <v>20</v>
      </c>
      <c r="I515" s="78">
        <f t="shared" si="17"/>
        <v>20</v>
      </c>
      <c r="J515" s="124">
        <v>1</v>
      </c>
      <c r="K515" s="105">
        <f>SUMIFS(VENTAS[Cantidad],VENTAS[Código del producto Vendido],STOCK[[#This Row],[Code]])</f>
        <v>0</v>
      </c>
      <c r="L515" s="105">
        <f>STOCK[[#This Row],[Entradas]]-STOCK[[#This Row],[Salidas]]</f>
        <v>1</v>
      </c>
      <c r="M515" s="99" t="e">
        <f>[1]!STOCK[[#This Row],[Precio Final]]*10%</f>
        <v>#REF!</v>
      </c>
      <c r="N515" s="99">
        <v>0</v>
      </c>
      <c r="O515" s="99">
        <v>0</v>
      </c>
      <c r="P515" s="118">
        <v>9</v>
      </c>
      <c r="Q515" s="121">
        <v>0</v>
      </c>
      <c r="R515" s="123">
        <v>0</v>
      </c>
      <c r="S515" s="121">
        <v>0</v>
      </c>
      <c r="T515" s="121" t="e">
        <f>[1]!STOCK[[#This Row],[Costo Unitario (USD)]]+[1]!STOCK[[#This Row],[Costo Envío (USD)]]+[1]!STOCK[[#This Row],[Comisión 10%]]</f>
        <v>#REF!</v>
      </c>
      <c r="U515" s="99" t="e">
        <f>[1]!STOCK[[#This Row],[Costo total]]*1.5</f>
        <v>#REF!</v>
      </c>
      <c r="V515" s="80">
        <f t="shared" si="18"/>
        <v>20</v>
      </c>
      <c r="W515" s="121" t="e">
        <f>[1]!STOCK[[#This Row],[Precio Final]]-[1]!STOCK[[#This Row],[Costo total]]</f>
        <v>#REF!</v>
      </c>
      <c r="X515" s="121" t="e">
        <f>[1]!STOCK[[#This Row],[Ganancia Unitaria]]*[1]!STOCK[[#This Row],[Salidas]]</f>
        <v>#REF!</v>
      </c>
      <c r="Y515" s="139"/>
      <c r="Z515" s="136"/>
      <c r="AA515" s="136"/>
      <c r="AB515" s="136"/>
      <c r="AC515" s="136"/>
      <c r="AD515" s="143"/>
      <c r="AE515" s="78"/>
      <c r="AF515" s="78"/>
      <c r="AG515" s="78"/>
      <c r="AH515" s="78"/>
      <c r="AI515" s="78"/>
      <c r="AJ515" s="78"/>
      <c r="AK515" s="78"/>
      <c r="AL515" s="78"/>
      <c r="AM515" s="78"/>
      <c r="AN515" s="78"/>
      <c r="AO515" s="78"/>
      <c r="AP515" s="78"/>
      <c r="AQ515" s="78"/>
      <c r="AR515" s="78"/>
      <c r="AS515" s="78"/>
      <c r="AT515" s="78"/>
    </row>
    <row r="516" s="58" customFormat="1" ht="80" hidden="1" customHeight="1" spans="1:46">
      <c r="A516" s="124" t="s">
        <v>17583</v>
      </c>
      <c r="B516" s="134"/>
      <c r="C516" s="87" t="s">
        <v>2</v>
      </c>
      <c r="D516" s="135" t="s">
        <v>16466</v>
      </c>
      <c r="E516" s="127" t="s">
        <v>17584</v>
      </c>
      <c r="F516" s="127" t="s">
        <v>16413</v>
      </c>
      <c r="G516" s="137"/>
      <c r="H516" s="135">
        <v>20</v>
      </c>
      <c r="I516" s="78">
        <f t="shared" si="17"/>
        <v>20</v>
      </c>
      <c r="J516" s="124">
        <v>1</v>
      </c>
      <c r="K516" s="105">
        <v>1</v>
      </c>
      <c r="L516" s="105">
        <f>STOCK[[#This Row],[Entradas]]-STOCK[[#This Row],[Salidas]]</f>
        <v>0</v>
      </c>
      <c r="M516" s="98" t="e">
        <f>[1]!STOCK[[#This Row],[Precio Final]]*10%</f>
        <v>#REF!</v>
      </c>
      <c r="N516" s="98">
        <v>0</v>
      </c>
      <c r="O516" s="98">
        <v>0</v>
      </c>
      <c r="P516" s="118">
        <v>9</v>
      </c>
      <c r="Q516" s="115">
        <v>0</v>
      </c>
      <c r="R516" s="116">
        <v>0</v>
      </c>
      <c r="S516" s="115">
        <v>0</v>
      </c>
      <c r="T516" s="115" t="e">
        <f>[1]!STOCK[[#This Row],[Costo Unitario (USD)]]+[1]!STOCK[[#This Row],[Costo Envío (USD)]]+[1]!STOCK[[#This Row],[Comisión 10%]]</f>
        <v>#REF!</v>
      </c>
      <c r="U516" s="98" t="e">
        <f>[1]!STOCK[[#This Row],[Costo total]]*1.5</f>
        <v>#REF!</v>
      </c>
      <c r="V516" s="80">
        <f t="shared" si="18"/>
        <v>20</v>
      </c>
      <c r="W516" s="115" t="e">
        <f>[1]!STOCK[[#This Row],[Precio Final]]-[1]!STOCK[[#This Row],[Costo total]]</f>
        <v>#REF!</v>
      </c>
      <c r="X516" s="115" t="e">
        <f>[1]!STOCK[[#This Row],[Ganancia Unitaria]]*[1]!STOCK[[#This Row],[Salidas]]</f>
        <v>#REF!</v>
      </c>
      <c r="Y516" s="140"/>
      <c r="Z516" s="137"/>
      <c r="AA516" s="137"/>
      <c r="AB516" s="137"/>
      <c r="AC516" s="137"/>
      <c r="AD516" s="143"/>
      <c r="AE516" s="78"/>
      <c r="AF516" s="78"/>
      <c r="AG516" s="78"/>
      <c r="AH516" s="78"/>
      <c r="AI516" s="78"/>
      <c r="AJ516" s="78"/>
      <c r="AK516" s="78"/>
      <c r="AL516" s="78"/>
      <c r="AM516" s="78"/>
      <c r="AN516" s="78"/>
      <c r="AO516" s="78"/>
      <c r="AP516" s="78"/>
      <c r="AQ516" s="78"/>
      <c r="AR516" s="78"/>
      <c r="AS516" s="78"/>
      <c r="AT516" s="78"/>
    </row>
    <row r="517" s="58" customFormat="1" ht="80" hidden="1" customHeight="1" spans="1:46">
      <c r="A517" s="124" t="s">
        <v>17585</v>
      </c>
      <c r="B517" s="134"/>
      <c r="C517" s="83" t="s">
        <v>2</v>
      </c>
      <c r="D517" s="135" t="s">
        <v>16466</v>
      </c>
      <c r="E517" s="127" t="s">
        <v>17586</v>
      </c>
      <c r="F517" s="127" t="s">
        <v>16568</v>
      </c>
      <c r="G517" s="136"/>
      <c r="H517" s="135">
        <v>20</v>
      </c>
      <c r="I517" s="78">
        <f t="shared" si="17"/>
        <v>20</v>
      </c>
      <c r="J517" s="124">
        <v>1</v>
      </c>
      <c r="K517" s="105">
        <v>1</v>
      </c>
      <c r="L517" s="105">
        <f>STOCK[[#This Row],[Entradas]]-STOCK[[#This Row],[Salidas]]</f>
        <v>0</v>
      </c>
      <c r="M517" s="99" t="e">
        <f>[1]!STOCK[[#This Row],[Precio Final]]*10%</f>
        <v>#REF!</v>
      </c>
      <c r="N517" s="99">
        <v>0</v>
      </c>
      <c r="O517" s="99">
        <v>0</v>
      </c>
      <c r="P517" s="118">
        <v>9</v>
      </c>
      <c r="Q517" s="121">
        <v>0</v>
      </c>
      <c r="R517" s="123">
        <v>0</v>
      </c>
      <c r="S517" s="121">
        <v>0</v>
      </c>
      <c r="T517" s="121" t="e">
        <f>[1]!STOCK[[#This Row],[Costo Unitario (USD)]]+[1]!STOCK[[#This Row],[Costo Envío (USD)]]+[1]!STOCK[[#This Row],[Comisión 10%]]</f>
        <v>#REF!</v>
      </c>
      <c r="U517" s="99" t="e">
        <f>[1]!STOCK[[#This Row],[Costo total]]*1.5</f>
        <v>#REF!</v>
      </c>
      <c r="V517" s="80">
        <f t="shared" si="18"/>
        <v>20</v>
      </c>
      <c r="W517" s="121" t="e">
        <f>[1]!STOCK[[#This Row],[Precio Final]]-[1]!STOCK[[#This Row],[Costo total]]</f>
        <v>#REF!</v>
      </c>
      <c r="X517" s="121" t="e">
        <f>[1]!STOCK[[#This Row],[Ganancia Unitaria]]*[1]!STOCK[[#This Row],[Salidas]]</f>
        <v>#REF!</v>
      </c>
      <c r="Y517" s="139"/>
      <c r="Z517" s="136"/>
      <c r="AA517" s="136"/>
      <c r="AB517" s="136"/>
      <c r="AC517" s="136"/>
      <c r="AD517" s="143"/>
      <c r="AE517" s="78"/>
      <c r="AF517" s="78"/>
      <c r="AG517" s="78"/>
      <c r="AH517" s="78"/>
      <c r="AI517" s="78"/>
      <c r="AJ517" s="78"/>
      <c r="AK517" s="78"/>
      <c r="AL517" s="78"/>
      <c r="AM517" s="78"/>
      <c r="AN517" s="78"/>
      <c r="AO517" s="78"/>
      <c r="AP517" s="78"/>
      <c r="AQ517" s="78"/>
      <c r="AR517" s="78"/>
      <c r="AS517" s="78"/>
      <c r="AT517" s="78"/>
    </row>
    <row r="518" s="58" customFormat="1" ht="80" hidden="1" customHeight="1" spans="1:46">
      <c r="A518" s="126" t="s">
        <v>17587</v>
      </c>
      <c r="B518" s="134"/>
      <c r="C518" s="87" t="s">
        <v>2</v>
      </c>
      <c r="D518" s="135" t="s">
        <v>16466</v>
      </c>
      <c r="E518" s="127" t="s">
        <v>17588</v>
      </c>
      <c r="F518" s="127" t="s">
        <v>16409</v>
      </c>
      <c r="G518" s="137"/>
      <c r="H518" s="135">
        <v>30</v>
      </c>
      <c r="I518" s="78">
        <f t="shared" si="17"/>
        <v>30</v>
      </c>
      <c r="J518" s="124">
        <v>1</v>
      </c>
      <c r="K518" s="105">
        <f>SUMIFS(VENTAS[Cantidad],VENTAS[Código del producto Vendido],STOCK[[#This Row],[Code]])</f>
        <v>0</v>
      </c>
      <c r="L518" s="105">
        <v>0</v>
      </c>
      <c r="M518" s="98" t="e">
        <f>[1]!STOCK[[#This Row],[Precio Final]]*10%</f>
        <v>#REF!</v>
      </c>
      <c r="N518" s="98">
        <v>0</v>
      </c>
      <c r="O518" s="98">
        <v>0</v>
      </c>
      <c r="P518" s="118">
        <v>9</v>
      </c>
      <c r="Q518" s="115">
        <v>0</v>
      </c>
      <c r="R518" s="116">
        <v>0</v>
      </c>
      <c r="S518" s="115">
        <v>0</v>
      </c>
      <c r="T518" s="115" t="e">
        <f>[1]!STOCK[[#This Row],[Costo Unitario (USD)]]+[1]!STOCK[[#This Row],[Costo Envío (USD)]]+[1]!STOCK[[#This Row],[Comisión 10%]]</f>
        <v>#REF!</v>
      </c>
      <c r="U518" s="98" t="e">
        <f>[1]!STOCK[[#This Row],[Costo total]]*1.5</f>
        <v>#REF!</v>
      </c>
      <c r="V518" s="80">
        <f t="shared" si="18"/>
        <v>30</v>
      </c>
      <c r="W518" s="115" t="e">
        <f>[1]!STOCK[[#This Row],[Precio Final]]-[1]!STOCK[[#This Row],[Costo total]]</f>
        <v>#REF!</v>
      </c>
      <c r="X518" s="115" t="e">
        <f>[1]!STOCK[[#This Row],[Ganancia Unitaria]]*[1]!STOCK[[#This Row],[Salidas]]</f>
        <v>#REF!</v>
      </c>
      <c r="Y518" s="140"/>
      <c r="Z518" s="137"/>
      <c r="AA518" s="137"/>
      <c r="AB518" s="137"/>
      <c r="AC518" s="137"/>
      <c r="AD518" s="143"/>
      <c r="AE518" s="78"/>
      <c r="AF518" s="78"/>
      <c r="AG518" s="78"/>
      <c r="AH518" s="78"/>
      <c r="AI518" s="78"/>
      <c r="AJ518" s="78"/>
      <c r="AK518" s="78"/>
      <c r="AL518" s="78"/>
      <c r="AM518" s="78"/>
      <c r="AN518" s="78"/>
      <c r="AO518" s="78"/>
      <c r="AP518" s="78"/>
      <c r="AQ518" s="78"/>
      <c r="AR518" s="78"/>
      <c r="AS518" s="78"/>
      <c r="AT518" s="78"/>
    </row>
    <row r="519" s="58" customFormat="1" ht="80" hidden="1" customHeight="1" spans="1:46">
      <c r="A519" s="124" t="s">
        <v>17589</v>
      </c>
      <c r="B519" s="134"/>
      <c r="C519" s="83" t="s">
        <v>2</v>
      </c>
      <c r="D519" s="135" t="s">
        <v>16466</v>
      </c>
      <c r="E519" s="127" t="s">
        <v>17590</v>
      </c>
      <c r="F519" s="127" t="s">
        <v>16413</v>
      </c>
      <c r="G519" s="136"/>
      <c r="H519" s="135">
        <v>30</v>
      </c>
      <c r="I519" s="78">
        <f t="shared" si="17"/>
        <v>30</v>
      </c>
      <c r="J519" s="124">
        <v>2</v>
      </c>
      <c r="K519" s="105">
        <v>1</v>
      </c>
      <c r="L519" s="105">
        <f>STOCK[[#This Row],[Entradas]]-STOCK[[#This Row],[Salidas]]</f>
        <v>1</v>
      </c>
      <c r="M519" s="99" t="e">
        <f>[1]!STOCK[[#This Row],[Precio Final]]*10%</f>
        <v>#REF!</v>
      </c>
      <c r="N519" s="99">
        <v>0</v>
      </c>
      <c r="O519" s="99">
        <v>0</v>
      </c>
      <c r="P519" s="118">
        <v>9</v>
      </c>
      <c r="Q519" s="121">
        <v>0</v>
      </c>
      <c r="R519" s="123">
        <v>0</v>
      </c>
      <c r="S519" s="121">
        <v>0</v>
      </c>
      <c r="T519" s="121" t="e">
        <f>[1]!STOCK[[#This Row],[Costo Unitario (USD)]]+[1]!STOCK[[#This Row],[Costo Envío (USD)]]+[1]!STOCK[[#This Row],[Comisión 10%]]</f>
        <v>#REF!</v>
      </c>
      <c r="U519" s="99" t="e">
        <f>[1]!STOCK[[#This Row],[Costo total]]*1.5</f>
        <v>#REF!</v>
      </c>
      <c r="V519" s="80">
        <f t="shared" si="18"/>
        <v>30</v>
      </c>
      <c r="W519" s="121" t="e">
        <f>[1]!STOCK[[#This Row],[Precio Final]]-[1]!STOCK[[#This Row],[Costo total]]</f>
        <v>#REF!</v>
      </c>
      <c r="X519" s="121" t="e">
        <f>[1]!STOCK[[#This Row],[Ganancia Unitaria]]*[1]!STOCK[[#This Row],[Salidas]]</f>
        <v>#REF!</v>
      </c>
      <c r="Y519" s="139"/>
      <c r="Z519" s="136"/>
      <c r="AA519" s="136"/>
      <c r="AB519" s="136"/>
      <c r="AC519" s="136"/>
      <c r="AD519" s="143"/>
      <c r="AE519" s="78"/>
      <c r="AF519" s="78"/>
      <c r="AG519" s="78"/>
      <c r="AH519" s="78"/>
      <c r="AI519" s="78"/>
      <c r="AJ519" s="78"/>
      <c r="AK519" s="78"/>
      <c r="AL519" s="78"/>
      <c r="AM519" s="78"/>
      <c r="AN519" s="78"/>
      <c r="AO519" s="78"/>
      <c r="AP519" s="78"/>
      <c r="AQ519" s="78"/>
      <c r="AR519" s="78"/>
      <c r="AS519" s="78"/>
      <c r="AT519" s="78"/>
    </row>
    <row r="520" s="58" customFormat="1" ht="80" hidden="1" customHeight="1" spans="1:46">
      <c r="A520" s="124" t="s">
        <v>17591</v>
      </c>
      <c r="B520" s="134"/>
      <c r="C520" s="87" t="s">
        <v>2</v>
      </c>
      <c r="D520" s="135" t="s">
        <v>16466</v>
      </c>
      <c r="E520" s="127" t="s">
        <v>17592</v>
      </c>
      <c r="F520" s="127" t="s">
        <v>16400</v>
      </c>
      <c r="G520" s="137"/>
      <c r="H520" s="135">
        <v>20</v>
      </c>
      <c r="I520" s="78">
        <f t="shared" si="17"/>
        <v>20</v>
      </c>
      <c r="J520" s="124">
        <v>1</v>
      </c>
      <c r="K520" s="105">
        <f>SUMIFS(VENTAS[Cantidad],VENTAS[Código del producto Vendido],STOCK[[#This Row],[Code]])</f>
        <v>0</v>
      </c>
      <c r="L520" s="105">
        <f>STOCK[[#This Row],[Entradas]]-STOCK[[#This Row],[Salidas]]</f>
        <v>1</v>
      </c>
      <c r="M520" s="98" t="e">
        <f>[1]!STOCK[[#This Row],[Precio Final]]*10%</f>
        <v>#REF!</v>
      </c>
      <c r="N520" s="98">
        <v>0</v>
      </c>
      <c r="O520" s="98">
        <v>0</v>
      </c>
      <c r="P520" s="118">
        <v>9</v>
      </c>
      <c r="Q520" s="115">
        <v>0</v>
      </c>
      <c r="R520" s="116">
        <v>0</v>
      </c>
      <c r="S520" s="115">
        <v>0</v>
      </c>
      <c r="T520" s="115" t="e">
        <f>[1]!STOCK[[#This Row],[Costo Unitario (USD)]]+[1]!STOCK[[#This Row],[Costo Envío (USD)]]+[1]!STOCK[[#This Row],[Comisión 10%]]</f>
        <v>#REF!</v>
      </c>
      <c r="U520" s="98" t="e">
        <f>[1]!STOCK[[#This Row],[Costo total]]*1.5</f>
        <v>#REF!</v>
      </c>
      <c r="V520" s="80">
        <f t="shared" si="18"/>
        <v>20</v>
      </c>
      <c r="W520" s="115" t="e">
        <f>[1]!STOCK[[#This Row],[Precio Final]]-[1]!STOCK[[#This Row],[Costo total]]</f>
        <v>#REF!</v>
      </c>
      <c r="X520" s="115" t="e">
        <f>[1]!STOCK[[#This Row],[Ganancia Unitaria]]*[1]!STOCK[[#This Row],[Salidas]]</f>
        <v>#REF!</v>
      </c>
      <c r="Y520" s="140"/>
      <c r="Z520" s="137"/>
      <c r="AA520" s="137"/>
      <c r="AB520" s="137"/>
      <c r="AC520" s="137">
        <v>18</v>
      </c>
      <c r="AD520" s="143"/>
      <c r="AE520" s="78"/>
      <c r="AF520" s="78"/>
      <c r="AG520" s="78"/>
      <c r="AH520" s="78"/>
      <c r="AI520" s="78"/>
      <c r="AJ520" s="78"/>
      <c r="AK520" s="78"/>
      <c r="AL520" s="78"/>
      <c r="AM520" s="78"/>
      <c r="AN520" s="78"/>
      <c r="AO520" s="78"/>
      <c r="AP520" s="78"/>
      <c r="AQ520" s="78"/>
      <c r="AR520" s="78"/>
      <c r="AS520" s="78"/>
      <c r="AT520" s="78"/>
    </row>
    <row r="521" s="58" customFormat="1" ht="80" hidden="1" customHeight="1" spans="1:46">
      <c r="A521" s="126" t="s">
        <v>17593</v>
      </c>
      <c r="B521" s="134"/>
      <c r="C521" s="83" t="s">
        <v>2</v>
      </c>
      <c r="D521" s="135" t="s">
        <v>16480</v>
      </c>
      <c r="E521" s="127" t="s">
        <v>17594</v>
      </c>
      <c r="F521" s="127" t="s">
        <v>16568</v>
      </c>
      <c r="G521" s="136"/>
      <c r="H521" s="135">
        <v>25</v>
      </c>
      <c r="I521" s="78">
        <f t="shared" si="17"/>
        <v>25</v>
      </c>
      <c r="J521" s="124">
        <v>1</v>
      </c>
      <c r="K521" s="105">
        <f>SUMIFS(VENTAS[Cantidad],VENTAS[Código del producto Vendido],STOCK[[#This Row],[Code]])</f>
        <v>0</v>
      </c>
      <c r="L521" s="105">
        <f>STOCK[[#This Row],[Entradas]]-STOCK[[#This Row],[Salidas]]</f>
        <v>1</v>
      </c>
      <c r="M521" s="99" t="e">
        <f>[1]!STOCK[[#This Row],[Precio Final]]*10%</f>
        <v>#REF!</v>
      </c>
      <c r="N521" s="99">
        <v>0</v>
      </c>
      <c r="O521" s="99">
        <v>0</v>
      </c>
      <c r="P521" s="118">
        <v>9</v>
      </c>
      <c r="Q521" s="121">
        <v>0</v>
      </c>
      <c r="R521" s="123">
        <v>0</v>
      </c>
      <c r="S521" s="121">
        <v>0</v>
      </c>
      <c r="T521" s="121" t="e">
        <f>[1]!STOCK[[#This Row],[Costo Unitario (USD)]]+[1]!STOCK[[#This Row],[Costo Envío (USD)]]+[1]!STOCK[[#This Row],[Comisión 10%]]</f>
        <v>#REF!</v>
      </c>
      <c r="U521" s="99" t="e">
        <f>[1]!STOCK[[#This Row],[Costo total]]*1.5</f>
        <v>#REF!</v>
      </c>
      <c r="V521" s="80">
        <f t="shared" si="18"/>
        <v>25</v>
      </c>
      <c r="W521" s="121" t="e">
        <f>[1]!STOCK[[#This Row],[Precio Final]]-[1]!STOCK[[#This Row],[Costo total]]</f>
        <v>#REF!</v>
      </c>
      <c r="X521" s="121" t="e">
        <f>[1]!STOCK[[#This Row],[Ganancia Unitaria]]*[1]!STOCK[[#This Row],[Salidas]]</f>
        <v>#REF!</v>
      </c>
      <c r="Y521" s="139"/>
      <c r="Z521" s="136"/>
      <c r="AA521" s="136"/>
      <c r="AB521" s="136"/>
      <c r="AC521" s="136"/>
      <c r="AD521" s="143"/>
      <c r="AE521" s="78"/>
      <c r="AF521" s="78"/>
      <c r="AG521" s="78"/>
      <c r="AH521" s="78"/>
      <c r="AI521" s="78"/>
      <c r="AJ521" s="78"/>
      <c r="AK521" s="78"/>
      <c r="AL521" s="78"/>
      <c r="AM521" s="78"/>
      <c r="AN521" s="78"/>
      <c r="AO521" s="78"/>
      <c r="AP521" s="78"/>
      <c r="AQ521" s="78"/>
      <c r="AR521" s="78"/>
      <c r="AS521" s="78"/>
      <c r="AT521" s="78"/>
    </row>
    <row r="522" s="58" customFormat="1" ht="80" hidden="1" customHeight="1" spans="1:46">
      <c r="A522" s="126" t="s">
        <v>17595</v>
      </c>
      <c r="B522" s="134"/>
      <c r="C522" s="87" t="s">
        <v>2</v>
      </c>
      <c r="D522" s="135" t="s">
        <v>16500</v>
      </c>
      <c r="E522" s="127" t="s">
        <v>17596</v>
      </c>
      <c r="F522" s="127" t="s">
        <v>16413</v>
      </c>
      <c r="G522" s="137"/>
      <c r="H522" s="135">
        <v>18</v>
      </c>
      <c r="I522" s="78">
        <f t="shared" si="17"/>
        <v>18</v>
      </c>
      <c r="J522" s="124">
        <v>1</v>
      </c>
      <c r="K522" s="105">
        <f>SUMIFS(VENTAS[Cantidad],VENTAS[Código del producto Vendido],STOCK[[#This Row],[Code]])</f>
        <v>0</v>
      </c>
      <c r="L522" s="105">
        <f>STOCK[[#This Row],[Entradas]]-STOCK[[#This Row],[Salidas]]</f>
        <v>1</v>
      </c>
      <c r="M522" s="98" t="e">
        <f>[1]!STOCK[[#This Row],[Precio Final]]*10%</f>
        <v>#REF!</v>
      </c>
      <c r="N522" s="98">
        <v>0</v>
      </c>
      <c r="O522" s="98">
        <v>0</v>
      </c>
      <c r="P522" s="118">
        <v>9</v>
      </c>
      <c r="Q522" s="115">
        <v>0</v>
      </c>
      <c r="R522" s="116">
        <v>0</v>
      </c>
      <c r="S522" s="115">
        <v>0</v>
      </c>
      <c r="T522" s="115" t="e">
        <f>[1]!STOCK[[#This Row],[Costo Unitario (USD)]]+[1]!STOCK[[#This Row],[Costo Envío (USD)]]+[1]!STOCK[[#This Row],[Comisión 10%]]</f>
        <v>#REF!</v>
      </c>
      <c r="U522" s="98" t="e">
        <f>[1]!STOCK[[#This Row],[Costo total]]*1.5</f>
        <v>#REF!</v>
      </c>
      <c r="V522" s="80">
        <f t="shared" si="18"/>
        <v>18</v>
      </c>
      <c r="W522" s="115" t="e">
        <f>[1]!STOCK[[#This Row],[Precio Final]]-[1]!STOCK[[#This Row],[Costo total]]</f>
        <v>#REF!</v>
      </c>
      <c r="X522" s="115" t="e">
        <f>[1]!STOCK[[#This Row],[Ganancia Unitaria]]*[1]!STOCK[[#This Row],[Salidas]]</f>
        <v>#REF!</v>
      </c>
      <c r="Y522" s="140"/>
      <c r="Z522" s="137"/>
      <c r="AA522" s="137"/>
      <c r="AB522" s="137"/>
      <c r="AC522" s="137"/>
      <c r="AD522" s="143"/>
      <c r="AE522" s="78"/>
      <c r="AF522" s="78"/>
      <c r="AG522" s="78"/>
      <c r="AH522" s="78"/>
      <c r="AI522" s="78"/>
      <c r="AJ522" s="78"/>
      <c r="AK522" s="78"/>
      <c r="AL522" s="78"/>
      <c r="AM522" s="78"/>
      <c r="AN522" s="78"/>
      <c r="AO522" s="78"/>
      <c r="AP522" s="78"/>
      <c r="AQ522" s="78"/>
      <c r="AR522" s="78"/>
      <c r="AS522" s="78"/>
      <c r="AT522" s="78"/>
    </row>
    <row r="523" s="58" customFormat="1" ht="80" hidden="1" customHeight="1" spans="1:46">
      <c r="A523" s="126" t="s">
        <v>17597</v>
      </c>
      <c r="B523" s="134"/>
      <c r="C523" s="83" t="s">
        <v>2</v>
      </c>
      <c r="D523" s="135" t="s">
        <v>16480</v>
      </c>
      <c r="E523" s="127" t="s">
        <v>17598</v>
      </c>
      <c r="F523" s="127" t="s">
        <v>16413</v>
      </c>
      <c r="G523" s="136"/>
      <c r="H523" s="135">
        <v>18</v>
      </c>
      <c r="I523" s="78">
        <f t="shared" si="17"/>
        <v>18</v>
      </c>
      <c r="J523" s="124">
        <v>1</v>
      </c>
      <c r="K523" s="105">
        <v>1</v>
      </c>
      <c r="L523" s="105">
        <f>STOCK[[#This Row],[Entradas]]-STOCK[[#This Row],[Salidas]]</f>
        <v>0</v>
      </c>
      <c r="M523" s="99" t="e">
        <f>[1]!STOCK[[#This Row],[Precio Final]]*10%</f>
        <v>#REF!</v>
      </c>
      <c r="N523" s="99">
        <v>0</v>
      </c>
      <c r="O523" s="99">
        <v>0</v>
      </c>
      <c r="P523" s="118">
        <v>9</v>
      </c>
      <c r="Q523" s="121">
        <v>0</v>
      </c>
      <c r="R523" s="123">
        <v>0</v>
      </c>
      <c r="S523" s="121">
        <v>0</v>
      </c>
      <c r="T523" s="121" t="e">
        <f>[1]!STOCK[[#This Row],[Costo Unitario (USD)]]+[1]!STOCK[[#This Row],[Costo Envío (USD)]]+[1]!STOCK[[#This Row],[Comisión 10%]]</f>
        <v>#REF!</v>
      </c>
      <c r="U523" s="99" t="e">
        <f>[1]!STOCK[[#This Row],[Costo total]]*1.5</f>
        <v>#REF!</v>
      </c>
      <c r="V523" s="80">
        <f t="shared" si="18"/>
        <v>18</v>
      </c>
      <c r="W523" s="121" t="e">
        <f>[1]!STOCK[[#This Row],[Precio Final]]-[1]!STOCK[[#This Row],[Costo total]]</f>
        <v>#REF!</v>
      </c>
      <c r="X523" s="121" t="e">
        <f>[1]!STOCK[[#This Row],[Ganancia Unitaria]]*[1]!STOCK[[#This Row],[Salidas]]</f>
        <v>#REF!</v>
      </c>
      <c r="Y523" s="139"/>
      <c r="Z523" s="136"/>
      <c r="AA523" s="136"/>
      <c r="AB523" s="136"/>
      <c r="AC523" s="136"/>
      <c r="AD523" s="143"/>
      <c r="AE523" s="78"/>
      <c r="AF523" s="78"/>
      <c r="AG523" s="78"/>
      <c r="AH523" s="78"/>
      <c r="AI523" s="78"/>
      <c r="AJ523" s="78"/>
      <c r="AK523" s="78"/>
      <c r="AL523" s="78"/>
      <c r="AM523" s="78"/>
      <c r="AN523" s="78"/>
      <c r="AO523" s="78"/>
      <c r="AP523" s="78"/>
      <c r="AQ523" s="78"/>
      <c r="AR523" s="78"/>
      <c r="AS523" s="78"/>
      <c r="AT523" s="78"/>
    </row>
    <row r="524" s="58" customFormat="1" ht="80" hidden="1" customHeight="1" spans="1:46">
      <c r="A524" s="126" t="s">
        <v>17599</v>
      </c>
      <c r="B524" s="134"/>
      <c r="C524" s="87" t="s">
        <v>2</v>
      </c>
      <c r="D524" s="135" t="s">
        <v>16500</v>
      </c>
      <c r="E524" s="127" t="s">
        <v>17600</v>
      </c>
      <c r="F524" s="127" t="s">
        <v>17176</v>
      </c>
      <c r="G524" s="137"/>
      <c r="H524" s="135">
        <v>30</v>
      </c>
      <c r="I524" s="78">
        <f t="shared" si="17"/>
        <v>30</v>
      </c>
      <c r="J524" s="124">
        <v>1</v>
      </c>
      <c r="K524" s="105">
        <f>SUMIFS(VENTAS[Cantidad],VENTAS[Código del producto Vendido],STOCK[[#This Row],[Code]])</f>
        <v>0</v>
      </c>
      <c r="L524" s="105">
        <f>STOCK[[#This Row],[Entradas]]-STOCK[[#This Row],[Salidas]]</f>
        <v>1</v>
      </c>
      <c r="M524" s="98" t="e">
        <f>[1]!STOCK[[#This Row],[Precio Final]]*10%</f>
        <v>#REF!</v>
      </c>
      <c r="N524" s="98">
        <v>0</v>
      </c>
      <c r="O524" s="98">
        <v>0</v>
      </c>
      <c r="P524" s="118">
        <v>9</v>
      </c>
      <c r="Q524" s="115">
        <v>0</v>
      </c>
      <c r="R524" s="116">
        <v>0</v>
      </c>
      <c r="S524" s="115">
        <v>0</v>
      </c>
      <c r="T524" s="115" t="e">
        <f>[1]!STOCK[[#This Row],[Costo Unitario (USD)]]+[1]!STOCK[[#This Row],[Costo Envío (USD)]]+[1]!STOCK[[#This Row],[Comisión 10%]]</f>
        <v>#REF!</v>
      </c>
      <c r="U524" s="98" t="e">
        <f>[1]!STOCK[[#This Row],[Costo total]]*1.5</f>
        <v>#REF!</v>
      </c>
      <c r="V524" s="80">
        <f t="shared" si="18"/>
        <v>30</v>
      </c>
      <c r="W524" s="115" t="e">
        <f>[1]!STOCK[[#This Row],[Precio Final]]-[1]!STOCK[[#This Row],[Costo total]]</f>
        <v>#REF!</v>
      </c>
      <c r="X524" s="115" t="e">
        <f>[1]!STOCK[[#This Row],[Ganancia Unitaria]]*[1]!STOCK[[#This Row],[Salidas]]</f>
        <v>#REF!</v>
      </c>
      <c r="Y524" s="140"/>
      <c r="Z524" s="137"/>
      <c r="AA524" s="137"/>
      <c r="AB524" s="137"/>
      <c r="AC524" s="137"/>
      <c r="AD524" s="143"/>
      <c r="AE524" s="78"/>
      <c r="AF524" s="78"/>
      <c r="AG524" s="78"/>
      <c r="AH524" s="78"/>
      <c r="AI524" s="78"/>
      <c r="AJ524" s="78"/>
      <c r="AK524" s="78"/>
      <c r="AL524" s="78"/>
      <c r="AM524" s="78"/>
      <c r="AN524" s="78"/>
      <c r="AO524" s="78"/>
      <c r="AP524" s="78"/>
      <c r="AQ524" s="78"/>
      <c r="AR524" s="78"/>
      <c r="AS524" s="78"/>
      <c r="AT524" s="78"/>
    </row>
    <row r="525" s="58" customFormat="1" ht="80" hidden="1" customHeight="1" spans="1:46">
      <c r="A525" s="126" t="s">
        <v>17601</v>
      </c>
      <c r="B525" s="134"/>
      <c r="C525" s="83" t="s">
        <v>2</v>
      </c>
      <c r="D525" s="135" t="s">
        <v>16480</v>
      </c>
      <c r="E525" s="127" t="s">
        <v>17602</v>
      </c>
      <c r="F525" s="127" t="s">
        <v>16413</v>
      </c>
      <c r="G525" s="136"/>
      <c r="H525" s="135">
        <v>20</v>
      </c>
      <c r="I525" s="78">
        <f t="shared" si="17"/>
        <v>20</v>
      </c>
      <c r="J525" s="124">
        <v>1</v>
      </c>
      <c r="K525" s="105">
        <f>SUMIFS(VENTAS[Cantidad],VENTAS[Código del producto Vendido],STOCK[[#This Row],[Code]])</f>
        <v>0</v>
      </c>
      <c r="L525" s="105">
        <f>STOCK[[#This Row],[Entradas]]-STOCK[[#This Row],[Salidas]]</f>
        <v>1</v>
      </c>
      <c r="M525" s="99" t="e">
        <f>[1]!STOCK[[#This Row],[Precio Final]]*10%</f>
        <v>#REF!</v>
      </c>
      <c r="N525" s="99">
        <v>0</v>
      </c>
      <c r="O525" s="99">
        <v>0</v>
      </c>
      <c r="P525" s="118">
        <v>9</v>
      </c>
      <c r="Q525" s="121">
        <v>0</v>
      </c>
      <c r="R525" s="123">
        <v>0</v>
      </c>
      <c r="S525" s="121">
        <v>0</v>
      </c>
      <c r="T525" s="121" t="e">
        <f>[1]!STOCK[[#This Row],[Costo Unitario (USD)]]+[1]!STOCK[[#This Row],[Costo Envío (USD)]]+[1]!STOCK[[#This Row],[Comisión 10%]]</f>
        <v>#REF!</v>
      </c>
      <c r="U525" s="99" t="e">
        <f>[1]!STOCK[[#This Row],[Costo total]]*1.5</f>
        <v>#REF!</v>
      </c>
      <c r="V525" s="80">
        <f t="shared" si="18"/>
        <v>20</v>
      </c>
      <c r="W525" s="121" t="e">
        <f>[1]!STOCK[[#This Row],[Precio Final]]-[1]!STOCK[[#This Row],[Costo total]]</f>
        <v>#REF!</v>
      </c>
      <c r="X525" s="121" t="e">
        <f>[1]!STOCK[[#This Row],[Ganancia Unitaria]]*[1]!STOCK[[#This Row],[Salidas]]</f>
        <v>#REF!</v>
      </c>
      <c r="Y525" s="139"/>
      <c r="Z525" s="136"/>
      <c r="AA525" s="136"/>
      <c r="AB525" s="136"/>
      <c r="AC525" s="136"/>
      <c r="AD525" s="143"/>
      <c r="AE525" s="78"/>
      <c r="AF525" s="78"/>
      <c r="AG525" s="78"/>
      <c r="AH525" s="78"/>
      <c r="AI525" s="78"/>
      <c r="AJ525" s="78"/>
      <c r="AK525" s="78"/>
      <c r="AL525" s="78"/>
      <c r="AM525" s="78"/>
      <c r="AN525" s="78"/>
      <c r="AO525" s="78"/>
      <c r="AP525" s="78"/>
      <c r="AQ525" s="78"/>
      <c r="AR525" s="78"/>
      <c r="AS525" s="78"/>
      <c r="AT525" s="78"/>
    </row>
    <row r="526" s="58" customFormat="1" ht="80" hidden="1" customHeight="1" spans="1:46">
      <c r="A526" s="126" t="s">
        <v>17603</v>
      </c>
      <c r="B526" s="134"/>
      <c r="C526" s="87" t="s">
        <v>2</v>
      </c>
      <c r="D526" s="135" t="s">
        <v>16466</v>
      </c>
      <c r="E526" s="127" t="s">
        <v>17604</v>
      </c>
      <c r="F526" s="127" t="s">
        <v>16409</v>
      </c>
      <c r="G526" s="137"/>
      <c r="H526" s="135">
        <v>35</v>
      </c>
      <c r="I526" s="78">
        <f t="shared" si="17"/>
        <v>35</v>
      </c>
      <c r="J526" s="124">
        <v>0</v>
      </c>
      <c r="K526" s="105">
        <f>SUMIFS(VENTAS[Cantidad],VENTAS[Código del producto Vendido],STOCK[[#This Row],[Code]])</f>
        <v>0</v>
      </c>
      <c r="L526" s="105">
        <f>STOCK[[#This Row],[Entradas]]-STOCK[[#This Row],[Salidas]]</f>
        <v>0</v>
      </c>
      <c r="M526" s="98" t="e">
        <f>[1]!STOCK[[#This Row],[Precio Final]]*10%</f>
        <v>#REF!</v>
      </c>
      <c r="N526" s="98">
        <v>0</v>
      </c>
      <c r="O526" s="98">
        <v>0</v>
      </c>
      <c r="P526" s="118">
        <v>9</v>
      </c>
      <c r="Q526" s="115">
        <v>0</v>
      </c>
      <c r="R526" s="116">
        <v>0</v>
      </c>
      <c r="S526" s="115">
        <v>0</v>
      </c>
      <c r="T526" s="115" t="e">
        <f>[1]!STOCK[[#This Row],[Costo Unitario (USD)]]+[1]!STOCK[[#This Row],[Costo Envío (USD)]]+[1]!STOCK[[#This Row],[Comisión 10%]]</f>
        <v>#REF!</v>
      </c>
      <c r="U526" s="98" t="e">
        <f>[1]!STOCK[[#This Row],[Costo total]]*1.5</f>
        <v>#REF!</v>
      </c>
      <c r="V526" s="80">
        <f t="shared" si="18"/>
        <v>35</v>
      </c>
      <c r="W526" s="115" t="e">
        <f>[1]!STOCK[[#This Row],[Precio Final]]-[1]!STOCK[[#This Row],[Costo total]]</f>
        <v>#REF!</v>
      </c>
      <c r="X526" s="115" t="e">
        <f>[1]!STOCK[[#This Row],[Ganancia Unitaria]]*[1]!STOCK[[#This Row],[Salidas]]</f>
        <v>#REF!</v>
      </c>
      <c r="Y526" s="140"/>
      <c r="Z526" s="137"/>
      <c r="AA526" s="137"/>
      <c r="AB526" s="137"/>
      <c r="AC526" s="137"/>
      <c r="AD526" s="78"/>
      <c r="AE526" s="78"/>
      <c r="AF526" s="78"/>
      <c r="AG526" s="78"/>
      <c r="AH526" s="78"/>
      <c r="AI526" s="78"/>
      <c r="AJ526" s="78"/>
      <c r="AK526" s="78"/>
      <c r="AL526" s="78"/>
      <c r="AM526" s="78"/>
      <c r="AN526" s="78"/>
      <c r="AO526" s="78"/>
      <c r="AP526" s="78"/>
      <c r="AQ526" s="78"/>
      <c r="AR526" s="78"/>
      <c r="AS526" s="78"/>
      <c r="AT526" s="78"/>
    </row>
    <row r="527" s="58" customFormat="1" ht="80" hidden="1" customHeight="1" spans="1:46">
      <c r="A527" s="124" t="s">
        <v>17605</v>
      </c>
      <c r="B527" s="134"/>
      <c r="C527" s="83" t="s">
        <v>2</v>
      </c>
      <c r="D527" s="135" t="s">
        <v>16466</v>
      </c>
      <c r="E527" s="127" t="s">
        <v>17606</v>
      </c>
      <c r="F527" s="127" t="s">
        <v>16387</v>
      </c>
      <c r="G527" s="136"/>
      <c r="H527" s="135">
        <v>20</v>
      </c>
      <c r="I527" s="78">
        <f t="shared" si="17"/>
        <v>20</v>
      </c>
      <c r="J527" s="124">
        <v>1</v>
      </c>
      <c r="K527" s="105">
        <f>SUMIFS(VENTAS[Cantidad],VENTAS[Código del producto Vendido],STOCK[[#This Row],[Code]])</f>
        <v>0</v>
      </c>
      <c r="L527" s="105">
        <f>STOCK[[#This Row],[Entradas]]-STOCK[[#This Row],[Salidas]]</f>
        <v>1</v>
      </c>
      <c r="M527" s="99" t="e">
        <f>[1]!STOCK[[#This Row],[Precio Final]]*10%</f>
        <v>#REF!</v>
      </c>
      <c r="N527" s="99">
        <v>0</v>
      </c>
      <c r="O527" s="99">
        <v>0</v>
      </c>
      <c r="P527" s="118">
        <v>9</v>
      </c>
      <c r="Q527" s="121">
        <v>0</v>
      </c>
      <c r="R527" s="123">
        <v>0</v>
      </c>
      <c r="S527" s="121">
        <v>0</v>
      </c>
      <c r="T527" s="121" t="e">
        <f>[1]!STOCK[[#This Row],[Costo Unitario (USD)]]+[1]!STOCK[[#This Row],[Costo Envío (USD)]]+[1]!STOCK[[#This Row],[Comisión 10%]]</f>
        <v>#REF!</v>
      </c>
      <c r="U527" s="99" t="e">
        <f>[1]!STOCK[[#This Row],[Costo total]]*1.5</f>
        <v>#REF!</v>
      </c>
      <c r="V527" s="80">
        <f t="shared" si="18"/>
        <v>20</v>
      </c>
      <c r="W527" s="121" t="e">
        <f>[1]!STOCK[[#This Row],[Precio Final]]-[1]!STOCK[[#This Row],[Costo total]]</f>
        <v>#REF!</v>
      </c>
      <c r="X527" s="121" t="e">
        <f>[1]!STOCK[[#This Row],[Ganancia Unitaria]]*[1]!STOCK[[#This Row],[Salidas]]</f>
        <v>#REF!</v>
      </c>
      <c r="Y527" s="139"/>
      <c r="Z527" s="136"/>
      <c r="AA527" s="136"/>
      <c r="AB527" s="136"/>
      <c r="AC527" s="136">
        <v>18</v>
      </c>
      <c r="AD527" s="143"/>
      <c r="AE527" s="78"/>
      <c r="AF527" s="78"/>
      <c r="AG527" s="78"/>
      <c r="AH527" s="78"/>
      <c r="AI527" s="78"/>
      <c r="AJ527" s="78"/>
      <c r="AK527" s="78"/>
      <c r="AL527" s="78"/>
      <c r="AM527" s="78"/>
      <c r="AN527" s="78"/>
      <c r="AO527" s="78"/>
      <c r="AP527" s="78"/>
      <c r="AQ527" s="78"/>
      <c r="AR527" s="78"/>
      <c r="AS527" s="78"/>
      <c r="AT527" s="78"/>
    </row>
    <row r="528" s="58" customFormat="1" ht="80" hidden="1" customHeight="1" spans="1:46">
      <c r="A528" s="126" t="s">
        <v>17607</v>
      </c>
      <c r="B528" s="134"/>
      <c r="C528" s="87" t="s">
        <v>2</v>
      </c>
      <c r="D528" s="135" t="s">
        <v>16500</v>
      </c>
      <c r="E528" s="127" t="s">
        <v>17608</v>
      </c>
      <c r="F528" s="127" t="s">
        <v>17246</v>
      </c>
      <c r="G528" s="137"/>
      <c r="H528" s="135">
        <v>35</v>
      </c>
      <c r="I528" s="78">
        <v>30</v>
      </c>
      <c r="J528" s="124">
        <v>1</v>
      </c>
      <c r="K528" s="105">
        <f>SUMIFS(VENTAS[Cantidad],VENTAS[Código del producto Vendido],STOCK[[#This Row],[Code]])</f>
        <v>0</v>
      </c>
      <c r="L528" s="105">
        <f>STOCK[[#This Row],[Entradas]]-STOCK[[#This Row],[Salidas]]</f>
        <v>1</v>
      </c>
      <c r="M528" s="98" t="e">
        <f>[1]!STOCK[[#This Row],[Precio Final]]*10%</f>
        <v>#REF!</v>
      </c>
      <c r="N528" s="98">
        <v>0</v>
      </c>
      <c r="O528" s="98">
        <v>0</v>
      </c>
      <c r="P528" s="118">
        <v>9</v>
      </c>
      <c r="Q528" s="115">
        <v>0</v>
      </c>
      <c r="R528" s="116">
        <v>0</v>
      </c>
      <c r="S528" s="115">
        <v>0</v>
      </c>
      <c r="T528" s="115" t="e">
        <f>[1]!STOCK[[#This Row],[Costo Unitario (USD)]]+[1]!STOCK[[#This Row],[Costo Envío (USD)]]+[1]!STOCK[[#This Row],[Comisión 10%]]</f>
        <v>#REF!</v>
      </c>
      <c r="U528" s="98" t="e">
        <f>[1]!STOCK[[#This Row],[Costo total]]*1.5</f>
        <v>#REF!</v>
      </c>
      <c r="V528" s="80">
        <f t="shared" si="18"/>
        <v>35</v>
      </c>
      <c r="W528" s="115" t="e">
        <f>[1]!STOCK[[#This Row],[Precio Final]]-[1]!STOCK[[#This Row],[Costo total]]</f>
        <v>#REF!</v>
      </c>
      <c r="X528" s="115" t="e">
        <f>[1]!STOCK[[#This Row],[Ganancia Unitaria]]*[1]!STOCK[[#This Row],[Salidas]]</f>
        <v>#REF!</v>
      </c>
      <c r="Y528" s="140"/>
      <c r="Z528" s="137"/>
      <c r="AA528" s="137"/>
      <c r="AB528" s="137"/>
      <c r="AC528" s="137"/>
      <c r="AD528" s="143"/>
      <c r="AE528" s="78"/>
      <c r="AF528" s="78"/>
      <c r="AG528" s="78"/>
      <c r="AH528" s="78"/>
      <c r="AI528" s="78"/>
      <c r="AJ528" s="78"/>
      <c r="AK528" s="78"/>
      <c r="AL528" s="78"/>
      <c r="AM528" s="78"/>
      <c r="AN528" s="78"/>
      <c r="AO528" s="78"/>
      <c r="AP528" s="78"/>
      <c r="AQ528" s="78"/>
      <c r="AR528" s="78"/>
      <c r="AS528" s="78"/>
      <c r="AT528" s="78"/>
    </row>
    <row r="529" s="58" customFormat="1" ht="80" hidden="1" customHeight="1" spans="1:46">
      <c r="A529" s="126" t="s">
        <v>17609</v>
      </c>
      <c r="B529" s="134"/>
      <c r="C529" s="83" t="s">
        <v>2</v>
      </c>
      <c r="D529" s="135" t="s">
        <v>16582</v>
      </c>
      <c r="E529" s="127" t="s">
        <v>17610</v>
      </c>
      <c r="F529" s="127" t="s">
        <v>16413</v>
      </c>
      <c r="G529" s="136"/>
      <c r="H529" s="135">
        <v>30</v>
      </c>
      <c r="I529" s="78">
        <f t="shared" ref="I529:I592" si="19">H529</f>
        <v>30</v>
      </c>
      <c r="J529" s="124">
        <v>1</v>
      </c>
      <c r="K529" s="105">
        <f>SUMIFS(VENTAS[Cantidad],VENTAS[Código del producto Vendido],STOCK[[#This Row],[Code]])</f>
        <v>0</v>
      </c>
      <c r="L529" s="105">
        <f>STOCK[[#This Row],[Entradas]]-STOCK[[#This Row],[Salidas]]</f>
        <v>1</v>
      </c>
      <c r="M529" s="99" t="e">
        <f>[1]!STOCK[[#This Row],[Precio Final]]*10%</f>
        <v>#REF!</v>
      </c>
      <c r="N529" s="99">
        <v>0</v>
      </c>
      <c r="O529" s="99">
        <v>0</v>
      </c>
      <c r="P529" s="118">
        <v>9</v>
      </c>
      <c r="Q529" s="121">
        <v>0</v>
      </c>
      <c r="R529" s="123">
        <v>0</v>
      </c>
      <c r="S529" s="121">
        <v>0</v>
      </c>
      <c r="T529" s="121" t="e">
        <f>[1]!STOCK[[#This Row],[Costo Unitario (USD)]]+[1]!STOCK[[#This Row],[Costo Envío (USD)]]+[1]!STOCK[[#This Row],[Comisión 10%]]</f>
        <v>#REF!</v>
      </c>
      <c r="U529" s="99" t="e">
        <f>[1]!STOCK[[#This Row],[Costo total]]*1.5</f>
        <v>#REF!</v>
      </c>
      <c r="V529" s="80">
        <f t="shared" si="18"/>
        <v>30</v>
      </c>
      <c r="W529" s="121" t="e">
        <f>[1]!STOCK[[#This Row],[Precio Final]]-[1]!STOCK[[#This Row],[Costo total]]</f>
        <v>#REF!</v>
      </c>
      <c r="X529" s="121" t="e">
        <f>[1]!STOCK[[#This Row],[Ganancia Unitaria]]*[1]!STOCK[[#This Row],[Salidas]]</f>
        <v>#REF!</v>
      </c>
      <c r="Y529" s="139"/>
      <c r="Z529" s="136"/>
      <c r="AA529" s="136"/>
      <c r="AB529" s="136"/>
      <c r="AC529" s="136"/>
      <c r="AD529" s="143"/>
      <c r="AE529" s="78"/>
      <c r="AF529" s="78"/>
      <c r="AG529" s="78"/>
      <c r="AH529" s="78"/>
      <c r="AI529" s="78"/>
      <c r="AJ529" s="78"/>
      <c r="AK529" s="78"/>
      <c r="AL529" s="78"/>
      <c r="AM529" s="78"/>
      <c r="AN529" s="78"/>
      <c r="AO529" s="78"/>
      <c r="AP529" s="78"/>
      <c r="AQ529" s="78"/>
      <c r="AR529" s="78"/>
      <c r="AS529" s="78"/>
      <c r="AT529" s="78"/>
    </row>
    <row r="530" s="58" customFormat="1" ht="80" hidden="1" customHeight="1" spans="1:46">
      <c r="A530" s="126" t="s">
        <v>17611</v>
      </c>
      <c r="B530" s="134"/>
      <c r="C530" s="87" t="s">
        <v>2</v>
      </c>
      <c r="D530" s="135" t="s">
        <v>16559</v>
      </c>
      <c r="E530" s="127" t="s">
        <v>17612</v>
      </c>
      <c r="F530" s="127" t="s">
        <v>17230</v>
      </c>
      <c r="G530" s="137"/>
      <c r="H530" s="135">
        <v>20</v>
      </c>
      <c r="I530" s="78">
        <f t="shared" si="19"/>
        <v>20</v>
      </c>
      <c r="J530" s="124">
        <v>1</v>
      </c>
      <c r="K530" s="105">
        <f>SUMIFS(VENTAS[Cantidad],VENTAS[Código del producto Vendido],STOCK[[#This Row],[Code]])</f>
        <v>0</v>
      </c>
      <c r="L530" s="105">
        <f>STOCK[[#This Row],[Entradas]]-STOCK[[#This Row],[Salidas]]</f>
        <v>1</v>
      </c>
      <c r="M530" s="98" t="e">
        <f>[1]!STOCK[[#This Row],[Precio Final]]*10%</f>
        <v>#REF!</v>
      </c>
      <c r="N530" s="98">
        <v>0</v>
      </c>
      <c r="O530" s="98">
        <v>0</v>
      </c>
      <c r="P530" s="118">
        <v>9</v>
      </c>
      <c r="Q530" s="115">
        <v>0</v>
      </c>
      <c r="R530" s="116">
        <v>0</v>
      </c>
      <c r="S530" s="115">
        <v>0</v>
      </c>
      <c r="T530" s="115" t="e">
        <f>[1]!STOCK[[#This Row],[Costo Unitario (USD)]]+[1]!STOCK[[#This Row],[Costo Envío (USD)]]+[1]!STOCK[[#This Row],[Comisión 10%]]</f>
        <v>#REF!</v>
      </c>
      <c r="U530" s="98" t="e">
        <f>[1]!STOCK[[#This Row],[Costo total]]*1.5</f>
        <v>#REF!</v>
      </c>
      <c r="V530" s="80">
        <f t="shared" si="18"/>
        <v>20</v>
      </c>
      <c r="W530" s="115" t="e">
        <f>[1]!STOCK[[#This Row],[Precio Final]]-[1]!STOCK[[#This Row],[Costo total]]</f>
        <v>#REF!</v>
      </c>
      <c r="X530" s="115" t="e">
        <f>[1]!STOCK[[#This Row],[Ganancia Unitaria]]*[1]!STOCK[[#This Row],[Salidas]]</f>
        <v>#REF!</v>
      </c>
      <c r="Y530" s="140"/>
      <c r="Z530" s="137"/>
      <c r="AA530" s="137"/>
      <c r="AB530" s="137"/>
      <c r="AC530" s="137"/>
      <c r="AD530" s="143"/>
      <c r="AE530" s="78"/>
      <c r="AF530" s="78"/>
      <c r="AG530" s="78"/>
      <c r="AH530" s="78"/>
      <c r="AI530" s="78"/>
      <c r="AJ530" s="78"/>
      <c r="AK530" s="78"/>
      <c r="AL530" s="78"/>
      <c r="AM530" s="78"/>
      <c r="AN530" s="78"/>
      <c r="AO530" s="78"/>
      <c r="AP530" s="78"/>
      <c r="AQ530" s="78"/>
      <c r="AR530" s="78"/>
      <c r="AS530" s="78"/>
      <c r="AT530" s="78"/>
    </row>
    <row r="531" s="58" customFormat="1" ht="80" hidden="1" customHeight="1" spans="1:46">
      <c r="A531" s="126" t="s">
        <v>17613</v>
      </c>
      <c r="B531" s="134"/>
      <c r="C531" s="83" t="s">
        <v>2</v>
      </c>
      <c r="D531" s="135" t="s">
        <v>16559</v>
      </c>
      <c r="E531" s="127" t="s">
        <v>17614</v>
      </c>
      <c r="F531" s="127" t="s">
        <v>16413</v>
      </c>
      <c r="G531" s="136"/>
      <c r="H531" s="135">
        <v>20</v>
      </c>
      <c r="I531" s="78">
        <f t="shared" si="19"/>
        <v>20</v>
      </c>
      <c r="J531" s="124">
        <v>1</v>
      </c>
      <c r="K531" s="105">
        <f>SUMIFS(VENTAS[Cantidad],VENTAS[Código del producto Vendido],STOCK[[#This Row],[Code]])</f>
        <v>0</v>
      </c>
      <c r="L531" s="105">
        <f>STOCK[[#This Row],[Entradas]]-STOCK[[#This Row],[Salidas]]</f>
        <v>1</v>
      </c>
      <c r="M531" s="99" t="e">
        <f>[1]!STOCK[[#This Row],[Precio Final]]*10%</f>
        <v>#REF!</v>
      </c>
      <c r="N531" s="99">
        <v>0</v>
      </c>
      <c r="O531" s="99">
        <v>0</v>
      </c>
      <c r="P531" s="118">
        <v>9</v>
      </c>
      <c r="Q531" s="121">
        <v>0</v>
      </c>
      <c r="R531" s="123">
        <v>0</v>
      </c>
      <c r="S531" s="121">
        <v>0</v>
      </c>
      <c r="T531" s="121" t="e">
        <f>[1]!STOCK[[#This Row],[Costo Unitario (USD)]]+[1]!STOCK[[#This Row],[Costo Envío (USD)]]+[1]!STOCK[[#This Row],[Comisión 10%]]</f>
        <v>#REF!</v>
      </c>
      <c r="U531" s="99" t="e">
        <f>[1]!STOCK[[#This Row],[Costo total]]*1.5</f>
        <v>#REF!</v>
      </c>
      <c r="V531" s="80">
        <f t="shared" si="18"/>
        <v>20</v>
      </c>
      <c r="W531" s="121" t="e">
        <f>[1]!STOCK[[#This Row],[Precio Final]]-[1]!STOCK[[#This Row],[Costo total]]</f>
        <v>#REF!</v>
      </c>
      <c r="X531" s="121" t="e">
        <f>[1]!STOCK[[#This Row],[Ganancia Unitaria]]*[1]!STOCK[[#This Row],[Salidas]]</f>
        <v>#REF!</v>
      </c>
      <c r="Y531" s="139"/>
      <c r="Z531" s="136"/>
      <c r="AA531" s="136"/>
      <c r="AB531" s="136"/>
      <c r="AC531" s="136"/>
      <c r="AD531" s="143"/>
      <c r="AE531" s="78"/>
      <c r="AF531" s="78"/>
      <c r="AG531" s="78"/>
      <c r="AH531" s="78"/>
      <c r="AI531" s="78"/>
      <c r="AJ531" s="78"/>
      <c r="AK531" s="78"/>
      <c r="AL531" s="78"/>
      <c r="AM531" s="78"/>
      <c r="AN531" s="78"/>
      <c r="AO531" s="78"/>
      <c r="AP531" s="78"/>
      <c r="AQ531" s="78"/>
      <c r="AR531" s="78"/>
      <c r="AS531" s="78"/>
      <c r="AT531" s="78"/>
    </row>
    <row r="532" s="58" customFormat="1" ht="80" hidden="1" customHeight="1" spans="1:46">
      <c r="A532" s="126" t="s">
        <v>17615</v>
      </c>
      <c r="B532" s="134"/>
      <c r="C532" s="87" t="s">
        <v>2</v>
      </c>
      <c r="D532" s="135" t="s">
        <v>16480</v>
      </c>
      <c r="E532" s="127" t="s">
        <v>17616</v>
      </c>
      <c r="F532" s="127" t="s">
        <v>16409</v>
      </c>
      <c r="G532" s="137"/>
      <c r="H532" s="135">
        <v>15</v>
      </c>
      <c r="I532" s="78">
        <f t="shared" si="19"/>
        <v>15</v>
      </c>
      <c r="J532" s="124">
        <v>1</v>
      </c>
      <c r="K532" s="105">
        <f>SUMIFS(VENTAS[Cantidad],VENTAS[Código del producto Vendido],STOCK[[#This Row],[Code]])</f>
        <v>0</v>
      </c>
      <c r="L532" s="105">
        <f>STOCK[[#This Row],[Entradas]]-STOCK[[#This Row],[Salidas]]</f>
        <v>1</v>
      </c>
      <c r="M532" s="98" t="e">
        <f>[1]!STOCK[[#This Row],[Precio Final]]*10%</f>
        <v>#REF!</v>
      </c>
      <c r="N532" s="98">
        <v>0</v>
      </c>
      <c r="O532" s="98">
        <v>0</v>
      </c>
      <c r="P532" s="118">
        <v>9</v>
      </c>
      <c r="Q532" s="115">
        <v>0</v>
      </c>
      <c r="R532" s="116">
        <v>0</v>
      </c>
      <c r="S532" s="115">
        <v>0</v>
      </c>
      <c r="T532" s="115" t="e">
        <f>[1]!STOCK[[#This Row],[Costo Unitario (USD)]]+[1]!STOCK[[#This Row],[Costo Envío (USD)]]+[1]!STOCK[[#This Row],[Comisión 10%]]</f>
        <v>#REF!</v>
      </c>
      <c r="U532" s="98" t="e">
        <f>[1]!STOCK[[#This Row],[Costo total]]*1.5</f>
        <v>#REF!</v>
      </c>
      <c r="V532" s="80">
        <f t="shared" si="18"/>
        <v>15</v>
      </c>
      <c r="W532" s="115" t="e">
        <f>[1]!STOCK[[#This Row],[Precio Final]]-[1]!STOCK[[#This Row],[Costo total]]</f>
        <v>#REF!</v>
      </c>
      <c r="X532" s="115" t="e">
        <f>[1]!STOCK[[#This Row],[Ganancia Unitaria]]*[1]!STOCK[[#This Row],[Salidas]]</f>
        <v>#REF!</v>
      </c>
      <c r="Y532" s="140"/>
      <c r="Z532" s="137"/>
      <c r="AA532" s="137"/>
      <c r="AB532" s="137"/>
      <c r="AC532" s="137"/>
      <c r="AD532" s="143"/>
      <c r="AE532" s="78"/>
      <c r="AF532" s="78"/>
      <c r="AG532" s="78"/>
      <c r="AH532" s="78"/>
      <c r="AI532" s="78"/>
      <c r="AJ532" s="78"/>
      <c r="AK532" s="78"/>
      <c r="AL532" s="78"/>
      <c r="AM532" s="78"/>
      <c r="AN532" s="78"/>
      <c r="AO532" s="78"/>
      <c r="AP532" s="78"/>
      <c r="AQ532" s="78"/>
      <c r="AR532" s="78"/>
      <c r="AS532" s="78"/>
      <c r="AT532" s="78"/>
    </row>
    <row r="533" s="58" customFormat="1" ht="80" hidden="1" customHeight="1" spans="1:46">
      <c r="A533" s="126" t="s">
        <v>17617</v>
      </c>
      <c r="B533" s="134"/>
      <c r="C533" s="83" t="s">
        <v>2</v>
      </c>
      <c r="D533" s="135" t="s">
        <v>16480</v>
      </c>
      <c r="E533" s="127" t="s">
        <v>17618</v>
      </c>
      <c r="F533" s="127" t="s">
        <v>17230</v>
      </c>
      <c r="G533" s="136"/>
      <c r="H533" s="135">
        <v>15</v>
      </c>
      <c r="I533" s="78">
        <f t="shared" si="19"/>
        <v>15</v>
      </c>
      <c r="J533" s="124">
        <v>1</v>
      </c>
      <c r="K533" s="105">
        <f>SUMIFS(VENTAS[Cantidad],VENTAS[Código del producto Vendido],STOCK[[#This Row],[Code]])</f>
        <v>0</v>
      </c>
      <c r="L533" s="105">
        <f>STOCK[[#This Row],[Entradas]]-STOCK[[#This Row],[Salidas]]</f>
        <v>1</v>
      </c>
      <c r="M533" s="99" t="e">
        <f>[1]!STOCK[[#This Row],[Precio Final]]*10%</f>
        <v>#REF!</v>
      </c>
      <c r="N533" s="99">
        <v>0</v>
      </c>
      <c r="O533" s="99">
        <v>0</v>
      </c>
      <c r="P533" s="118">
        <v>9</v>
      </c>
      <c r="Q533" s="121">
        <v>0</v>
      </c>
      <c r="R533" s="123">
        <v>0</v>
      </c>
      <c r="S533" s="121">
        <v>0</v>
      </c>
      <c r="T533" s="121" t="e">
        <f>[1]!STOCK[[#This Row],[Costo Unitario (USD)]]+[1]!STOCK[[#This Row],[Costo Envío (USD)]]+[1]!STOCK[[#This Row],[Comisión 10%]]</f>
        <v>#REF!</v>
      </c>
      <c r="U533" s="99" t="e">
        <f>[1]!STOCK[[#This Row],[Costo total]]*1.5</f>
        <v>#REF!</v>
      </c>
      <c r="V533" s="80">
        <f t="shared" si="18"/>
        <v>15</v>
      </c>
      <c r="W533" s="121" t="e">
        <f>[1]!STOCK[[#This Row],[Precio Final]]-[1]!STOCK[[#This Row],[Costo total]]</f>
        <v>#REF!</v>
      </c>
      <c r="X533" s="121" t="e">
        <f>[1]!STOCK[[#This Row],[Ganancia Unitaria]]*[1]!STOCK[[#This Row],[Salidas]]</f>
        <v>#REF!</v>
      </c>
      <c r="Y533" s="139"/>
      <c r="Z533" s="136"/>
      <c r="AA533" s="136"/>
      <c r="AB533" s="136"/>
      <c r="AC533" s="136"/>
      <c r="AD533" s="143"/>
      <c r="AE533" s="78"/>
      <c r="AF533" s="78"/>
      <c r="AG533" s="78"/>
      <c r="AH533" s="78"/>
      <c r="AI533" s="78"/>
      <c r="AJ533" s="78"/>
      <c r="AK533" s="78"/>
      <c r="AL533" s="78"/>
      <c r="AM533" s="78"/>
      <c r="AN533" s="78"/>
      <c r="AO533" s="78"/>
      <c r="AP533" s="78"/>
      <c r="AQ533" s="78"/>
      <c r="AR533" s="78"/>
      <c r="AS533" s="78"/>
      <c r="AT533" s="78"/>
    </row>
    <row r="534" s="58" customFormat="1" ht="80" hidden="1" customHeight="1" spans="1:46">
      <c r="A534" s="130" t="s">
        <v>17619</v>
      </c>
      <c r="B534" s="134"/>
      <c r="C534" s="87" t="s">
        <v>2</v>
      </c>
      <c r="D534" s="135" t="s">
        <v>16466</v>
      </c>
      <c r="E534" s="127" t="s">
        <v>17620</v>
      </c>
      <c r="F534" s="127" t="s">
        <v>16568</v>
      </c>
      <c r="G534" s="137"/>
      <c r="H534" s="135">
        <v>15</v>
      </c>
      <c r="I534" s="78">
        <f t="shared" si="19"/>
        <v>15</v>
      </c>
      <c r="J534" s="124">
        <v>0</v>
      </c>
      <c r="K534" s="105">
        <f>SUMIFS(VENTAS[Cantidad],VENTAS[Código del producto Vendido],STOCK[[#This Row],[Code]])</f>
        <v>0</v>
      </c>
      <c r="L534" s="105">
        <f>STOCK[[#This Row],[Entradas]]-STOCK[[#This Row],[Salidas]]</f>
        <v>0</v>
      </c>
      <c r="M534" s="98" t="e">
        <f>[1]!STOCK[[#This Row],[Precio Final]]*10%</f>
        <v>#REF!</v>
      </c>
      <c r="N534" s="98">
        <v>0</v>
      </c>
      <c r="O534" s="98">
        <v>0</v>
      </c>
      <c r="P534" s="118">
        <v>9</v>
      </c>
      <c r="Q534" s="115">
        <v>0</v>
      </c>
      <c r="R534" s="116">
        <v>0</v>
      </c>
      <c r="S534" s="115">
        <v>0</v>
      </c>
      <c r="T534" s="115" t="e">
        <f>[1]!STOCK[[#This Row],[Costo Unitario (USD)]]+[1]!STOCK[[#This Row],[Costo Envío (USD)]]+[1]!STOCK[[#This Row],[Comisión 10%]]</f>
        <v>#REF!</v>
      </c>
      <c r="U534" s="98" t="e">
        <f>[1]!STOCK[[#This Row],[Costo total]]*1.5</f>
        <v>#REF!</v>
      </c>
      <c r="V534" s="80">
        <f t="shared" si="18"/>
        <v>15</v>
      </c>
      <c r="W534" s="115" t="e">
        <f>[1]!STOCK[[#This Row],[Precio Final]]-[1]!STOCK[[#This Row],[Costo total]]</f>
        <v>#REF!</v>
      </c>
      <c r="X534" s="115" t="e">
        <f>[1]!STOCK[[#This Row],[Ganancia Unitaria]]*[1]!STOCK[[#This Row],[Salidas]]</f>
        <v>#REF!</v>
      </c>
      <c r="Y534" s="140"/>
      <c r="Z534" s="137"/>
      <c r="AA534" s="137"/>
      <c r="AB534" s="137"/>
      <c r="AC534" s="137"/>
      <c r="AD534" s="143"/>
      <c r="AE534" s="78"/>
      <c r="AF534" s="78"/>
      <c r="AG534" s="78"/>
      <c r="AH534" s="78"/>
      <c r="AI534" s="78"/>
      <c r="AJ534" s="78"/>
      <c r="AK534" s="78"/>
      <c r="AL534" s="78"/>
      <c r="AM534" s="78"/>
      <c r="AN534" s="78"/>
      <c r="AO534" s="78"/>
      <c r="AP534" s="78"/>
      <c r="AQ534" s="78"/>
      <c r="AR534" s="78"/>
      <c r="AS534" s="78"/>
      <c r="AT534" s="78"/>
    </row>
    <row r="535" s="58" customFormat="1" ht="80" hidden="1" customHeight="1" spans="1:46">
      <c r="A535" s="126" t="s">
        <v>17621</v>
      </c>
      <c r="B535" s="134"/>
      <c r="C535" s="83" t="s">
        <v>2</v>
      </c>
      <c r="D535" s="135" t="s">
        <v>16480</v>
      </c>
      <c r="E535" s="127" t="s">
        <v>17622</v>
      </c>
      <c r="F535" s="127" t="s">
        <v>16568</v>
      </c>
      <c r="G535" s="136"/>
      <c r="H535" s="135">
        <v>18</v>
      </c>
      <c r="I535" s="78">
        <f t="shared" si="19"/>
        <v>18</v>
      </c>
      <c r="J535" s="124">
        <v>1</v>
      </c>
      <c r="K535" s="105">
        <f>SUMIFS(VENTAS[Cantidad],VENTAS[Código del producto Vendido],STOCK[[#This Row],[Code]])</f>
        <v>0</v>
      </c>
      <c r="L535" s="105">
        <f>STOCK[[#This Row],[Entradas]]-STOCK[[#This Row],[Salidas]]</f>
        <v>1</v>
      </c>
      <c r="M535" s="99" t="e">
        <f>[1]!STOCK[[#This Row],[Precio Final]]*10%</f>
        <v>#REF!</v>
      </c>
      <c r="N535" s="99">
        <v>0</v>
      </c>
      <c r="O535" s="99">
        <v>0</v>
      </c>
      <c r="P535" s="118">
        <v>9</v>
      </c>
      <c r="Q535" s="121">
        <v>0</v>
      </c>
      <c r="R535" s="123">
        <v>0</v>
      </c>
      <c r="S535" s="121">
        <v>0</v>
      </c>
      <c r="T535" s="121" t="e">
        <f>[1]!STOCK[[#This Row],[Costo Unitario (USD)]]+[1]!STOCK[[#This Row],[Costo Envío (USD)]]+[1]!STOCK[[#This Row],[Comisión 10%]]</f>
        <v>#REF!</v>
      </c>
      <c r="U535" s="99" t="e">
        <f>[1]!STOCK[[#This Row],[Costo total]]*1.5</f>
        <v>#REF!</v>
      </c>
      <c r="V535" s="80">
        <f t="shared" si="18"/>
        <v>18</v>
      </c>
      <c r="W535" s="121" t="e">
        <f>[1]!STOCK[[#This Row],[Precio Final]]-[1]!STOCK[[#This Row],[Costo total]]</f>
        <v>#REF!</v>
      </c>
      <c r="X535" s="121" t="e">
        <f>[1]!STOCK[[#This Row],[Ganancia Unitaria]]*[1]!STOCK[[#This Row],[Salidas]]</f>
        <v>#REF!</v>
      </c>
      <c r="Y535" s="139"/>
      <c r="Z535" s="136"/>
      <c r="AA535" s="136"/>
      <c r="AB535" s="136"/>
      <c r="AC535" s="136"/>
      <c r="AD535" s="143"/>
      <c r="AE535" s="78"/>
      <c r="AF535" s="78"/>
      <c r="AG535" s="78"/>
      <c r="AH535" s="78"/>
      <c r="AI535" s="78"/>
      <c r="AJ535" s="78"/>
      <c r="AK535" s="78"/>
      <c r="AL535" s="78"/>
      <c r="AM535" s="78"/>
      <c r="AN535" s="78"/>
      <c r="AO535" s="78"/>
      <c r="AP535" s="78"/>
      <c r="AQ535" s="78"/>
      <c r="AR535" s="78"/>
      <c r="AS535" s="78"/>
      <c r="AT535" s="78"/>
    </row>
    <row r="536" s="58" customFormat="1" ht="80" hidden="1" customHeight="1" spans="1:46">
      <c r="A536" s="126" t="s">
        <v>17623</v>
      </c>
      <c r="B536" s="134"/>
      <c r="C536" s="87" t="s">
        <v>2</v>
      </c>
      <c r="D536" s="135" t="s">
        <v>16480</v>
      </c>
      <c r="E536" s="127" t="s">
        <v>17624</v>
      </c>
      <c r="F536" s="127" t="s">
        <v>16409</v>
      </c>
      <c r="G536" s="137"/>
      <c r="H536" s="135">
        <v>18</v>
      </c>
      <c r="I536" s="78">
        <f t="shared" si="19"/>
        <v>18</v>
      </c>
      <c r="J536" s="124">
        <v>1</v>
      </c>
      <c r="K536" s="105">
        <v>1</v>
      </c>
      <c r="L536" s="105">
        <f>STOCK[[#This Row],[Entradas]]-STOCK[[#This Row],[Salidas]]</f>
        <v>0</v>
      </c>
      <c r="M536" s="98" t="e">
        <f>[1]!STOCK[[#This Row],[Precio Final]]*10%</f>
        <v>#REF!</v>
      </c>
      <c r="N536" s="98">
        <v>0</v>
      </c>
      <c r="O536" s="98">
        <v>0</v>
      </c>
      <c r="P536" s="118">
        <v>9</v>
      </c>
      <c r="Q536" s="115">
        <v>0</v>
      </c>
      <c r="R536" s="116">
        <v>0</v>
      </c>
      <c r="S536" s="115">
        <v>0</v>
      </c>
      <c r="T536" s="115" t="e">
        <f>[1]!STOCK[[#This Row],[Costo Unitario (USD)]]+[1]!STOCK[[#This Row],[Costo Envío (USD)]]+[1]!STOCK[[#This Row],[Comisión 10%]]</f>
        <v>#REF!</v>
      </c>
      <c r="U536" s="98" t="e">
        <f>[1]!STOCK[[#This Row],[Costo total]]*1.5</f>
        <v>#REF!</v>
      </c>
      <c r="V536" s="80">
        <f t="shared" si="18"/>
        <v>18</v>
      </c>
      <c r="W536" s="115" t="e">
        <f>[1]!STOCK[[#This Row],[Precio Final]]-[1]!STOCK[[#This Row],[Costo total]]</f>
        <v>#REF!</v>
      </c>
      <c r="X536" s="115" t="e">
        <f>[1]!STOCK[[#This Row],[Ganancia Unitaria]]*[1]!STOCK[[#This Row],[Salidas]]</f>
        <v>#REF!</v>
      </c>
      <c r="Y536" s="140"/>
      <c r="Z536" s="137"/>
      <c r="AA536" s="137"/>
      <c r="AB536" s="137"/>
      <c r="AC536" s="137"/>
      <c r="AD536" s="143"/>
      <c r="AE536" s="78"/>
      <c r="AF536" s="78"/>
      <c r="AG536" s="78"/>
      <c r="AH536" s="78"/>
      <c r="AI536" s="78"/>
      <c r="AJ536" s="78"/>
      <c r="AK536" s="78"/>
      <c r="AL536" s="78"/>
      <c r="AM536" s="78"/>
      <c r="AN536" s="78"/>
      <c r="AO536" s="78"/>
      <c r="AP536" s="78"/>
      <c r="AQ536" s="78"/>
      <c r="AR536" s="78"/>
      <c r="AS536" s="78"/>
      <c r="AT536" s="78"/>
    </row>
    <row r="537" s="58" customFormat="1" ht="80" hidden="1" customHeight="1" spans="1:46">
      <c r="A537" s="126" t="s">
        <v>17625</v>
      </c>
      <c r="B537" s="134"/>
      <c r="C537" s="83" t="s">
        <v>2</v>
      </c>
      <c r="D537" s="135" t="s">
        <v>16480</v>
      </c>
      <c r="E537" s="127" t="s">
        <v>17626</v>
      </c>
      <c r="F537" s="127" t="s">
        <v>16387</v>
      </c>
      <c r="G537" s="136"/>
      <c r="H537" s="135">
        <v>20</v>
      </c>
      <c r="I537" s="78">
        <f t="shared" si="19"/>
        <v>20</v>
      </c>
      <c r="J537" s="124">
        <v>1</v>
      </c>
      <c r="K537" s="105">
        <f>SUMIFS(VENTAS[Cantidad],VENTAS[Código del producto Vendido],STOCK[[#This Row],[Code]])</f>
        <v>0</v>
      </c>
      <c r="L537" s="105">
        <f>STOCK[[#This Row],[Entradas]]-STOCK[[#This Row],[Salidas]]</f>
        <v>1</v>
      </c>
      <c r="M537" s="99" t="e">
        <f>[1]!STOCK[[#This Row],[Precio Final]]*10%</f>
        <v>#REF!</v>
      </c>
      <c r="N537" s="99">
        <v>0</v>
      </c>
      <c r="O537" s="99">
        <v>0</v>
      </c>
      <c r="P537" s="118">
        <v>9</v>
      </c>
      <c r="Q537" s="121">
        <v>0</v>
      </c>
      <c r="R537" s="123">
        <v>0</v>
      </c>
      <c r="S537" s="121">
        <v>0</v>
      </c>
      <c r="T537" s="121" t="e">
        <f>[1]!STOCK[[#This Row],[Costo Unitario (USD)]]+[1]!STOCK[[#This Row],[Costo Envío (USD)]]+[1]!STOCK[[#This Row],[Comisión 10%]]</f>
        <v>#REF!</v>
      </c>
      <c r="U537" s="99" t="e">
        <f>[1]!STOCK[[#This Row],[Costo total]]*1.5</f>
        <v>#REF!</v>
      </c>
      <c r="V537" s="80">
        <f t="shared" si="18"/>
        <v>20</v>
      </c>
      <c r="W537" s="121" t="e">
        <f>[1]!STOCK[[#This Row],[Precio Final]]-[1]!STOCK[[#This Row],[Costo total]]</f>
        <v>#REF!</v>
      </c>
      <c r="X537" s="121" t="e">
        <f>[1]!STOCK[[#This Row],[Ganancia Unitaria]]*[1]!STOCK[[#This Row],[Salidas]]</f>
        <v>#REF!</v>
      </c>
      <c r="Y537" s="139"/>
      <c r="Z537" s="136"/>
      <c r="AA537" s="136"/>
      <c r="AB537" s="136"/>
      <c r="AC537" s="136"/>
      <c r="AD537" s="143"/>
      <c r="AE537" s="78"/>
      <c r="AF537" s="78"/>
      <c r="AG537" s="78"/>
      <c r="AH537" s="78"/>
      <c r="AI537" s="78"/>
      <c r="AJ537" s="78"/>
      <c r="AK537" s="78"/>
      <c r="AL537" s="78"/>
      <c r="AM537" s="78"/>
      <c r="AN537" s="78"/>
      <c r="AO537" s="78"/>
      <c r="AP537" s="78"/>
      <c r="AQ537" s="78"/>
      <c r="AR537" s="78"/>
      <c r="AS537" s="78"/>
      <c r="AT537" s="78"/>
    </row>
    <row r="538" s="58" customFormat="1" ht="80" hidden="1" customHeight="1" spans="1:46">
      <c r="A538" s="126" t="s">
        <v>17627</v>
      </c>
      <c r="B538" s="134"/>
      <c r="C538" s="87" t="s">
        <v>2</v>
      </c>
      <c r="D538" s="135" t="s">
        <v>16466</v>
      </c>
      <c r="E538" s="127" t="s">
        <v>17628</v>
      </c>
      <c r="F538" s="127" t="s">
        <v>16400</v>
      </c>
      <c r="G538" s="137"/>
      <c r="H538" s="135">
        <v>25</v>
      </c>
      <c r="I538" s="78">
        <f t="shared" si="19"/>
        <v>25</v>
      </c>
      <c r="J538" s="124">
        <v>0</v>
      </c>
      <c r="K538" s="105">
        <f>SUMIFS(VENTAS[Cantidad],VENTAS[Código del producto Vendido],STOCK[[#This Row],[Code]])</f>
        <v>0</v>
      </c>
      <c r="L538" s="105">
        <f>STOCK[[#This Row],[Entradas]]-STOCK[[#This Row],[Salidas]]</f>
        <v>0</v>
      </c>
      <c r="M538" s="98" t="e">
        <f>[1]!STOCK[[#This Row],[Precio Final]]*10%</f>
        <v>#REF!</v>
      </c>
      <c r="N538" s="98">
        <v>0</v>
      </c>
      <c r="O538" s="98">
        <v>0</v>
      </c>
      <c r="P538" s="118">
        <v>9</v>
      </c>
      <c r="Q538" s="115">
        <v>0</v>
      </c>
      <c r="R538" s="116">
        <v>0</v>
      </c>
      <c r="S538" s="115">
        <v>0</v>
      </c>
      <c r="T538" s="115" t="e">
        <f>[1]!STOCK[[#This Row],[Costo Unitario (USD)]]+[1]!STOCK[[#This Row],[Costo Envío (USD)]]+[1]!STOCK[[#This Row],[Comisión 10%]]</f>
        <v>#REF!</v>
      </c>
      <c r="U538" s="98" t="e">
        <f>[1]!STOCK[[#This Row],[Costo total]]*1.5</f>
        <v>#REF!</v>
      </c>
      <c r="V538" s="80">
        <f t="shared" si="18"/>
        <v>25</v>
      </c>
      <c r="W538" s="115" t="e">
        <f>[1]!STOCK[[#This Row],[Precio Final]]-[1]!STOCK[[#This Row],[Costo total]]</f>
        <v>#REF!</v>
      </c>
      <c r="X538" s="115" t="e">
        <f>[1]!STOCK[[#This Row],[Ganancia Unitaria]]*[1]!STOCK[[#This Row],[Salidas]]</f>
        <v>#REF!</v>
      </c>
      <c r="Y538" s="140"/>
      <c r="Z538" s="137"/>
      <c r="AA538" s="137"/>
      <c r="AB538" s="137"/>
      <c r="AC538" s="137"/>
      <c r="AD538" s="143"/>
      <c r="AE538" s="78"/>
      <c r="AF538" s="78"/>
      <c r="AG538" s="78"/>
      <c r="AH538" s="78"/>
      <c r="AI538" s="78"/>
      <c r="AJ538" s="78"/>
      <c r="AK538" s="78"/>
      <c r="AL538" s="78"/>
      <c r="AM538" s="78"/>
      <c r="AN538" s="78"/>
      <c r="AO538" s="78"/>
      <c r="AP538" s="78"/>
      <c r="AQ538" s="78"/>
      <c r="AR538" s="78"/>
      <c r="AS538" s="78"/>
      <c r="AT538" s="78"/>
    </row>
    <row r="539" s="58" customFormat="1" ht="80" hidden="1" customHeight="1" spans="1:46">
      <c r="A539" s="124" t="s">
        <v>17629</v>
      </c>
      <c r="B539" s="134"/>
      <c r="C539" s="83" t="s">
        <v>2</v>
      </c>
      <c r="D539" s="135" t="s">
        <v>16466</v>
      </c>
      <c r="E539" s="127" t="s">
        <v>17630</v>
      </c>
      <c r="F539" s="127" t="s">
        <v>16387</v>
      </c>
      <c r="G539" s="136"/>
      <c r="H539" s="135">
        <v>15</v>
      </c>
      <c r="I539" s="78">
        <f t="shared" si="19"/>
        <v>15</v>
      </c>
      <c r="J539" s="124">
        <v>2</v>
      </c>
      <c r="K539" s="105">
        <f>SUMIFS(VENTAS[Cantidad],VENTAS[Código del producto Vendido],STOCK[[#This Row],[Code]])</f>
        <v>0</v>
      </c>
      <c r="L539" s="105">
        <f>STOCK[[#This Row],[Entradas]]-STOCK[[#This Row],[Salidas]]</f>
        <v>2</v>
      </c>
      <c r="M539" s="99" t="e">
        <f>[1]!STOCK[[#This Row],[Precio Final]]*10%</f>
        <v>#REF!</v>
      </c>
      <c r="N539" s="99">
        <v>0</v>
      </c>
      <c r="O539" s="99">
        <v>0</v>
      </c>
      <c r="P539" s="118">
        <v>9</v>
      </c>
      <c r="Q539" s="121">
        <v>0</v>
      </c>
      <c r="R539" s="123">
        <v>0</v>
      </c>
      <c r="S539" s="121">
        <v>0</v>
      </c>
      <c r="T539" s="121" t="e">
        <f>[1]!STOCK[[#This Row],[Costo Unitario (USD)]]+[1]!STOCK[[#This Row],[Costo Envío (USD)]]+[1]!STOCK[[#This Row],[Comisión 10%]]</f>
        <v>#REF!</v>
      </c>
      <c r="U539" s="99" t="e">
        <f>[1]!STOCK[[#This Row],[Costo total]]*1.5</f>
        <v>#REF!</v>
      </c>
      <c r="V539" s="80">
        <f t="shared" si="18"/>
        <v>15</v>
      </c>
      <c r="W539" s="121" t="e">
        <f>[1]!STOCK[[#This Row],[Precio Final]]-[1]!STOCK[[#This Row],[Costo total]]</f>
        <v>#REF!</v>
      </c>
      <c r="X539" s="121" t="e">
        <f>[1]!STOCK[[#This Row],[Ganancia Unitaria]]*[1]!STOCK[[#This Row],[Salidas]]</f>
        <v>#REF!</v>
      </c>
      <c r="Y539" s="139"/>
      <c r="Z539" s="136"/>
      <c r="AA539" s="136"/>
      <c r="AB539" s="136"/>
      <c r="AC539" s="136"/>
      <c r="AD539" s="143"/>
      <c r="AE539" s="78"/>
      <c r="AF539" s="78"/>
      <c r="AG539" s="78"/>
      <c r="AH539" s="78"/>
      <c r="AI539" s="78"/>
      <c r="AJ539" s="78"/>
      <c r="AK539" s="78"/>
      <c r="AL539" s="78"/>
      <c r="AM539" s="78"/>
      <c r="AN539" s="78"/>
      <c r="AO539" s="78"/>
      <c r="AP539" s="78"/>
      <c r="AQ539" s="78"/>
      <c r="AR539" s="78"/>
      <c r="AS539" s="78"/>
      <c r="AT539" s="78"/>
    </row>
    <row r="540" s="58" customFormat="1" ht="80" hidden="1" customHeight="1" spans="1:46">
      <c r="A540" s="126" t="s">
        <v>17631</v>
      </c>
      <c r="B540" s="134"/>
      <c r="C540" s="87" t="s">
        <v>2</v>
      </c>
      <c r="D540" s="135" t="s">
        <v>16480</v>
      </c>
      <c r="E540" s="127" t="s">
        <v>17632</v>
      </c>
      <c r="F540" s="127" t="s">
        <v>16413</v>
      </c>
      <c r="G540" s="137"/>
      <c r="H540" s="135">
        <v>20</v>
      </c>
      <c r="I540" s="78">
        <f t="shared" si="19"/>
        <v>20</v>
      </c>
      <c r="J540" s="124">
        <v>1</v>
      </c>
      <c r="K540" s="105">
        <f>SUMIFS(VENTAS[Cantidad],VENTAS[Código del producto Vendido],STOCK[[#This Row],[Code]])</f>
        <v>0</v>
      </c>
      <c r="L540" s="105">
        <f>STOCK[[#This Row],[Entradas]]-STOCK[[#This Row],[Salidas]]</f>
        <v>1</v>
      </c>
      <c r="M540" s="98" t="e">
        <f>[1]!STOCK[[#This Row],[Precio Final]]*10%</f>
        <v>#REF!</v>
      </c>
      <c r="N540" s="98">
        <v>0</v>
      </c>
      <c r="O540" s="98">
        <v>0</v>
      </c>
      <c r="P540" s="118">
        <v>9</v>
      </c>
      <c r="Q540" s="115">
        <v>0</v>
      </c>
      <c r="R540" s="116">
        <v>0</v>
      </c>
      <c r="S540" s="115">
        <v>0</v>
      </c>
      <c r="T540" s="115" t="e">
        <f>[1]!STOCK[[#This Row],[Costo Unitario (USD)]]+[1]!STOCK[[#This Row],[Costo Envío (USD)]]+[1]!STOCK[[#This Row],[Comisión 10%]]</f>
        <v>#REF!</v>
      </c>
      <c r="U540" s="98" t="e">
        <f>[1]!STOCK[[#This Row],[Costo total]]*1.5</f>
        <v>#REF!</v>
      </c>
      <c r="V540" s="80">
        <f t="shared" si="18"/>
        <v>20</v>
      </c>
      <c r="W540" s="115" t="e">
        <f>[1]!STOCK[[#This Row],[Precio Final]]-[1]!STOCK[[#This Row],[Costo total]]</f>
        <v>#REF!</v>
      </c>
      <c r="X540" s="115" t="e">
        <f>[1]!STOCK[[#This Row],[Ganancia Unitaria]]*[1]!STOCK[[#This Row],[Salidas]]</f>
        <v>#REF!</v>
      </c>
      <c r="Y540" s="140"/>
      <c r="Z540" s="137"/>
      <c r="AA540" s="137"/>
      <c r="AB540" s="137"/>
      <c r="AC540" s="137"/>
      <c r="AD540" s="143"/>
      <c r="AE540" s="78"/>
      <c r="AF540" s="78"/>
      <c r="AG540" s="78"/>
      <c r="AH540" s="78"/>
      <c r="AI540" s="78"/>
      <c r="AJ540" s="78"/>
      <c r="AK540" s="78"/>
      <c r="AL540" s="78"/>
      <c r="AM540" s="78"/>
      <c r="AN540" s="78"/>
      <c r="AO540" s="78"/>
      <c r="AP540" s="78"/>
      <c r="AQ540" s="78"/>
      <c r="AR540" s="78"/>
      <c r="AS540" s="78"/>
      <c r="AT540" s="78"/>
    </row>
    <row r="541" s="58" customFormat="1" ht="80" hidden="1" customHeight="1" spans="1:46">
      <c r="A541" s="126" t="s">
        <v>17633</v>
      </c>
      <c r="B541" s="134"/>
      <c r="C541" s="83" t="s">
        <v>2</v>
      </c>
      <c r="D541" s="135" t="s">
        <v>16480</v>
      </c>
      <c r="E541" s="127" t="s">
        <v>17634</v>
      </c>
      <c r="F541" s="127" t="s">
        <v>16413</v>
      </c>
      <c r="G541" s="136"/>
      <c r="H541" s="135">
        <v>20</v>
      </c>
      <c r="I541" s="78">
        <f t="shared" si="19"/>
        <v>20</v>
      </c>
      <c r="J541" s="124">
        <v>1</v>
      </c>
      <c r="K541" s="105">
        <f>SUMIFS(VENTAS[Cantidad],VENTAS[Código del producto Vendido],STOCK[[#This Row],[Code]])</f>
        <v>0</v>
      </c>
      <c r="L541" s="105">
        <f>STOCK[[#This Row],[Entradas]]-STOCK[[#This Row],[Salidas]]</f>
        <v>1</v>
      </c>
      <c r="M541" s="99" t="e">
        <f>[1]!STOCK[[#This Row],[Precio Final]]*10%</f>
        <v>#REF!</v>
      </c>
      <c r="N541" s="99">
        <v>0</v>
      </c>
      <c r="O541" s="99">
        <v>0</v>
      </c>
      <c r="P541" s="118">
        <v>9</v>
      </c>
      <c r="Q541" s="121">
        <v>0</v>
      </c>
      <c r="R541" s="123">
        <v>0</v>
      </c>
      <c r="S541" s="121">
        <v>0</v>
      </c>
      <c r="T541" s="121" t="e">
        <f>[1]!STOCK[[#This Row],[Costo Unitario (USD)]]+[1]!STOCK[[#This Row],[Costo Envío (USD)]]+[1]!STOCK[[#This Row],[Comisión 10%]]</f>
        <v>#REF!</v>
      </c>
      <c r="U541" s="99" t="e">
        <f>[1]!STOCK[[#This Row],[Costo total]]*1.5</f>
        <v>#REF!</v>
      </c>
      <c r="V541" s="80">
        <f t="shared" si="18"/>
        <v>20</v>
      </c>
      <c r="W541" s="121" t="e">
        <f>[1]!STOCK[[#This Row],[Precio Final]]-[1]!STOCK[[#This Row],[Costo total]]</f>
        <v>#REF!</v>
      </c>
      <c r="X541" s="121" t="e">
        <f>[1]!STOCK[[#This Row],[Ganancia Unitaria]]*[1]!STOCK[[#This Row],[Salidas]]</f>
        <v>#REF!</v>
      </c>
      <c r="Y541" s="139"/>
      <c r="Z541" s="136"/>
      <c r="AA541" s="136"/>
      <c r="AB541" s="136"/>
      <c r="AC541" s="136"/>
      <c r="AD541" s="143"/>
      <c r="AE541" s="78"/>
      <c r="AF541" s="78"/>
      <c r="AG541" s="78"/>
      <c r="AH541" s="78"/>
      <c r="AI541" s="78"/>
      <c r="AJ541" s="78"/>
      <c r="AK541" s="78"/>
      <c r="AL541" s="78"/>
      <c r="AM541" s="78"/>
      <c r="AN541" s="78"/>
      <c r="AO541" s="78"/>
      <c r="AP541" s="78"/>
      <c r="AQ541" s="78"/>
      <c r="AR541" s="78"/>
      <c r="AS541" s="78"/>
      <c r="AT541" s="78"/>
    </row>
    <row r="542" s="58" customFormat="1" ht="80" hidden="1" customHeight="1" spans="1:46">
      <c r="A542" s="126" t="s">
        <v>17635</v>
      </c>
      <c r="B542" s="134"/>
      <c r="C542" s="87" t="s">
        <v>2</v>
      </c>
      <c r="D542" s="135" t="s">
        <v>16480</v>
      </c>
      <c r="E542" s="127" t="s">
        <v>17636</v>
      </c>
      <c r="F542" s="127" t="s">
        <v>16409</v>
      </c>
      <c r="G542" s="137"/>
      <c r="H542" s="135">
        <v>18</v>
      </c>
      <c r="I542" s="78">
        <f t="shared" si="19"/>
        <v>18</v>
      </c>
      <c r="J542" s="124">
        <v>2</v>
      </c>
      <c r="K542" s="105">
        <f>SUMIFS(VENTAS[Cantidad],VENTAS[Código del producto Vendido],STOCK[[#This Row],[Code]])</f>
        <v>0</v>
      </c>
      <c r="L542" s="105">
        <f>STOCK[[#This Row],[Entradas]]-STOCK[[#This Row],[Salidas]]</f>
        <v>2</v>
      </c>
      <c r="M542" s="98" t="e">
        <f>[1]!STOCK[[#This Row],[Precio Final]]*10%</f>
        <v>#REF!</v>
      </c>
      <c r="N542" s="98">
        <v>0</v>
      </c>
      <c r="O542" s="98">
        <v>0</v>
      </c>
      <c r="P542" s="118">
        <v>9</v>
      </c>
      <c r="Q542" s="115">
        <v>0</v>
      </c>
      <c r="R542" s="116">
        <v>0</v>
      </c>
      <c r="S542" s="115">
        <v>0</v>
      </c>
      <c r="T542" s="115" t="e">
        <f>[1]!STOCK[[#This Row],[Costo Unitario (USD)]]+[1]!STOCK[[#This Row],[Costo Envío (USD)]]+[1]!STOCK[[#This Row],[Comisión 10%]]</f>
        <v>#REF!</v>
      </c>
      <c r="U542" s="98" t="e">
        <f>[1]!STOCK[[#This Row],[Costo total]]*1.5</f>
        <v>#REF!</v>
      </c>
      <c r="V542" s="80">
        <f t="shared" si="18"/>
        <v>18</v>
      </c>
      <c r="W542" s="115" t="e">
        <f>[1]!STOCK[[#This Row],[Precio Final]]-[1]!STOCK[[#This Row],[Costo total]]</f>
        <v>#REF!</v>
      </c>
      <c r="X542" s="115" t="e">
        <f>[1]!STOCK[[#This Row],[Ganancia Unitaria]]*[1]!STOCK[[#This Row],[Salidas]]</f>
        <v>#REF!</v>
      </c>
      <c r="Y542" s="140"/>
      <c r="Z542" s="137"/>
      <c r="AA542" s="137"/>
      <c r="AB542" s="137"/>
      <c r="AC542" s="137"/>
      <c r="AD542" s="143"/>
      <c r="AE542" s="78"/>
      <c r="AF542" s="78"/>
      <c r="AG542" s="78"/>
      <c r="AH542" s="78"/>
      <c r="AI542" s="78"/>
      <c r="AJ542" s="78"/>
      <c r="AK542" s="78"/>
      <c r="AL542" s="78"/>
      <c r="AM542" s="78"/>
      <c r="AN542" s="78"/>
      <c r="AO542" s="78"/>
      <c r="AP542" s="78"/>
      <c r="AQ542" s="78"/>
      <c r="AR542" s="78"/>
      <c r="AS542" s="78"/>
      <c r="AT542" s="78"/>
    </row>
    <row r="543" s="58" customFormat="1" ht="80" hidden="1" customHeight="1" spans="1:46">
      <c r="A543" s="126" t="s">
        <v>17637</v>
      </c>
      <c r="B543" s="134"/>
      <c r="C543" s="83" t="s">
        <v>2</v>
      </c>
      <c r="D543" s="135" t="s">
        <v>16480</v>
      </c>
      <c r="E543" s="127" t="s">
        <v>17638</v>
      </c>
      <c r="F543" s="127" t="s">
        <v>16387</v>
      </c>
      <c r="G543" s="136"/>
      <c r="H543" s="135">
        <v>18</v>
      </c>
      <c r="I543" s="78">
        <f t="shared" si="19"/>
        <v>18</v>
      </c>
      <c r="J543" s="124">
        <v>2</v>
      </c>
      <c r="K543" s="105">
        <f>SUMIFS(VENTAS[Cantidad],VENTAS[Código del producto Vendido],STOCK[[#This Row],[Code]])</f>
        <v>0</v>
      </c>
      <c r="L543" s="105">
        <v>0</v>
      </c>
      <c r="M543" s="99" t="e">
        <f>[1]!STOCK[[#This Row],[Precio Final]]*10%</f>
        <v>#REF!</v>
      </c>
      <c r="N543" s="99">
        <v>0</v>
      </c>
      <c r="O543" s="99">
        <v>0</v>
      </c>
      <c r="P543" s="118">
        <v>9</v>
      </c>
      <c r="Q543" s="121">
        <v>0</v>
      </c>
      <c r="R543" s="123">
        <v>0</v>
      </c>
      <c r="S543" s="121">
        <v>0</v>
      </c>
      <c r="T543" s="121" t="e">
        <f>[1]!STOCK[[#This Row],[Costo Unitario (USD)]]+[1]!STOCK[[#This Row],[Costo Envío (USD)]]+[1]!STOCK[[#This Row],[Comisión 10%]]</f>
        <v>#REF!</v>
      </c>
      <c r="U543" s="99" t="e">
        <f>[1]!STOCK[[#This Row],[Costo total]]*1.5</f>
        <v>#REF!</v>
      </c>
      <c r="V543" s="80">
        <f t="shared" si="18"/>
        <v>18</v>
      </c>
      <c r="W543" s="121" t="e">
        <f>[1]!STOCK[[#This Row],[Precio Final]]-[1]!STOCK[[#This Row],[Costo total]]</f>
        <v>#REF!</v>
      </c>
      <c r="X543" s="121" t="e">
        <f>[1]!STOCK[[#This Row],[Ganancia Unitaria]]*[1]!STOCK[[#This Row],[Salidas]]</f>
        <v>#REF!</v>
      </c>
      <c r="Y543" s="139"/>
      <c r="Z543" s="136"/>
      <c r="AA543" s="136"/>
      <c r="AB543" s="136"/>
      <c r="AC543" s="136"/>
      <c r="AD543" s="143"/>
      <c r="AE543" s="78"/>
      <c r="AF543" s="78"/>
      <c r="AG543" s="78"/>
      <c r="AH543" s="78"/>
      <c r="AI543" s="78"/>
      <c r="AJ543" s="78"/>
      <c r="AK543" s="78"/>
      <c r="AL543" s="78"/>
      <c r="AM543" s="78"/>
      <c r="AN543" s="78"/>
      <c r="AO543" s="78"/>
      <c r="AP543" s="78"/>
      <c r="AQ543" s="78"/>
      <c r="AR543" s="78"/>
      <c r="AS543" s="78"/>
      <c r="AT543" s="78"/>
    </row>
    <row r="544" s="58" customFormat="1" ht="80" hidden="1" customHeight="1" spans="1:46">
      <c r="A544" s="126" t="s">
        <v>17639</v>
      </c>
      <c r="B544" s="134"/>
      <c r="C544" s="87" t="s">
        <v>2</v>
      </c>
      <c r="D544" s="135" t="s">
        <v>16480</v>
      </c>
      <c r="E544" s="127" t="s">
        <v>17640</v>
      </c>
      <c r="F544" s="127" t="s">
        <v>16413</v>
      </c>
      <c r="G544" s="137"/>
      <c r="H544" s="135">
        <v>20</v>
      </c>
      <c r="I544" s="78">
        <f t="shared" si="19"/>
        <v>20</v>
      </c>
      <c r="J544" s="124">
        <v>1</v>
      </c>
      <c r="K544" s="105">
        <f>SUMIFS(VENTAS[Cantidad],VENTAS[Código del producto Vendido],STOCK[[#This Row],[Code]])</f>
        <v>0</v>
      </c>
      <c r="L544" s="105">
        <f>STOCK[[#This Row],[Entradas]]-STOCK[[#This Row],[Salidas]]</f>
        <v>1</v>
      </c>
      <c r="M544" s="98" t="e">
        <f>[1]!STOCK[[#This Row],[Precio Final]]*10%</f>
        <v>#REF!</v>
      </c>
      <c r="N544" s="98">
        <v>0</v>
      </c>
      <c r="O544" s="98">
        <v>0</v>
      </c>
      <c r="P544" s="118">
        <v>9</v>
      </c>
      <c r="Q544" s="115">
        <v>0</v>
      </c>
      <c r="R544" s="116">
        <v>0</v>
      </c>
      <c r="S544" s="115">
        <v>0</v>
      </c>
      <c r="T544" s="115" t="e">
        <f>[1]!STOCK[[#This Row],[Costo Unitario (USD)]]+[1]!STOCK[[#This Row],[Costo Envío (USD)]]+[1]!STOCK[[#This Row],[Comisión 10%]]</f>
        <v>#REF!</v>
      </c>
      <c r="U544" s="98" t="e">
        <f>[1]!STOCK[[#This Row],[Costo total]]*1.5</f>
        <v>#REF!</v>
      </c>
      <c r="V544" s="80">
        <f t="shared" si="18"/>
        <v>20</v>
      </c>
      <c r="W544" s="115" t="e">
        <f>[1]!STOCK[[#This Row],[Precio Final]]-[1]!STOCK[[#This Row],[Costo total]]</f>
        <v>#REF!</v>
      </c>
      <c r="X544" s="115" t="e">
        <f>[1]!STOCK[[#This Row],[Ganancia Unitaria]]*[1]!STOCK[[#This Row],[Salidas]]</f>
        <v>#REF!</v>
      </c>
      <c r="Y544" s="140"/>
      <c r="Z544" s="137"/>
      <c r="AA544" s="137"/>
      <c r="AB544" s="137"/>
      <c r="AC544" s="137"/>
      <c r="AD544" s="143"/>
      <c r="AE544" s="78"/>
      <c r="AF544" s="78"/>
      <c r="AG544" s="78"/>
      <c r="AH544" s="78"/>
      <c r="AI544" s="78"/>
      <c r="AJ544" s="78"/>
      <c r="AK544" s="78"/>
      <c r="AL544" s="78"/>
      <c r="AM544" s="78"/>
      <c r="AN544" s="78"/>
      <c r="AO544" s="78"/>
      <c r="AP544" s="78"/>
      <c r="AQ544" s="78"/>
      <c r="AR544" s="78"/>
      <c r="AS544" s="78"/>
      <c r="AT544" s="78"/>
    </row>
    <row r="545" s="58" customFormat="1" ht="80" hidden="1" customHeight="1" spans="1:46">
      <c r="A545" s="126" t="s">
        <v>17641</v>
      </c>
      <c r="B545" s="134"/>
      <c r="C545" s="83" t="s">
        <v>2</v>
      </c>
      <c r="D545" s="135" t="s">
        <v>16480</v>
      </c>
      <c r="E545" s="127" t="s">
        <v>17642</v>
      </c>
      <c r="F545" s="127" t="s">
        <v>16409</v>
      </c>
      <c r="G545" s="136"/>
      <c r="H545" s="135">
        <v>18</v>
      </c>
      <c r="I545" s="78">
        <f t="shared" si="19"/>
        <v>18</v>
      </c>
      <c r="J545" s="124">
        <v>1</v>
      </c>
      <c r="K545" s="105">
        <f>SUMIFS(VENTAS[Cantidad],VENTAS[Código del producto Vendido],STOCK[[#This Row],[Code]])</f>
        <v>0</v>
      </c>
      <c r="L545" s="105">
        <f>STOCK[[#This Row],[Entradas]]-STOCK[[#This Row],[Salidas]]</f>
        <v>1</v>
      </c>
      <c r="M545" s="99" t="e">
        <f>[1]!STOCK[[#This Row],[Precio Final]]*10%</f>
        <v>#REF!</v>
      </c>
      <c r="N545" s="99">
        <v>0</v>
      </c>
      <c r="O545" s="99">
        <v>0</v>
      </c>
      <c r="P545" s="118">
        <v>9</v>
      </c>
      <c r="Q545" s="121">
        <v>0</v>
      </c>
      <c r="R545" s="123">
        <v>0</v>
      </c>
      <c r="S545" s="121">
        <v>0</v>
      </c>
      <c r="T545" s="121" t="e">
        <f>[1]!STOCK[[#This Row],[Costo Unitario (USD)]]+[1]!STOCK[[#This Row],[Costo Envío (USD)]]+[1]!STOCK[[#This Row],[Comisión 10%]]</f>
        <v>#REF!</v>
      </c>
      <c r="U545" s="99" t="e">
        <f>[1]!STOCK[[#This Row],[Costo total]]*1.5</f>
        <v>#REF!</v>
      </c>
      <c r="V545" s="80">
        <f t="shared" si="18"/>
        <v>18</v>
      </c>
      <c r="W545" s="121" t="e">
        <f>[1]!STOCK[[#This Row],[Precio Final]]-[1]!STOCK[[#This Row],[Costo total]]</f>
        <v>#REF!</v>
      </c>
      <c r="X545" s="121" t="e">
        <f>[1]!STOCK[[#This Row],[Ganancia Unitaria]]*[1]!STOCK[[#This Row],[Salidas]]</f>
        <v>#REF!</v>
      </c>
      <c r="Y545" s="139"/>
      <c r="Z545" s="136"/>
      <c r="AA545" s="136"/>
      <c r="AB545" s="136"/>
      <c r="AC545" s="136"/>
      <c r="AD545" s="143"/>
      <c r="AE545" s="78"/>
      <c r="AF545" s="78"/>
      <c r="AG545" s="78"/>
      <c r="AH545" s="78"/>
      <c r="AI545" s="78"/>
      <c r="AJ545" s="78"/>
      <c r="AK545" s="78"/>
      <c r="AL545" s="78"/>
      <c r="AM545" s="78"/>
      <c r="AN545" s="78"/>
      <c r="AO545" s="78"/>
      <c r="AP545" s="78"/>
      <c r="AQ545" s="78"/>
      <c r="AR545" s="78"/>
      <c r="AS545" s="78"/>
      <c r="AT545" s="78"/>
    </row>
    <row r="546" s="58" customFormat="1" ht="80" hidden="1" customHeight="1" spans="1:46">
      <c r="A546" s="126" t="s">
        <v>17643</v>
      </c>
      <c r="B546" s="134"/>
      <c r="C546" s="87" t="s">
        <v>2</v>
      </c>
      <c r="D546" s="135" t="s">
        <v>16480</v>
      </c>
      <c r="E546" s="127" t="s">
        <v>17644</v>
      </c>
      <c r="F546" s="127" t="s">
        <v>16409</v>
      </c>
      <c r="G546" s="137"/>
      <c r="H546" s="135">
        <v>25</v>
      </c>
      <c r="I546" s="78">
        <f t="shared" si="19"/>
        <v>25</v>
      </c>
      <c r="J546" s="124">
        <v>1</v>
      </c>
      <c r="K546" s="105">
        <f>SUMIFS(VENTAS[Cantidad],VENTAS[Código del producto Vendido],STOCK[[#This Row],[Code]])</f>
        <v>0</v>
      </c>
      <c r="L546" s="105">
        <f>STOCK[[#This Row],[Entradas]]-STOCK[[#This Row],[Salidas]]</f>
        <v>1</v>
      </c>
      <c r="M546" s="98" t="e">
        <f>[1]!STOCK[[#This Row],[Precio Final]]*10%</f>
        <v>#REF!</v>
      </c>
      <c r="N546" s="98">
        <v>0</v>
      </c>
      <c r="O546" s="98">
        <v>0</v>
      </c>
      <c r="P546" s="118">
        <v>9</v>
      </c>
      <c r="Q546" s="141">
        <v>0</v>
      </c>
      <c r="R546" s="137">
        <v>0</v>
      </c>
      <c r="S546" s="137">
        <v>5</v>
      </c>
      <c r="T546" s="115" t="e">
        <f>[1]!STOCK[[#This Row],[Costo Unitario (USD)]]+[1]!STOCK[[#This Row],[Costo Envío (USD)]]+[1]!STOCK[[#This Row],[Comisión 10%]]</f>
        <v>#REF!</v>
      </c>
      <c r="U546" s="98" t="e">
        <f>[1]!STOCK[[#This Row],[Costo total]]*1.5</f>
        <v>#REF!</v>
      </c>
      <c r="V546" s="80">
        <f t="shared" si="18"/>
        <v>25</v>
      </c>
      <c r="W546" s="115" t="e">
        <f>[1]!STOCK[[#This Row],[Precio Final]]-[1]!STOCK[[#This Row],[Costo total]]</f>
        <v>#REF!</v>
      </c>
      <c r="X546" s="115" t="e">
        <f>[1]!STOCK[[#This Row],[Ganancia Unitaria]]*[1]!STOCK[[#This Row],[Salidas]]</f>
        <v>#REF!</v>
      </c>
      <c r="Y546" s="140"/>
      <c r="Z546" s="137"/>
      <c r="AA546" s="137"/>
      <c r="AB546" s="137"/>
      <c r="AC546" s="137"/>
      <c r="AD546" s="143"/>
      <c r="AE546" s="78"/>
      <c r="AF546" s="78"/>
      <c r="AG546" s="78"/>
      <c r="AH546" s="78"/>
      <c r="AI546" s="78"/>
      <c r="AJ546" s="78"/>
      <c r="AK546" s="78"/>
      <c r="AL546" s="78"/>
      <c r="AM546" s="78"/>
      <c r="AN546" s="78"/>
      <c r="AO546" s="78"/>
      <c r="AP546" s="78"/>
      <c r="AQ546" s="78"/>
      <c r="AR546" s="78"/>
      <c r="AS546" s="78"/>
      <c r="AT546" s="78"/>
    </row>
    <row r="547" s="58" customFormat="1" ht="80" hidden="1" customHeight="1" spans="1:46">
      <c r="A547" s="126" t="s">
        <v>17645</v>
      </c>
      <c r="B547" s="134"/>
      <c r="C547" s="83" t="s">
        <v>2</v>
      </c>
      <c r="D547" s="135" t="s">
        <v>16480</v>
      </c>
      <c r="E547" s="127" t="s">
        <v>17646</v>
      </c>
      <c r="F547" s="127" t="s">
        <v>16409</v>
      </c>
      <c r="G547" s="136"/>
      <c r="H547" s="135">
        <v>15</v>
      </c>
      <c r="I547" s="78">
        <f t="shared" si="19"/>
        <v>15</v>
      </c>
      <c r="J547" s="124">
        <v>1</v>
      </c>
      <c r="K547" s="105">
        <v>1</v>
      </c>
      <c r="L547" s="105">
        <f>STOCK[[#This Row],[Entradas]]-STOCK[[#This Row],[Salidas]]</f>
        <v>0</v>
      </c>
      <c r="M547" s="99" t="e">
        <f>[1]!STOCK[[#This Row],[Precio Final]]*10%</f>
        <v>#REF!</v>
      </c>
      <c r="N547" s="99">
        <v>0</v>
      </c>
      <c r="O547" s="99">
        <v>0</v>
      </c>
      <c r="P547" s="118">
        <v>9</v>
      </c>
      <c r="Q547" s="142">
        <v>0</v>
      </c>
      <c r="R547" s="136">
        <v>0</v>
      </c>
      <c r="S547" s="136">
        <v>5</v>
      </c>
      <c r="T547" s="121" t="e">
        <f>[1]!STOCK[[#This Row],[Costo Unitario (USD)]]+[1]!STOCK[[#This Row],[Costo Envío (USD)]]+[1]!STOCK[[#This Row],[Comisión 10%]]</f>
        <v>#REF!</v>
      </c>
      <c r="U547" s="99" t="e">
        <f>[1]!STOCK[[#This Row],[Costo total]]*1.5</f>
        <v>#REF!</v>
      </c>
      <c r="V547" s="80">
        <f t="shared" si="18"/>
        <v>15</v>
      </c>
      <c r="W547" s="121" t="e">
        <f>[1]!STOCK[[#This Row],[Precio Final]]-[1]!STOCK[[#This Row],[Costo total]]</f>
        <v>#REF!</v>
      </c>
      <c r="X547" s="121" t="e">
        <f>[1]!STOCK[[#This Row],[Ganancia Unitaria]]*[1]!STOCK[[#This Row],[Salidas]]</f>
        <v>#REF!</v>
      </c>
      <c r="Y547" s="139"/>
      <c r="Z547" s="136"/>
      <c r="AA547" s="136"/>
      <c r="AB547" s="136"/>
      <c r="AC547" s="136"/>
      <c r="AD547" s="143"/>
      <c r="AE547" s="78"/>
      <c r="AF547" s="78"/>
      <c r="AG547" s="78"/>
      <c r="AH547" s="78"/>
      <c r="AI547" s="78"/>
      <c r="AJ547" s="78"/>
      <c r="AK547" s="78"/>
      <c r="AL547" s="78"/>
      <c r="AM547" s="78"/>
      <c r="AN547" s="78"/>
      <c r="AO547" s="78"/>
      <c r="AP547" s="78"/>
      <c r="AQ547" s="78"/>
      <c r="AR547" s="78"/>
      <c r="AS547" s="78"/>
      <c r="AT547" s="78"/>
    </row>
    <row r="548" s="58" customFormat="1" ht="80" hidden="1" customHeight="1" spans="1:46">
      <c r="A548" s="130" t="s">
        <v>17647</v>
      </c>
      <c r="B548" s="134"/>
      <c r="C548" s="87" t="s">
        <v>2</v>
      </c>
      <c r="D548" s="135" t="s">
        <v>16466</v>
      </c>
      <c r="E548" s="127" t="s">
        <v>17648</v>
      </c>
      <c r="F548" s="127" t="s">
        <v>16387</v>
      </c>
      <c r="G548" s="137"/>
      <c r="H548" s="135">
        <v>25</v>
      </c>
      <c r="I548" s="78">
        <f t="shared" si="19"/>
        <v>25</v>
      </c>
      <c r="J548" s="124">
        <v>1</v>
      </c>
      <c r="K548" s="105">
        <f>SUMIFS(VENTAS[Cantidad],VENTAS[Código del producto Vendido],STOCK[[#This Row],[Code]])</f>
        <v>0</v>
      </c>
      <c r="L548" s="105">
        <f>STOCK[[#This Row],[Entradas]]-STOCK[[#This Row],[Salidas]]</f>
        <v>1</v>
      </c>
      <c r="M548" s="98" t="e">
        <f>[1]!STOCK[[#This Row],[Precio Final]]*10%</f>
        <v>#REF!</v>
      </c>
      <c r="N548" s="98">
        <v>0</v>
      </c>
      <c r="O548" s="98">
        <v>0</v>
      </c>
      <c r="P548" s="118">
        <v>9</v>
      </c>
      <c r="Q548" s="141">
        <v>0</v>
      </c>
      <c r="R548" s="137">
        <v>0</v>
      </c>
      <c r="S548" s="137">
        <v>5</v>
      </c>
      <c r="T548" s="115" t="e">
        <f>[1]!STOCK[[#This Row],[Costo Unitario (USD)]]+[1]!STOCK[[#This Row],[Costo Envío (USD)]]+[1]!STOCK[[#This Row],[Comisión 10%]]</f>
        <v>#REF!</v>
      </c>
      <c r="U548" s="98" t="e">
        <f>[1]!STOCK[[#This Row],[Costo total]]*1.5</f>
        <v>#REF!</v>
      </c>
      <c r="V548" s="80">
        <f t="shared" si="18"/>
        <v>25</v>
      </c>
      <c r="W548" s="115" t="e">
        <f>[1]!STOCK[[#This Row],[Precio Final]]-[1]!STOCK[[#This Row],[Costo total]]</f>
        <v>#REF!</v>
      </c>
      <c r="X548" s="115" t="e">
        <f>[1]!STOCK[[#This Row],[Ganancia Unitaria]]*[1]!STOCK[[#This Row],[Salidas]]</f>
        <v>#REF!</v>
      </c>
      <c r="Y548" s="140"/>
      <c r="Z548" s="137"/>
      <c r="AA548" s="137"/>
      <c r="AB548" s="137"/>
      <c r="AC548" s="137">
        <v>20</v>
      </c>
      <c r="AD548" s="143"/>
      <c r="AE548" s="78"/>
      <c r="AF548" s="78"/>
      <c r="AG548" s="78"/>
      <c r="AH548" s="78"/>
      <c r="AI548" s="78"/>
      <c r="AJ548" s="78"/>
      <c r="AK548" s="78"/>
      <c r="AL548" s="78"/>
      <c r="AM548" s="78"/>
      <c r="AN548" s="78"/>
      <c r="AO548" s="78"/>
      <c r="AP548" s="78"/>
      <c r="AQ548" s="78"/>
      <c r="AR548" s="78"/>
      <c r="AS548" s="78"/>
      <c r="AT548" s="78"/>
    </row>
    <row r="549" s="58" customFormat="1" ht="80" hidden="1" customHeight="1" spans="1:46">
      <c r="A549" s="126" t="s">
        <v>17649</v>
      </c>
      <c r="B549" s="134"/>
      <c r="C549" s="83" t="s">
        <v>2</v>
      </c>
      <c r="D549" s="135" t="s">
        <v>16466</v>
      </c>
      <c r="E549" s="127" t="s">
        <v>17650</v>
      </c>
      <c r="F549" s="127" t="s">
        <v>16409</v>
      </c>
      <c r="G549" s="136"/>
      <c r="H549" s="135">
        <v>35</v>
      </c>
      <c r="I549" s="78">
        <f t="shared" si="19"/>
        <v>35</v>
      </c>
      <c r="J549" s="124">
        <v>0</v>
      </c>
      <c r="K549" s="105">
        <f>SUMIFS(VENTAS[Cantidad],VENTAS[Código del producto Vendido],STOCK[[#This Row],[Code]])</f>
        <v>0</v>
      </c>
      <c r="L549" s="105">
        <f>STOCK[[#This Row],[Entradas]]-STOCK[[#This Row],[Salidas]]</f>
        <v>0</v>
      </c>
      <c r="M549" s="99" t="e">
        <f>[1]!STOCK[[#This Row],[Precio Final]]*10%</f>
        <v>#REF!</v>
      </c>
      <c r="N549" s="99">
        <v>0</v>
      </c>
      <c r="O549" s="99">
        <v>0</v>
      </c>
      <c r="P549" s="118">
        <v>9</v>
      </c>
      <c r="Q549" s="142">
        <v>0</v>
      </c>
      <c r="R549" s="136">
        <v>0</v>
      </c>
      <c r="S549" s="136">
        <v>5</v>
      </c>
      <c r="T549" s="121" t="e">
        <f>[1]!STOCK[[#This Row],[Costo Unitario (USD)]]+[1]!STOCK[[#This Row],[Costo Envío (USD)]]+[1]!STOCK[[#This Row],[Comisión 10%]]</f>
        <v>#REF!</v>
      </c>
      <c r="U549" s="99" t="e">
        <f>[1]!STOCK[[#This Row],[Costo total]]*1.5</f>
        <v>#REF!</v>
      </c>
      <c r="V549" s="80">
        <f t="shared" si="18"/>
        <v>35</v>
      </c>
      <c r="W549" s="121" t="e">
        <f>[1]!STOCK[[#This Row],[Precio Final]]-[1]!STOCK[[#This Row],[Costo total]]</f>
        <v>#REF!</v>
      </c>
      <c r="X549" s="121" t="e">
        <f>[1]!STOCK[[#This Row],[Ganancia Unitaria]]*[1]!STOCK[[#This Row],[Salidas]]</f>
        <v>#REF!</v>
      </c>
      <c r="Y549" s="139"/>
      <c r="Z549" s="136"/>
      <c r="AA549" s="136"/>
      <c r="AB549" s="136"/>
      <c r="AC549" s="136"/>
      <c r="AD549" s="143"/>
      <c r="AE549" s="78"/>
      <c r="AF549" s="78"/>
      <c r="AG549" s="78"/>
      <c r="AH549" s="78"/>
      <c r="AI549" s="78"/>
      <c r="AJ549" s="78"/>
      <c r="AK549" s="78"/>
      <c r="AL549" s="78"/>
      <c r="AM549" s="78"/>
      <c r="AN549" s="78"/>
      <c r="AO549" s="78"/>
      <c r="AP549" s="78"/>
      <c r="AQ549" s="78"/>
      <c r="AR549" s="78"/>
      <c r="AS549" s="78"/>
      <c r="AT549" s="78"/>
    </row>
    <row r="550" s="58" customFormat="1" ht="80" hidden="1" customHeight="1" spans="1:46">
      <c r="A550" s="126" t="s">
        <v>17651</v>
      </c>
      <c r="B550" s="134"/>
      <c r="C550" s="87" t="s">
        <v>2</v>
      </c>
      <c r="D550" s="135" t="s">
        <v>16480</v>
      </c>
      <c r="E550" s="127" t="s">
        <v>17652</v>
      </c>
      <c r="F550" s="127" t="s">
        <v>16568</v>
      </c>
      <c r="G550" s="137"/>
      <c r="H550" s="135">
        <v>15</v>
      </c>
      <c r="I550" s="78">
        <f t="shared" si="19"/>
        <v>15</v>
      </c>
      <c r="J550" s="124">
        <v>1</v>
      </c>
      <c r="K550" s="105">
        <f>SUMIFS(VENTAS[Cantidad],VENTAS[Código del producto Vendido],STOCK[[#This Row],[Code]])</f>
        <v>0</v>
      </c>
      <c r="L550" s="105">
        <f>STOCK[[#This Row],[Entradas]]-STOCK[[#This Row],[Salidas]]</f>
        <v>1</v>
      </c>
      <c r="M550" s="98" t="e">
        <f>[1]!STOCK[[#This Row],[Precio Final]]*10%</f>
        <v>#REF!</v>
      </c>
      <c r="N550" s="98">
        <v>0</v>
      </c>
      <c r="O550" s="98">
        <v>0</v>
      </c>
      <c r="P550" s="118">
        <v>9</v>
      </c>
      <c r="Q550" s="141">
        <v>0</v>
      </c>
      <c r="R550" s="137">
        <v>0</v>
      </c>
      <c r="S550" s="137">
        <v>5</v>
      </c>
      <c r="T550" s="115" t="e">
        <f>[1]!STOCK[[#This Row],[Costo Unitario (USD)]]+[1]!STOCK[[#This Row],[Costo Envío (USD)]]+[1]!STOCK[[#This Row],[Comisión 10%]]</f>
        <v>#REF!</v>
      </c>
      <c r="U550" s="98" t="e">
        <f>[1]!STOCK[[#This Row],[Costo total]]*1.5</f>
        <v>#REF!</v>
      </c>
      <c r="V550" s="80">
        <f t="shared" si="18"/>
        <v>15</v>
      </c>
      <c r="W550" s="115" t="e">
        <f>[1]!STOCK[[#This Row],[Precio Final]]-[1]!STOCK[[#This Row],[Costo total]]</f>
        <v>#REF!</v>
      </c>
      <c r="X550" s="115" t="e">
        <f>[1]!STOCK[[#This Row],[Ganancia Unitaria]]*[1]!STOCK[[#This Row],[Salidas]]</f>
        <v>#REF!</v>
      </c>
      <c r="Y550" s="140"/>
      <c r="Z550" s="137"/>
      <c r="AA550" s="137"/>
      <c r="AB550" s="137"/>
      <c r="AC550" s="137"/>
      <c r="AD550" s="143"/>
      <c r="AE550" s="78"/>
      <c r="AF550" s="78"/>
      <c r="AG550" s="78"/>
      <c r="AH550" s="78"/>
      <c r="AI550" s="78"/>
      <c r="AJ550" s="78"/>
      <c r="AK550" s="78"/>
      <c r="AL550" s="78"/>
      <c r="AM550" s="78"/>
      <c r="AN550" s="78"/>
      <c r="AO550" s="78"/>
      <c r="AP550" s="78"/>
      <c r="AQ550" s="78"/>
      <c r="AR550" s="78"/>
      <c r="AS550" s="78"/>
      <c r="AT550" s="78"/>
    </row>
    <row r="551" s="58" customFormat="1" ht="80" hidden="1" customHeight="1" spans="1:46">
      <c r="A551" s="126" t="s">
        <v>17653</v>
      </c>
      <c r="B551" s="134"/>
      <c r="C551" s="83" t="s">
        <v>2</v>
      </c>
      <c r="D551" s="135" t="s">
        <v>16582</v>
      </c>
      <c r="E551" s="127" t="s">
        <v>17654</v>
      </c>
      <c r="F551" s="127" t="s">
        <v>17655</v>
      </c>
      <c r="G551" s="136"/>
      <c r="H551" s="135">
        <v>30</v>
      </c>
      <c r="I551" s="78">
        <f t="shared" si="19"/>
        <v>30</v>
      </c>
      <c r="J551" s="124">
        <v>1</v>
      </c>
      <c r="K551" s="105">
        <f>SUMIFS(VENTAS[Cantidad],VENTAS[Código del producto Vendido],STOCK[[#This Row],[Code]])</f>
        <v>0</v>
      </c>
      <c r="L551" s="105">
        <f>STOCK[[#This Row],[Entradas]]-STOCK[[#This Row],[Salidas]]</f>
        <v>1</v>
      </c>
      <c r="M551" s="99" t="e">
        <f>[1]!STOCK[[#This Row],[Precio Final]]*10%</f>
        <v>#REF!</v>
      </c>
      <c r="N551" s="99">
        <v>0</v>
      </c>
      <c r="O551" s="99">
        <v>0</v>
      </c>
      <c r="P551" s="118">
        <v>9</v>
      </c>
      <c r="Q551" s="142">
        <v>0</v>
      </c>
      <c r="R551" s="136">
        <v>0</v>
      </c>
      <c r="S551" s="136">
        <v>5</v>
      </c>
      <c r="T551" s="121" t="e">
        <f>[1]!STOCK[[#This Row],[Costo Unitario (USD)]]+[1]!STOCK[[#This Row],[Costo Envío (USD)]]+[1]!STOCK[[#This Row],[Comisión 10%]]</f>
        <v>#REF!</v>
      </c>
      <c r="U551" s="99" t="e">
        <f>[1]!STOCK[[#This Row],[Costo total]]*1.5</f>
        <v>#REF!</v>
      </c>
      <c r="V551" s="80">
        <f t="shared" si="18"/>
        <v>30</v>
      </c>
      <c r="W551" s="121" t="e">
        <f>[1]!STOCK[[#This Row],[Precio Final]]-[1]!STOCK[[#This Row],[Costo total]]</f>
        <v>#REF!</v>
      </c>
      <c r="X551" s="121" t="e">
        <f>[1]!STOCK[[#This Row],[Ganancia Unitaria]]*[1]!STOCK[[#This Row],[Salidas]]</f>
        <v>#REF!</v>
      </c>
      <c r="Y551" s="139"/>
      <c r="Z551" s="136"/>
      <c r="AA551" s="136"/>
      <c r="AB551" s="136"/>
      <c r="AC551" s="136"/>
      <c r="AD551" s="143"/>
      <c r="AE551" s="78"/>
      <c r="AF551" s="78"/>
      <c r="AG551" s="78"/>
      <c r="AH551" s="78"/>
      <c r="AI551" s="78"/>
      <c r="AJ551" s="78"/>
      <c r="AK551" s="78"/>
      <c r="AL551" s="78"/>
      <c r="AM551" s="78"/>
      <c r="AN551" s="78"/>
      <c r="AO551" s="78"/>
      <c r="AP551" s="78"/>
      <c r="AQ551" s="78"/>
      <c r="AR551" s="78"/>
      <c r="AS551" s="78"/>
      <c r="AT551" s="78"/>
    </row>
    <row r="552" s="58" customFormat="1" ht="80" hidden="1" customHeight="1" spans="1:46">
      <c r="A552" s="126" t="s">
        <v>17656</v>
      </c>
      <c r="B552" s="134"/>
      <c r="C552" s="87" t="s">
        <v>2</v>
      </c>
      <c r="D552" s="135" t="s">
        <v>16480</v>
      </c>
      <c r="E552" s="127" t="s">
        <v>17657</v>
      </c>
      <c r="F552" s="127" t="s">
        <v>16568</v>
      </c>
      <c r="G552" s="137"/>
      <c r="H552" s="135">
        <v>20</v>
      </c>
      <c r="I552" s="78">
        <f t="shared" si="19"/>
        <v>20</v>
      </c>
      <c r="J552" s="124">
        <v>1</v>
      </c>
      <c r="K552" s="105">
        <f>SUMIFS(VENTAS[Cantidad],VENTAS[Código del producto Vendido],STOCK[[#This Row],[Code]])</f>
        <v>0</v>
      </c>
      <c r="L552" s="105">
        <f>STOCK[[#This Row],[Entradas]]-STOCK[[#This Row],[Salidas]]</f>
        <v>1</v>
      </c>
      <c r="M552" s="98" t="e">
        <f>[1]!STOCK[[#This Row],[Precio Final]]*10%</f>
        <v>#REF!</v>
      </c>
      <c r="N552" s="98">
        <v>0</v>
      </c>
      <c r="O552" s="98">
        <v>0</v>
      </c>
      <c r="P552" s="118">
        <v>9</v>
      </c>
      <c r="Q552" s="141">
        <v>0</v>
      </c>
      <c r="R552" s="137">
        <v>0</v>
      </c>
      <c r="S552" s="137">
        <v>5</v>
      </c>
      <c r="T552" s="115" t="e">
        <f>[1]!STOCK[[#This Row],[Costo Unitario (USD)]]+[1]!STOCK[[#This Row],[Costo Envío (USD)]]+[1]!STOCK[[#This Row],[Comisión 10%]]</f>
        <v>#REF!</v>
      </c>
      <c r="U552" s="98" t="e">
        <f>[1]!STOCK[[#This Row],[Costo total]]*1.5</f>
        <v>#REF!</v>
      </c>
      <c r="V552" s="80">
        <f t="shared" si="18"/>
        <v>20</v>
      </c>
      <c r="W552" s="115" t="e">
        <f>[1]!STOCK[[#This Row],[Precio Final]]-[1]!STOCK[[#This Row],[Costo total]]</f>
        <v>#REF!</v>
      </c>
      <c r="X552" s="115" t="e">
        <f>[1]!STOCK[[#This Row],[Ganancia Unitaria]]*[1]!STOCK[[#This Row],[Salidas]]</f>
        <v>#REF!</v>
      </c>
      <c r="Y552" s="140"/>
      <c r="Z552" s="137"/>
      <c r="AA552" s="137"/>
      <c r="AB552" s="137"/>
      <c r="AC552" s="137"/>
      <c r="AD552" s="143"/>
      <c r="AE552" s="78"/>
      <c r="AF552" s="78"/>
      <c r="AG552" s="78"/>
      <c r="AH552" s="78"/>
      <c r="AI552" s="78"/>
      <c r="AJ552" s="78"/>
      <c r="AK552" s="78"/>
      <c r="AL552" s="78"/>
      <c r="AM552" s="78"/>
      <c r="AN552" s="78"/>
      <c r="AO552" s="78"/>
      <c r="AP552" s="78"/>
      <c r="AQ552" s="78"/>
      <c r="AR552" s="78"/>
      <c r="AS552" s="78"/>
      <c r="AT552" s="78"/>
    </row>
    <row r="553" s="58" customFormat="1" ht="80" hidden="1" customHeight="1" spans="1:46">
      <c r="A553" s="126" t="s">
        <v>17658</v>
      </c>
      <c r="B553" s="134"/>
      <c r="C553" s="83" t="s">
        <v>2</v>
      </c>
      <c r="D553" s="135" t="s">
        <v>16480</v>
      </c>
      <c r="E553" s="127" t="s">
        <v>17659</v>
      </c>
      <c r="F553" s="127" t="s">
        <v>17176</v>
      </c>
      <c r="G553" s="136"/>
      <c r="H553" s="135">
        <v>15</v>
      </c>
      <c r="I553" s="78">
        <f t="shared" si="19"/>
        <v>15</v>
      </c>
      <c r="J553" s="124">
        <v>1</v>
      </c>
      <c r="K553" s="105">
        <f>SUMIFS(VENTAS[Cantidad],VENTAS[Código del producto Vendido],STOCK[[#This Row],[Code]])</f>
        <v>0</v>
      </c>
      <c r="L553" s="105">
        <f>STOCK[[#This Row],[Entradas]]-STOCK[[#This Row],[Salidas]]</f>
        <v>1</v>
      </c>
      <c r="M553" s="99" t="e">
        <f>[1]!STOCK[[#This Row],[Precio Final]]*10%</f>
        <v>#REF!</v>
      </c>
      <c r="N553" s="99">
        <v>0</v>
      </c>
      <c r="O553" s="99">
        <v>0</v>
      </c>
      <c r="P553" s="118">
        <v>9</v>
      </c>
      <c r="Q553" s="142">
        <v>0</v>
      </c>
      <c r="R553" s="136">
        <v>0</v>
      </c>
      <c r="S553" s="136">
        <v>5</v>
      </c>
      <c r="T553" s="121" t="e">
        <f>[1]!STOCK[[#This Row],[Costo Unitario (USD)]]+[1]!STOCK[[#This Row],[Costo Envío (USD)]]+[1]!STOCK[[#This Row],[Comisión 10%]]</f>
        <v>#REF!</v>
      </c>
      <c r="U553" s="99" t="e">
        <f>[1]!STOCK[[#This Row],[Costo total]]*1.5</f>
        <v>#REF!</v>
      </c>
      <c r="V553" s="80">
        <f t="shared" si="18"/>
        <v>15</v>
      </c>
      <c r="W553" s="121" t="e">
        <f>[1]!STOCK[[#This Row],[Precio Final]]-[1]!STOCK[[#This Row],[Costo total]]</f>
        <v>#REF!</v>
      </c>
      <c r="X553" s="121" t="e">
        <f>[1]!STOCK[[#This Row],[Ganancia Unitaria]]*[1]!STOCK[[#This Row],[Salidas]]</f>
        <v>#REF!</v>
      </c>
      <c r="Y553" s="139"/>
      <c r="Z553" s="136"/>
      <c r="AA553" s="136"/>
      <c r="AB553" s="136"/>
      <c r="AC553" s="136"/>
      <c r="AD553" s="143"/>
      <c r="AE553" s="78"/>
      <c r="AF553" s="78"/>
      <c r="AG553" s="78"/>
      <c r="AH553" s="78"/>
      <c r="AI553" s="78"/>
      <c r="AJ553" s="78"/>
      <c r="AK553" s="78"/>
      <c r="AL553" s="78"/>
      <c r="AM553" s="78"/>
      <c r="AN553" s="78"/>
      <c r="AO553" s="78"/>
      <c r="AP553" s="78"/>
      <c r="AQ553" s="78"/>
      <c r="AR553" s="78"/>
      <c r="AS553" s="78"/>
      <c r="AT553" s="78"/>
    </row>
    <row r="554" s="58" customFormat="1" ht="80" hidden="1" customHeight="1" spans="1:46">
      <c r="A554" s="126" t="s">
        <v>17660</v>
      </c>
      <c r="B554" s="134"/>
      <c r="C554" s="87" t="s">
        <v>2</v>
      </c>
      <c r="D554" s="135" t="s">
        <v>16582</v>
      </c>
      <c r="E554" s="127" t="s">
        <v>17661</v>
      </c>
      <c r="F554" s="127" t="s">
        <v>17655</v>
      </c>
      <c r="G554" s="137"/>
      <c r="H554" s="135">
        <v>28</v>
      </c>
      <c r="I554" s="78">
        <f t="shared" si="19"/>
        <v>28</v>
      </c>
      <c r="J554" s="124">
        <v>1</v>
      </c>
      <c r="K554" s="105">
        <f>SUMIFS(VENTAS[Cantidad],VENTAS[Código del producto Vendido],STOCK[[#This Row],[Code]])</f>
        <v>0</v>
      </c>
      <c r="L554" s="105">
        <f>STOCK[[#This Row],[Entradas]]-STOCK[[#This Row],[Salidas]]</f>
        <v>1</v>
      </c>
      <c r="M554" s="98" t="e">
        <f>[1]!STOCK[[#This Row],[Precio Final]]*10%</f>
        <v>#REF!</v>
      </c>
      <c r="N554" s="98">
        <v>0</v>
      </c>
      <c r="O554" s="98">
        <v>0</v>
      </c>
      <c r="P554" s="118">
        <v>9</v>
      </c>
      <c r="Q554" s="141">
        <v>0</v>
      </c>
      <c r="R554" s="137">
        <v>0</v>
      </c>
      <c r="S554" s="137">
        <v>5</v>
      </c>
      <c r="T554" s="115" t="e">
        <f>[1]!STOCK[[#This Row],[Costo Unitario (USD)]]+[1]!STOCK[[#This Row],[Costo Envío (USD)]]+[1]!STOCK[[#This Row],[Comisión 10%]]</f>
        <v>#REF!</v>
      </c>
      <c r="U554" s="98" t="e">
        <f>[1]!STOCK[[#This Row],[Costo total]]*1.5</f>
        <v>#REF!</v>
      </c>
      <c r="V554" s="80">
        <f t="shared" si="18"/>
        <v>28</v>
      </c>
      <c r="W554" s="115" t="e">
        <f>[1]!STOCK[[#This Row],[Precio Final]]-[1]!STOCK[[#This Row],[Costo total]]</f>
        <v>#REF!</v>
      </c>
      <c r="X554" s="115" t="e">
        <f>[1]!STOCK[[#This Row],[Ganancia Unitaria]]*[1]!STOCK[[#This Row],[Salidas]]</f>
        <v>#REF!</v>
      </c>
      <c r="Y554" s="140"/>
      <c r="Z554" s="137"/>
      <c r="AA554" s="137"/>
      <c r="AB554" s="137"/>
      <c r="AC554" s="137"/>
      <c r="AD554" s="143"/>
      <c r="AE554" s="78"/>
      <c r="AF554" s="78"/>
      <c r="AG554" s="78"/>
      <c r="AH554" s="78"/>
      <c r="AI554" s="78"/>
      <c r="AJ554" s="78"/>
      <c r="AK554" s="78"/>
      <c r="AL554" s="78"/>
      <c r="AM554" s="78"/>
      <c r="AN554" s="78"/>
      <c r="AO554" s="78"/>
      <c r="AP554" s="78"/>
      <c r="AQ554" s="78"/>
      <c r="AR554" s="78"/>
      <c r="AS554" s="78"/>
      <c r="AT554" s="78"/>
    </row>
    <row r="555" s="58" customFormat="1" ht="80" hidden="1" customHeight="1" spans="1:46">
      <c r="A555" s="126" t="s">
        <v>17662</v>
      </c>
      <c r="B555" s="134"/>
      <c r="C555" s="83" t="s">
        <v>2</v>
      </c>
      <c r="D555" s="135" t="s">
        <v>16480</v>
      </c>
      <c r="E555" s="127" t="s">
        <v>17663</v>
      </c>
      <c r="F555" s="127" t="s">
        <v>16409</v>
      </c>
      <c r="G555" s="136"/>
      <c r="H555" s="135">
        <v>15</v>
      </c>
      <c r="I555" s="78">
        <f t="shared" si="19"/>
        <v>15</v>
      </c>
      <c r="J555" s="124">
        <v>1</v>
      </c>
      <c r="K555" s="105">
        <f>SUMIFS(VENTAS[Cantidad],VENTAS[Código del producto Vendido],STOCK[[#This Row],[Code]])</f>
        <v>0</v>
      </c>
      <c r="L555" s="105">
        <f>STOCK[[#This Row],[Entradas]]-STOCK[[#This Row],[Salidas]]</f>
        <v>1</v>
      </c>
      <c r="M555" s="99" t="e">
        <f>[1]!STOCK[[#This Row],[Precio Final]]*10%</f>
        <v>#REF!</v>
      </c>
      <c r="N555" s="99">
        <v>0</v>
      </c>
      <c r="O555" s="99">
        <v>0</v>
      </c>
      <c r="P555" s="118">
        <v>9</v>
      </c>
      <c r="Q555" s="142">
        <v>0</v>
      </c>
      <c r="R555" s="136">
        <v>0</v>
      </c>
      <c r="S555" s="136">
        <v>5</v>
      </c>
      <c r="T555" s="121" t="e">
        <f>[1]!STOCK[[#This Row],[Costo Unitario (USD)]]+[1]!STOCK[[#This Row],[Costo Envío (USD)]]+[1]!STOCK[[#This Row],[Comisión 10%]]</f>
        <v>#REF!</v>
      </c>
      <c r="U555" s="99" t="e">
        <f>[1]!STOCK[[#This Row],[Costo total]]*1.5</f>
        <v>#REF!</v>
      </c>
      <c r="V555" s="80">
        <f t="shared" si="18"/>
        <v>15</v>
      </c>
      <c r="W555" s="121" t="e">
        <f>[1]!STOCK[[#This Row],[Precio Final]]-[1]!STOCK[[#This Row],[Costo total]]</f>
        <v>#REF!</v>
      </c>
      <c r="X555" s="121" t="e">
        <f>[1]!STOCK[[#This Row],[Ganancia Unitaria]]*[1]!STOCK[[#This Row],[Salidas]]</f>
        <v>#REF!</v>
      </c>
      <c r="Y555" s="139"/>
      <c r="Z555" s="136"/>
      <c r="AA555" s="136"/>
      <c r="AB555" s="136"/>
      <c r="AC555" s="136"/>
      <c r="AD555" s="78"/>
      <c r="AE555" s="78"/>
      <c r="AF555" s="78"/>
      <c r="AG555" s="78"/>
      <c r="AH555" s="78"/>
      <c r="AI555" s="78"/>
      <c r="AJ555" s="78"/>
      <c r="AK555" s="78"/>
      <c r="AL555" s="78"/>
      <c r="AM555" s="78"/>
      <c r="AN555" s="78"/>
      <c r="AO555" s="78"/>
      <c r="AP555" s="78"/>
      <c r="AQ555" s="78"/>
      <c r="AR555" s="78"/>
      <c r="AS555" s="78"/>
      <c r="AT555" s="78"/>
    </row>
    <row r="556" s="58" customFormat="1" ht="80" hidden="1" customHeight="1" spans="1:46">
      <c r="A556" s="126" t="s">
        <v>17664</v>
      </c>
      <c r="B556" s="134"/>
      <c r="C556" s="87" t="s">
        <v>2</v>
      </c>
      <c r="D556" s="135" t="s">
        <v>16480</v>
      </c>
      <c r="E556" s="127" t="s">
        <v>17665</v>
      </c>
      <c r="F556" s="127" t="s">
        <v>16413</v>
      </c>
      <c r="G556" s="137"/>
      <c r="H556" s="135">
        <v>15</v>
      </c>
      <c r="I556" s="78">
        <f t="shared" si="19"/>
        <v>15</v>
      </c>
      <c r="J556" s="124">
        <v>1</v>
      </c>
      <c r="K556" s="105">
        <f>SUMIFS(VENTAS[Cantidad],VENTAS[Código del producto Vendido],STOCK[[#This Row],[Code]])</f>
        <v>0</v>
      </c>
      <c r="L556" s="105">
        <f>STOCK[[#This Row],[Entradas]]-STOCK[[#This Row],[Salidas]]</f>
        <v>1</v>
      </c>
      <c r="M556" s="98" t="e">
        <f>[1]!STOCK[[#This Row],[Precio Final]]*10%</f>
        <v>#REF!</v>
      </c>
      <c r="N556" s="98">
        <v>0</v>
      </c>
      <c r="O556" s="98">
        <v>0</v>
      </c>
      <c r="P556" s="118">
        <v>9</v>
      </c>
      <c r="Q556" s="141">
        <v>0</v>
      </c>
      <c r="R556" s="137">
        <v>0</v>
      </c>
      <c r="S556" s="137">
        <v>5</v>
      </c>
      <c r="T556" s="115" t="e">
        <f>[1]!STOCK[[#This Row],[Costo Unitario (USD)]]+[1]!STOCK[[#This Row],[Costo Envío (USD)]]+[1]!STOCK[[#This Row],[Comisión 10%]]</f>
        <v>#REF!</v>
      </c>
      <c r="U556" s="98" t="e">
        <f>[1]!STOCK[[#This Row],[Costo total]]*1.5</f>
        <v>#REF!</v>
      </c>
      <c r="V556" s="80">
        <f t="shared" si="18"/>
        <v>15</v>
      </c>
      <c r="W556" s="115" t="e">
        <f>[1]!STOCK[[#This Row],[Precio Final]]-[1]!STOCK[[#This Row],[Costo total]]</f>
        <v>#REF!</v>
      </c>
      <c r="X556" s="115" t="e">
        <f>[1]!STOCK[[#This Row],[Ganancia Unitaria]]*[1]!STOCK[[#This Row],[Salidas]]</f>
        <v>#REF!</v>
      </c>
      <c r="Y556" s="140"/>
      <c r="Z556" s="137"/>
      <c r="AA556" s="137"/>
      <c r="AB556" s="137"/>
      <c r="AC556" s="137"/>
      <c r="AD556" s="143"/>
      <c r="AE556" s="78"/>
      <c r="AF556" s="78"/>
      <c r="AG556" s="78"/>
      <c r="AH556" s="78"/>
      <c r="AI556" s="78"/>
      <c r="AJ556" s="78"/>
      <c r="AK556" s="78"/>
      <c r="AL556" s="78"/>
      <c r="AM556" s="78"/>
      <c r="AN556" s="78"/>
      <c r="AO556" s="78"/>
      <c r="AP556" s="78"/>
      <c r="AQ556" s="78"/>
      <c r="AR556" s="78"/>
      <c r="AS556" s="78"/>
      <c r="AT556" s="78"/>
    </row>
    <row r="557" s="58" customFormat="1" ht="80" hidden="1" customHeight="1" spans="1:46">
      <c r="A557" s="126" t="s">
        <v>17666</v>
      </c>
      <c r="B557" s="134"/>
      <c r="C557" s="83" t="s">
        <v>2</v>
      </c>
      <c r="D557" s="135" t="s">
        <v>16480</v>
      </c>
      <c r="E557" s="127" t="s">
        <v>17667</v>
      </c>
      <c r="F557" s="127" t="s">
        <v>16568</v>
      </c>
      <c r="G557" s="136"/>
      <c r="H557" s="135">
        <v>18</v>
      </c>
      <c r="I557" s="78">
        <f t="shared" si="19"/>
        <v>18</v>
      </c>
      <c r="J557" s="124">
        <v>1</v>
      </c>
      <c r="K557" s="105">
        <f>SUMIFS(VENTAS[Cantidad],VENTAS[Código del producto Vendido],STOCK[[#This Row],[Code]])</f>
        <v>0</v>
      </c>
      <c r="L557" s="105">
        <f>STOCK[[#This Row],[Entradas]]-STOCK[[#This Row],[Salidas]]</f>
        <v>1</v>
      </c>
      <c r="M557" s="99" t="e">
        <f>[1]!STOCK[[#This Row],[Precio Final]]*10%</f>
        <v>#REF!</v>
      </c>
      <c r="N557" s="99">
        <v>0</v>
      </c>
      <c r="O557" s="99">
        <v>0</v>
      </c>
      <c r="P557" s="118">
        <v>9</v>
      </c>
      <c r="Q557" s="142">
        <v>0</v>
      </c>
      <c r="R557" s="136">
        <v>0</v>
      </c>
      <c r="S557" s="136">
        <v>5</v>
      </c>
      <c r="T557" s="121" t="e">
        <f>[1]!STOCK[[#This Row],[Costo Unitario (USD)]]+[1]!STOCK[[#This Row],[Costo Envío (USD)]]+[1]!STOCK[[#This Row],[Comisión 10%]]</f>
        <v>#REF!</v>
      </c>
      <c r="U557" s="99" t="e">
        <f>[1]!STOCK[[#This Row],[Costo total]]*1.5</f>
        <v>#REF!</v>
      </c>
      <c r="V557" s="80">
        <f t="shared" si="18"/>
        <v>18</v>
      </c>
      <c r="W557" s="121" t="e">
        <f>[1]!STOCK[[#This Row],[Precio Final]]-[1]!STOCK[[#This Row],[Costo total]]</f>
        <v>#REF!</v>
      </c>
      <c r="X557" s="121" t="e">
        <f>[1]!STOCK[[#This Row],[Ganancia Unitaria]]*[1]!STOCK[[#This Row],[Salidas]]</f>
        <v>#REF!</v>
      </c>
      <c r="Y557" s="139"/>
      <c r="Z557" s="136"/>
      <c r="AA557" s="136"/>
      <c r="AB557" s="136"/>
      <c r="AC557" s="136"/>
      <c r="AD557" s="143"/>
      <c r="AE557" s="78"/>
      <c r="AF557" s="78"/>
      <c r="AG557" s="78"/>
      <c r="AH557" s="78"/>
      <c r="AI557" s="78"/>
      <c r="AJ557" s="78"/>
      <c r="AK557" s="78"/>
      <c r="AL557" s="78"/>
      <c r="AM557" s="78"/>
      <c r="AN557" s="78"/>
      <c r="AO557" s="78"/>
      <c r="AP557" s="78"/>
      <c r="AQ557" s="78"/>
      <c r="AR557" s="78"/>
      <c r="AS557" s="78"/>
      <c r="AT557" s="78"/>
    </row>
    <row r="558" s="58" customFormat="1" ht="80" hidden="1" customHeight="1" spans="1:46">
      <c r="A558" s="126" t="s">
        <v>17668</v>
      </c>
      <c r="B558" s="134"/>
      <c r="C558" s="87" t="s">
        <v>2</v>
      </c>
      <c r="D558" s="135" t="s">
        <v>16480</v>
      </c>
      <c r="E558" s="127" t="s">
        <v>17669</v>
      </c>
      <c r="F558" s="127" t="s">
        <v>16568</v>
      </c>
      <c r="G558" s="137"/>
      <c r="H558" s="135">
        <v>15</v>
      </c>
      <c r="I558" s="78">
        <f t="shared" si="19"/>
        <v>15</v>
      </c>
      <c r="J558" s="124">
        <v>1</v>
      </c>
      <c r="K558" s="105">
        <f>SUMIFS(VENTAS[Cantidad],VENTAS[Código del producto Vendido],STOCK[[#This Row],[Code]])</f>
        <v>0</v>
      </c>
      <c r="L558" s="105">
        <f>STOCK[[#This Row],[Entradas]]-STOCK[[#This Row],[Salidas]]</f>
        <v>1</v>
      </c>
      <c r="M558" s="98" t="e">
        <f>[1]!STOCK[[#This Row],[Precio Final]]*10%</f>
        <v>#REF!</v>
      </c>
      <c r="N558" s="98">
        <v>0</v>
      </c>
      <c r="O558" s="98">
        <v>0</v>
      </c>
      <c r="P558" s="118">
        <v>9</v>
      </c>
      <c r="Q558" s="141">
        <v>0</v>
      </c>
      <c r="R558" s="137">
        <v>0</v>
      </c>
      <c r="S558" s="137">
        <v>5</v>
      </c>
      <c r="T558" s="115" t="e">
        <f>[1]!STOCK[[#This Row],[Costo Unitario (USD)]]+[1]!STOCK[[#This Row],[Costo Envío (USD)]]+[1]!STOCK[[#This Row],[Comisión 10%]]</f>
        <v>#REF!</v>
      </c>
      <c r="U558" s="98" t="e">
        <f>[1]!STOCK[[#This Row],[Costo total]]*1.5</f>
        <v>#REF!</v>
      </c>
      <c r="V558" s="80">
        <f t="shared" si="18"/>
        <v>15</v>
      </c>
      <c r="W558" s="115" t="e">
        <f>[1]!STOCK[[#This Row],[Precio Final]]-[1]!STOCK[[#This Row],[Costo total]]</f>
        <v>#REF!</v>
      </c>
      <c r="X558" s="115" t="e">
        <f>[1]!STOCK[[#This Row],[Ganancia Unitaria]]*[1]!STOCK[[#This Row],[Salidas]]</f>
        <v>#REF!</v>
      </c>
      <c r="Y558" s="140"/>
      <c r="Z558" s="137"/>
      <c r="AA558" s="137"/>
      <c r="AB558" s="137"/>
      <c r="AC558" s="137"/>
      <c r="AD558" s="78"/>
      <c r="AE558" s="78"/>
      <c r="AF558" s="78"/>
      <c r="AG558" s="78"/>
      <c r="AH558" s="78"/>
      <c r="AI558" s="78"/>
      <c r="AJ558" s="78"/>
      <c r="AK558" s="78"/>
      <c r="AL558" s="78"/>
      <c r="AM558" s="78"/>
      <c r="AN558" s="78"/>
      <c r="AO558" s="78"/>
      <c r="AP558" s="78"/>
      <c r="AQ558" s="78"/>
      <c r="AR558" s="78"/>
      <c r="AS558" s="78"/>
      <c r="AT558" s="78"/>
    </row>
    <row r="559" s="58" customFormat="1" ht="80" hidden="1" customHeight="1" spans="1:46">
      <c r="A559" s="126" t="s">
        <v>17670</v>
      </c>
      <c r="B559" s="134"/>
      <c r="C559" s="83" t="s">
        <v>2</v>
      </c>
      <c r="D559" s="135" t="s">
        <v>16582</v>
      </c>
      <c r="E559" s="127" t="s">
        <v>17671</v>
      </c>
      <c r="F559" s="127" t="s">
        <v>17672</v>
      </c>
      <c r="G559" s="136"/>
      <c r="H559" s="135">
        <v>30</v>
      </c>
      <c r="I559" s="78">
        <f t="shared" si="19"/>
        <v>30</v>
      </c>
      <c r="J559" s="124">
        <v>1</v>
      </c>
      <c r="K559" s="105">
        <f>SUMIFS(VENTAS[Cantidad],VENTAS[Código del producto Vendido],STOCK[[#This Row],[Code]])</f>
        <v>0</v>
      </c>
      <c r="L559" s="105">
        <f>STOCK[[#This Row],[Entradas]]-STOCK[[#This Row],[Salidas]]</f>
        <v>1</v>
      </c>
      <c r="M559" s="99" t="e">
        <f>[1]!STOCK[[#This Row],[Precio Final]]*10%</f>
        <v>#REF!</v>
      </c>
      <c r="N559" s="99">
        <v>0</v>
      </c>
      <c r="O559" s="99">
        <v>0</v>
      </c>
      <c r="P559" s="118">
        <v>9</v>
      </c>
      <c r="Q559" s="142">
        <v>0</v>
      </c>
      <c r="R559" s="136">
        <v>0</v>
      </c>
      <c r="S559" s="136">
        <v>5</v>
      </c>
      <c r="T559" s="121" t="e">
        <f>[1]!STOCK[[#This Row],[Costo Unitario (USD)]]+[1]!STOCK[[#This Row],[Costo Envío (USD)]]+[1]!STOCK[[#This Row],[Comisión 10%]]</f>
        <v>#REF!</v>
      </c>
      <c r="U559" s="99" t="e">
        <f>[1]!STOCK[[#This Row],[Costo total]]*1.5</f>
        <v>#REF!</v>
      </c>
      <c r="V559" s="80">
        <f t="shared" si="18"/>
        <v>30</v>
      </c>
      <c r="W559" s="121" t="e">
        <f>[1]!STOCK[[#This Row],[Precio Final]]-[1]!STOCK[[#This Row],[Costo total]]</f>
        <v>#REF!</v>
      </c>
      <c r="X559" s="121" t="e">
        <f>[1]!STOCK[[#This Row],[Ganancia Unitaria]]*[1]!STOCK[[#This Row],[Salidas]]</f>
        <v>#REF!</v>
      </c>
      <c r="Y559" s="139"/>
      <c r="Z559" s="136"/>
      <c r="AA559" s="136"/>
      <c r="AB559" s="136"/>
      <c r="AC559" s="136"/>
      <c r="AD559" s="78"/>
      <c r="AE559" s="78"/>
      <c r="AF559" s="78"/>
      <c r="AG559" s="78"/>
      <c r="AH559" s="78"/>
      <c r="AI559" s="78"/>
      <c r="AJ559" s="78"/>
      <c r="AK559" s="78"/>
      <c r="AL559" s="78"/>
      <c r="AM559" s="78"/>
      <c r="AN559" s="78"/>
      <c r="AO559" s="78"/>
      <c r="AP559" s="78"/>
      <c r="AQ559" s="78"/>
      <c r="AR559" s="78"/>
      <c r="AS559" s="78"/>
      <c r="AT559" s="78"/>
    </row>
    <row r="560" s="58" customFormat="1" ht="80" hidden="1" customHeight="1" spans="1:46">
      <c r="A560" s="126" t="s">
        <v>17673</v>
      </c>
      <c r="B560" s="134"/>
      <c r="C560" s="87" t="s">
        <v>2</v>
      </c>
      <c r="D560" s="135" t="s">
        <v>16480</v>
      </c>
      <c r="E560" s="127" t="s">
        <v>17674</v>
      </c>
      <c r="F560" s="127" t="s">
        <v>16387</v>
      </c>
      <c r="G560" s="137"/>
      <c r="H560" s="135">
        <v>18</v>
      </c>
      <c r="I560" s="78">
        <f t="shared" si="19"/>
        <v>18</v>
      </c>
      <c r="J560" s="124">
        <v>1</v>
      </c>
      <c r="K560" s="105">
        <f>SUMIFS(VENTAS[Cantidad],VENTAS[Código del producto Vendido],STOCK[[#This Row],[Code]])</f>
        <v>0</v>
      </c>
      <c r="L560" s="105">
        <f>STOCK[[#This Row],[Entradas]]-STOCK[[#This Row],[Salidas]]</f>
        <v>1</v>
      </c>
      <c r="M560" s="98" t="e">
        <f>[1]!STOCK[[#This Row],[Precio Final]]*10%</f>
        <v>#REF!</v>
      </c>
      <c r="N560" s="98">
        <v>0</v>
      </c>
      <c r="O560" s="98">
        <v>0</v>
      </c>
      <c r="P560" s="118">
        <v>9</v>
      </c>
      <c r="Q560" s="141">
        <v>0</v>
      </c>
      <c r="R560" s="137">
        <v>0</v>
      </c>
      <c r="S560" s="137">
        <v>5</v>
      </c>
      <c r="T560" s="115" t="e">
        <f>[1]!STOCK[[#This Row],[Costo Unitario (USD)]]+[1]!STOCK[[#This Row],[Costo Envío (USD)]]+[1]!STOCK[[#This Row],[Comisión 10%]]</f>
        <v>#REF!</v>
      </c>
      <c r="U560" s="98" t="e">
        <f>[1]!STOCK[[#This Row],[Costo total]]*1.5</f>
        <v>#REF!</v>
      </c>
      <c r="V560" s="80">
        <f t="shared" si="18"/>
        <v>18</v>
      </c>
      <c r="W560" s="115" t="e">
        <f>[1]!STOCK[[#This Row],[Precio Final]]-[1]!STOCK[[#This Row],[Costo total]]</f>
        <v>#REF!</v>
      </c>
      <c r="X560" s="115" t="e">
        <f>[1]!STOCK[[#This Row],[Ganancia Unitaria]]*[1]!STOCK[[#This Row],[Salidas]]</f>
        <v>#REF!</v>
      </c>
      <c r="Y560" s="140"/>
      <c r="Z560" s="137"/>
      <c r="AA560" s="137"/>
      <c r="AB560" s="137"/>
      <c r="AC560" s="137"/>
      <c r="AD560" s="143"/>
      <c r="AE560" s="78"/>
      <c r="AF560" s="78"/>
      <c r="AG560" s="78"/>
      <c r="AH560" s="78"/>
      <c r="AI560" s="78"/>
      <c r="AJ560" s="78"/>
      <c r="AK560" s="78"/>
      <c r="AL560" s="78"/>
      <c r="AM560" s="78"/>
      <c r="AN560" s="78"/>
      <c r="AO560" s="78"/>
      <c r="AP560" s="78"/>
      <c r="AQ560" s="78"/>
      <c r="AR560" s="78"/>
      <c r="AS560" s="78"/>
      <c r="AT560" s="78"/>
    </row>
    <row r="561" s="58" customFormat="1" ht="80" hidden="1" customHeight="1" spans="1:46">
      <c r="A561" s="126" t="s">
        <v>17675</v>
      </c>
      <c r="B561" s="134"/>
      <c r="C561" s="83" t="s">
        <v>2</v>
      </c>
      <c r="D561" s="135" t="s">
        <v>16480</v>
      </c>
      <c r="E561" s="127" t="s">
        <v>17676</v>
      </c>
      <c r="F561" s="127" t="s">
        <v>16568</v>
      </c>
      <c r="G561" s="136"/>
      <c r="H561" s="135">
        <v>15</v>
      </c>
      <c r="I561" s="78">
        <f t="shared" si="19"/>
        <v>15</v>
      </c>
      <c r="J561" s="124">
        <v>1</v>
      </c>
      <c r="K561" s="105">
        <f>SUMIFS(VENTAS[Cantidad],VENTAS[Código del producto Vendido],STOCK[[#This Row],[Code]])</f>
        <v>0</v>
      </c>
      <c r="L561" s="105">
        <f>STOCK[[#This Row],[Entradas]]-STOCK[[#This Row],[Salidas]]</f>
        <v>1</v>
      </c>
      <c r="M561" s="99" t="e">
        <f>[1]!STOCK[[#This Row],[Precio Final]]*10%</f>
        <v>#REF!</v>
      </c>
      <c r="N561" s="99">
        <v>0</v>
      </c>
      <c r="O561" s="99">
        <v>0</v>
      </c>
      <c r="P561" s="118">
        <v>9</v>
      </c>
      <c r="Q561" s="142">
        <v>0</v>
      </c>
      <c r="R561" s="136">
        <v>0</v>
      </c>
      <c r="S561" s="136">
        <v>5</v>
      </c>
      <c r="T561" s="121" t="e">
        <f>[1]!STOCK[[#This Row],[Costo Unitario (USD)]]+[1]!STOCK[[#This Row],[Costo Envío (USD)]]+[1]!STOCK[[#This Row],[Comisión 10%]]</f>
        <v>#REF!</v>
      </c>
      <c r="U561" s="99" t="e">
        <f>[1]!STOCK[[#This Row],[Costo total]]*1.5</f>
        <v>#REF!</v>
      </c>
      <c r="V561" s="80">
        <f t="shared" si="18"/>
        <v>15</v>
      </c>
      <c r="W561" s="121" t="e">
        <f>[1]!STOCK[[#This Row],[Precio Final]]-[1]!STOCK[[#This Row],[Costo total]]</f>
        <v>#REF!</v>
      </c>
      <c r="X561" s="121" t="e">
        <f>[1]!STOCK[[#This Row],[Ganancia Unitaria]]*[1]!STOCK[[#This Row],[Salidas]]</f>
        <v>#REF!</v>
      </c>
      <c r="Y561" s="139"/>
      <c r="Z561" s="136"/>
      <c r="AA561" s="136"/>
      <c r="AB561" s="136"/>
      <c r="AC561" s="136"/>
      <c r="AD561" s="144"/>
      <c r="AE561" s="78"/>
      <c r="AF561" s="78"/>
      <c r="AG561" s="78"/>
      <c r="AH561" s="78"/>
      <c r="AI561" s="78"/>
      <c r="AJ561" s="78"/>
      <c r="AK561" s="78"/>
      <c r="AL561" s="78"/>
      <c r="AM561" s="78"/>
      <c r="AN561" s="78"/>
      <c r="AO561" s="78"/>
      <c r="AP561" s="78"/>
      <c r="AQ561" s="78"/>
      <c r="AR561" s="78"/>
      <c r="AS561" s="78"/>
      <c r="AT561" s="78"/>
    </row>
    <row r="562" s="58" customFormat="1" ht="80" hidden="1" customHeight="1" spans="1:46">
      <c r="A562" s="126" t="s">
        <v>17677</v>
      </c>
      <c r="B562" s="134"/>
      <c r="C562" s="87" t="s">
        <v>2</v>
      </c>
      <c r="D562" s="135" t="s">
        <v>16480</v>
      </c>
      <c r="E562" s="127" t="s">
        <v>17678</v>
      </c>
      <c r="F562" s="127" t="s">
        <v>16400</v>
      </c>
      <c r="G562" s="137"/>
      <c r="H562" s="135">
        <v>20</v>
      </c>
      <c r="I562" s="78">
        <f t="shared" si="19"/>
        <v>20</v>
      </c>
      <c r="J562" s="124">
        <v>1</v>
      </c>
      <c r="K562" s="105">
        <f>SUMIFS(VENTAS[Cantidad],VENTAS[Código del producto Vendido],STOCK[[#This Row],[Code]])</f>
        <v>0</v>
      </c>
      <c r="L562" s="105">
        <f>STOCK[[#This Row],[Entradas]]-STOCK[[#This Row],[Salidas]]</f>
        <v>1</v>
      </c>
      <c r="M562" s="98" t="e">
        <f>[1]!STOCK[[#This Row],[Precio Final]]*10%</f>
        <v>#REF!</v>
      </c>
      <c r="N562" s="98">
        <v>0</v>
      </c>
      <c r="O562" s="98">
        <v>0</v>
      </c>
      <c r="P562" s="118">
        <v>9</v>
      </c>
      <c r="Q562" s="141">
        <v>0</v>
      </c>
      <c r="R562" s="137">
        <v>0</v>
      </c>
      <c r="S562" s="137">
        <v>5</v>
      </c>
      <c r="T562" s="115" t="e">
        <f>[1]!STOCK[[#This Row],[Costo Unitario (USD)]]+[1]!STOCK[[#This Row],[Costo Envío (USD)]]+[1]!STOCK[[#This Row],[Comisión 10%]]</f>
        <v>#REF!</v>
      </c>
      <c r="U562" s="98" t="e">
        <f>[1]!STOCK[[#This Row],[Costo total]]*1.5</f>
        <v>#REF!</v>
      </c>
      <c r="V562" s="80">
        <f t="shared" si="18"/>
        <v>20</v>
      </c>
      <c r="W562" s="115" t="e">
        <f>[1]!STOCK[[#This Row],[Precio Final]]-[1]!STOCK[[#This Row],[Costo total]]</f>
        <v>#REF!</v>
      </c>
      <c r="X562" s="115" t="e">
        <f>[1]!STOCK[[#This Row],[Ganancia Unitaria]]*[1]!STOCK[[#This Row],[Salidas]]</f>
        <v>#REF!</v>
      </c>
      <c r="Y562" s="140"/>
      <c r="Z562" s="137"/>
      <c r="AA562" s="137"/>
      <c r="AB562" s="137"/>
      <c r="AC562" s="137"/>
      <c r="AD562" s="144"/>
      <c r="AE562" s="78"/>
      <c r="AF562" s="78"/>
      <c r="AG562" s="78"/>
      <c r="AH562" s="78"/>
      <c r="AI562" s="78"/>
      <c r="AJ562" s="78"/>
      <c r="AK562" s="78"/>
      <c r="AL562" s="78"/>
      <c r="AM562" s="78"/>
      <c r="AN562" s="78"/>
      <c r="AO562" s="78"/>
      <c r="AP562" s="78"/>
      <c r="AQ562" s="78"/>
      <c r="AR562" s="78"/>
      <c r="AS562" s="78"/>
      <c r="AT562" s="78"/>
    </row>
    <row r="563" s="58" customFormat="1" ht="80" hidden="1" customHeight="1" spans="1:46">
      <c r="A563" s="126" t="s">
        <v>17679</v>
      </c>
      <c r="B563" s="134"/>
      <c r="C563" s="83" t="s">
        <v>2</v>
      </c>
      <c r="D563" s="135" t="s">
        <v>16480</v>
      </c>
      <c r="E563" s="127" t="s">
        <v>17680</v>
      </c>
      <c r="F563" s="127" t="s">
        <v>16413</v>
      </c>
      <c r="G563" s="136"/>
      <c r="H563" s="135">
        <v>15</v>
      </c>
      <c r="I563" s="78">
        <f t="shared" si="19"/>
        <v>15</v>
      </c>
      <c r="J563" s="124">
        <v>1</v>
      </c>
      <c r="K563" s="105">
        <f>SUMIFS(VENTAS[Cantidad],VENTAS[Código del producto Vendido],STOCK[[#This Row],[Code]])</f>
        <v>0</v>
      </c>
      <c r="L563" s="105">
        <f>STOCK[[#This Row],[Entradas]]-STOCK[[#This Row],[Salidas]]</f>
        <v>1</v>
      </c>
      <c r="M563" s="99" t="e">
        <f>[1]!STOCK[[#This Row],[Precio Final]]*10%</f>
        <v>#REF!</v>
      </c>
      <c r="N563" s="99">
        <v>0</v>
      </c>
      <c r="O563" s="99">
        <v>0</v>
      </c>
      <c r="P563" s="118">
        <v>9</v>
      </c>
      <c r="Q563" s="142">
        <v>0</v>
      </c>
      <c r="R563" s="136">
        <v>0</v>
      </c>
      <c r="S563" s="136">
        <v>5</v>
      </c>
      <c r="T563" s="121" t="e">
        <f>[1]!STOCK[[#This Row],[Costo Unitario (USD)]]+[1]!STOCK[[#This Row],[Costo Envío (USD)]]+[1]!STOCK[[#This Row],[Comisión 10%]]</f>
        <v>#REF!</v>
      </c>
      <c r="U563" s="99" t="e">
        <f>[1]!STOCK[[#This Row],[Costo total]]*1.5</f>
        <v>#REF!</v>
      </c>
      <c r="V563" s="80">
        <f t="shared" si="18"/>
        <v>15</v>
      </c>
      <c r="W563" s="121" t="e">
        <f>[1]!STOCK[[#This Row],[Precio Final]]-[1]!STOCK[[#This Row],[Costo total]]</f>
        <v>#REF!</v>
      </c>
      <c r="X563" s="121" t="e">
        <f>[1]!STOCK[[#This Row],[Ganancia Unitaria]]*[1]!STOCK[[#This Row],[Salidas]]</f>
        <v>#REF!</v>
      </c>
      <c r="Y563" s="139"/>
      <c r="Z563" s="136"/>
      <c r="AA563" s="136"/>
      <c r="AB563" s="136"/>
      <c r="AC563" s="136"/>
      <c r="AD563" s="144"/>
      <c r="AE563" s="78"/>
      <c r="AF563" s="78"/>
      <c r="AG563" s="78"/>
      <c r="AH563" s="78"/>
      <c r="AI563" s="78"/>
      <c r="AJ563" s="78"/>
      <c r="AK563" s="78"/>
      <c r="AL563" s="78"/>
      <c r="AM563" s="78"/>
      <c r="AN563" s="78"/>
      <c r="AO563" s="78"/>
      <c r="AP563" s="78"/>
      <c r="AQ563" s="78"/>
      <c r="AR563" s="78"/>
      <c r="AS563" s="78"/>
      <c r="AT563" s="78"/>
    </row>
    <row r="564" s="58" customFormat="1" ht="80" hidden="1" customHeight="1" spans="1:46">
      <c r="A564" s="126" t="s">
        <v>17681</v>
      </c>
      <c r="B564" s="134"/>
      <c r="C564" s="87" t="s">
        <v>2</v>
      </c>
      <c r="D564" s="135" t="s">
        <v>16480</v>
      </c>
      <c r="E564" s="127" t="s">
        <v>17682</v>
      </c>
      <c r="F564" s="127" t="s">
        <v>16568</v>
      </c>
      <c r="G564" s="137"/>
      <c r="H564" s="135">
        <v>20</v>
      </c>
      <c r="I564" s="78">
        <f t="shared" si="19"/>
        <v>20</v>
      </c>
      <c r="J564" s="124">
        <v>1</v>
      </c>
      <c r="K564" s="105">
        <f>SUMIFS(VENTAS[Cantidad],VENTAS[Código del producto Vendido],STOCK[[#This Row],[Code]])</f>
        <v>0</v>
      </c>
      <c r="L564" s="105">
        <f>STOCK[[#This Row],[Entradas]]-STOCK[[#This Row],[Salidas]]</f>
        <v>1</v>
      </c>
      <c r="M564" s="98" t="e">
        <f>[1]!STOCK[[#This Row],[Precio Final]]*10%</f>
        <v>#REF!</v>
      </c>
      <c r="N564" s="98">
        <v>0</v>
      </c>
      <c r="O564" s="98">
        <v>0</v>
      </c>
      <c r="P564" s="118">
        <v>9</v>
      </c>
      <c r="Q564" s="141">
        <v>0</v>
      </c>
      <c r="R564" s="137">
        <v>0</v>
      </c>
      <c r="S564" s="137">
        <v>5</v>
      </c>
      <c r="T564" s="115" t="e">
        <f>[1]!STOCK[[#This Row],[Costo Unitario (USD)]]+[1]!STOCK[[#This Row],[Costo Envío (USD)]]+[1]!STOCK[[#This Row],[Comisión 10%]]</f>
        <v>#REF!</v>
      </c>
      <c r="U564" s="98" t="e">
        <f>[1]!STOCK[[#This Row],[Costo total]]*1.5</f>
        <v>#REF!</v>
      </c>
      <c r="V564" s="80">
        <f t="shared" si="18"/>
        <v>20</v>
      </c>
      <c r="W564" s="115" t="e">
        <f>[1]!STOCK[[#This Row],[Precio Final]]-[1]!STOCK[[#This Row],[Costo total]]</f>
        <v>#REF!</v>
      </c>
      <c r="X564" s="115" t="e">
        <f>[1]!STOCK[[#This Row],[Ganancia Unitaria]]*[1]!STOCK[[#This Row],[Salidas]]</f>
        <v>#REF!</v>
      </c>
      <c r="Y564" s="140"/>
      <c r="Z564" s="137"/>
      <c r="AA564" s="137"/>
      <c r="AB564" s="137"/>
      <c r="AC564" s="137"/>
      <c r="AD564" s="144"/>
      <c r="AE564" s="78"/>
      <c r="AF564" s="78"/>
      <c r="AG564" s="78"/>
      <c r="AH564" s="78"/>
      <c r="AI564" s="78"/>
      <c r="AJ564" s="78"/>
      <c r="AK564" s="78"/>
      <c r="AL564" s="78"/>
      <c r="AM564" s="78"/>
      <c r="AN564" s="78"/>
      <c r="AO564" s="78"/>
      <c r="AP564" s="78"/>
      <c r="AQ564" s="78"/>
      <c r="AR564" s="78"/>
      <c r="AS564" s="78"/>
      <c r="AT564" s="78"/>
    </row>
    <row r="565" s="58" customFormat="1" ht="80" hidden="1" customHeight="1" spans="1:46">
      <c r="A565" s="126" t="s">
        <v>17683</v>
      </c>
      <c r="B565" s="134"/>
      <c r="C565" s="83" t="s">
        <v>2</v>
      </c>
      <c r="D565" s="135" t="s">
        <v>16466</v>
      </c>
      <c r="E565" s="127" t="s">
        <v>17684</v>
      </c>
      <c r="F565" s="127" t="s">
        <v>16387</v>
      </c>
      <c r="G565" s="136"/>
      <c r="H565" s="135">
        <v>15</v>
      </c>
      <c r="I565" s="78">
        <f t="shared" si="19"/>
        <v>15</v>
      </c>
      <c r="J565" s="124">
        <v>0</v>
      </c>
      <c r="K565" s="105">
        <f>SUMIFS(VENTAS[Cantidad],VENTAS[Código del producto Vendido],STOCK[[#This Row],[Code]])</f>
        <v>0</v>
      </c>
      <c r="L565" s="105">
        <f>STOCK[[#This Row],[Entradas]]-STOCK[[#This Row],[Salidas]]</f>
        <v>0</v>
      </c>
      <c r="M565" s="99" t="e">
        <f>[1]!STOCK[[#This Row],[Precio Final]]*10%</f>
        <v>#REF!</v>
      </c>
      <c r="N565" s="99">
        <v>0</v>
      </c>
      <c r="O565" s="99">
        <v>0</v>
      </c>
      <c r="P565" s="118">
        <v>9</v>
      </c>
      <c r="Q565" s="142">
        <v>0</v>
      </c>
      <c r="R565" s="136">
        <v>0</v>
      </c>
      <c r="S565" s="136">
        <v>5</v>
      </c>
      <c r="T565" s="121" t="e">
        <f>[1]!STOCK[[#This Row],[Costo Unitario (USD)]]+[1]!STOCK[[#This Row],[Costo Envío (USD)]]+[1]!STOCK[[#This Row],[Comisión 10%]]</f>
        <v>#REF!</v>
      </c>
      <c r="U565" s="99" t="e">
        <f>[1]!STOCK[[#This Row],[Costo total]]*1.5</f>
        <v>#REF!</v>
      </c>
      <c r="V565" s="80">
        <f t="shared" si="18"/>
        <v>15</v>
      </c>
      <c r="W565" s="121" t="e">
        <f>[1]!STOCK[[#This Row],[Precio Final]]-[1]!STOCK[[#This Row],[Costo total]]</f>
        <v>#REF!</v>
      </c>
      <c r="X565" s="121" t="e">
        <f>[1]!STOCK[[#This Row],[Ganancia Unitaria]]*[1]!STOCK[[#This Row],[Salidas]]</f>
        <v>#REF!</v>
      </c>
      <c r="Y565" s="139"/>
      <c r="Z565" s="136"/>
      <c r="AA565" s="136"/>
      <c r="AB565" s="136"/>
      <c r="AC565" s="136"/>
      <c r="AD565" s="144"/>
      <c r="AE565" s="78"/>
      <c r="AF565" s="78"/>
      <c r="AG565" s="78"/>
      <c r="AH565" s="78"/>
      <c r="AI565" s="78"/>
      <c r="AJ565" s="78"/>
      <c r="AK565" s="78"/>
      <c r="AL565" s="78"/>
      <c r="AM565" s="78"/>
      <c r="AN565" s="78"/>
      <c r="AO565" s="78"/>
      <c r="AP565" s="78"/>
      <c r="AQ565" s="78"/>
      <c r="AR565" s="78"/>
      <c r="AS565" s="78"/>
      <c r="AT565" s="78"/>
    </row>
    <row r="566" s="58" customFormat="1" ht="80" hidden="1" customHeight="1" spans="1:46">
      <c r="A566" s="124" t="s">
        <v>17685</v>
      </c>
      <c r="B566" s="134"/>
      <c r="C566" s="87" t="s">
        <v>2</v>
      </c>
      <c r="D566" s="135" t="s">
        <v>16466</v>
      </c>
      <c r="E566" s="127" t="s">
        <v>17686</v>
      </c>
      <c r="F566" s="127" t="s">
        <v>16568</v>
      </c>
      <c r="G566" s="137"/>
      <c r="H566" s="135">
        <v>20</v>
      </c>
      <c r="I566" s="78">
        <f t="shared" si="19"/>
        <v>20</v>
      </c>
      <c r="J566" s="124">
        <v>1</v>
      </c>
      <c r="K566" s="105">
        <f>SUMIFS(VENTAS[Cantidad],VENTAS[Código del producto Vendido],STOCK[[#This Row],[Code]])</f>
        <v>0</v>
      </c>
      <c r="L566" s="105">
        <f>STOCK[[#This Row],[Entradas]]-STOCK[[#This Row],[Salidas]]</f>
        <v>1</v>
      </c>
      <c r="M566" s="98" t="e">
        <f>[1]!STOCK[[#This Row],[Precio Final]]*10%</f>
        <v>#REF!</v>
      </c>
      <c r="N566" s="98">
        <v>0</v>
      </c>
      <c r="O566" s="98">
        <v>0</v>
      </c>
      <c r="P566" s="118">
        <v>9</v>
      </c>
      <c r="Q566" s="141">
        <v>0</v>
      </c>
      <c r="R566" s="137">
        <v>0</v>
      </c>
      <c r="S566" s="137">
        <v>5</v>
      </c>
      <c r="T566" s="115" t="e">
        <f>[1]!STOCK[[#This Row],[Costo Unitario (USD)]]+[1]!STOCK[[#This Row],[Costo Envío (USD)]]+[1]!STOCK[[#This Row],[Comisión 10%]]</f>
        <v>#REF!</v>
      </c>
      <c r="U566" s="98" t="e">
        <f>[1]!STOCK[[#This Row],[Costo total]]*1.5</f>
        <v>#REF!</v>
      </c>
      <c r="V566" s="80">
        <f t="shared" si="18"/>
        <v>20</v>
      </c>
      <c r="W566" s="115" t="e">
        <f>[1]!STOCK[[#This Row],[Precio Final]]-[1]!STOCK[[#This Row],[Costo total]]</f>
        <v>#REF!</v>
      </c>
      <c r="X566" s="115" t="e">
        <f>[1]!STOCK[[#This Row],[Ganancia Unitaria]]*[1]!STOCK[[#This Row],[Salidas]]</f>
        <v>#REF!</v>
      </c>
      <c r="Y566" s="140"/>
      <c r="Z566" s="137"/>
      <c r="AA566" s="137"/>
      <c r="AB566" s="137"/>
      <c r="AC566" s="137"/>
      <c r="AD566" s="144"/>
      <c r="AE566" s="78"/>
      <c r="AF566" s="78"/>
      <c r="AG566" s="78"/>
      <c r="AH566" s="78"/>
      <c r="AI566" s="78"/>
      <c r="AJ566" s="78"/>
      <c r="AK566" s="78"/>
      <c r="AL566" s="78"/>
      <c r="AM566" s="78"/>
      <c r="AN566" s="78"/>
      <c r="AO566" s="78"/>
      <c r="AP566" s="78"/>
      <c r="AQ566" s="78"/>
      <c r="AR566" s="78"/>
      <c r="AS566" s="78"/>
      <c r="AT566" s="78"/>
    </row>
    <row r="567" s="58" customFormat="1" ht="80" hidden="1" customHeight="1" spans="1:46">
      <c r="A567" s="126" t="s">
        <v>17687</v>
      </c>
      <c r="B567" s="134"/>
      <c r="C567" s="83" t="s">
        <v>2</v>
      </c>
      <c r="D567" s="135" t="s">
        <v>16480</v>
      </c>
      <c r="E567" s="127" t="s">
        <v>17688</v>
      </c>
      <c r="F567" s="127" t="s">
        <v>16387</v>
      </c>
      <c r="G567" s="136"/>
      <c r="H567" s="135">
        <v>20</v>
      </c>
      <c r="I567" s="78">
        <f t="shared" si="19"/>
        <v>20</v>
      </c>
      <c r="J567" s="124">
        <v>2</v>
      </c>
      <c r="K567" s="105">
        <f>SUMIFS(VENTAS[Cantidad],VENTAS[Código del producto Vendido],STOCK[[#This Row],[Code]])</f>
        <v>0</v>
      </c>
      <c r="L567" s="105">
        <f>STOCK[[#This Row],[Entradas]]-STOCK[[#This Row],[Salidas]]</f>
        <v>2</v>
      </c>
      <c r="M567" s="99" t="e">
        <f>[1]!STOCK[[#This Row],[Precio Final]]*10%</f>
        <v>#REF!</v>
      </c>
      <c r="N567" s="99">
        <v>0</v>
      </c>
      <c r="O567" s="99">
        <v>0</v>
      </c>
      <c r="P567" s="118">
        <v>9</v>
      </c>
      <c r="Q567" s="142">
        <v>0</v>
      </c>
      <c r="R567" s="136">
        <v>0</v>
      </c>
      <c r="S567" s="136">
        <v>5</v>
      </c>
      <c r="T567" s="121" t="e">
        <f>[1]!STOCK[[#This Row],[Costo Unitario (USD)]]+[1]!STOCK[[#This Row],[Costo Envío (USD)]]+[1]!STOCK[[#This Row],[Comisión 10%]]</f>
        <v>#REF!</v>
      </c>
      <c r="U567" s="99" t="e">
        <f>[1]!STOCK[[#This Row],[Costo total]]*1.5</f>
        <v>#REF!</v>
      </c>
      <c r="V567" s="80">
        <f t="shared" si="18"/>
        <v>20</v>
      </c>
      <c r="W567" s="121" t="e">
        <f>[1]!STOCK[[#This Row],[Precio Final]]-[1]!STOCK[[#This Row],[Costo total]]</f>
        <v>#REF!</v>
      </c>
      <c r="X567" s="121" t="e">
        <f>[1]!STOCK[[#This Row],[Ganancia Unitaria]]*[1]!STOCK[[#This Row],[Salidas]]</f>
        <v>#REF!</v>
      </c>
      <c r="Y567" s="139"/>
      <c r="Z567" s="136"/>
      <c r="AA567" s="136"/>
      <c r="AB567" s="136"/>
      <c r="AC567" s="136"/>
      <c r="AD567" s="144"/>
      <c r="AE567" s="78"/>
      <c r="AF567" s="78"/>
      <c r="AG567" s="78"/>
      <c r="AH567" s="78"/>
      <c r="AI567" s="78"/>
      <c r="AJ567" s="78"/>
      <c r="AK567" s="78"/>
      <c r="AL567" s="78"/>
      <c r="AM567" s="78"/>
      <c r="AN567" s="78"/>
      <c r="AO567" s="78"/>
      <c r="AP567" s="78"/>
      <c r="AQ567" s="78"/>
      <c r="AR567" s="78"/>
      <c r="AS567" s="78"/>
      <c r="AT567" s="78"/>
    </row>
    <row r="568" s="58" customFormat="1" ht="80" hidden="1" customHeight="1" spans="1:46">
      <c r="A568" s="126" t="s">
        <v>17689</v>
      </c>
      <c r="B568" s="134"/>
      <c r="C568" s="87" t="s">
        <v>2</v>
      </c>
      <c r="D568" s="135" t="s">
        <v>16480</v>
      </c>
      <c r="E568" s="127" t="s">
        <v>17690</v>
      </c>
      <c r="F568" s="127" t="s">
        <v>16409</v>
      </c>
      <c r="G568" s="137"/>
      <c r="H568" s="135">
        <v>20</v>
      </c>
      <c r="I568" s="78">
        <f t="shared" si="19"/>
        <v>20</v>
      </c>
      <c r="J568" s="124">
        <v>1</v>
      </c>
      <c r="K568" s="105">
        <f>SUMIFS(VENTAS[Cantidad],VENTAS[Código del producto Vendido],STOCK[[#This Row],[Code]])</f>
        <v>0</v>
      </c>
      <c r="L568" s="105">
        <f>STOCK[[#This Row],[Entradas]]-STOCK[[#This Row],[Salidas]]</f>
        <v>1</v>
      </c>
      <c r="M568" s="98" t="e">
        <f>[1]!STOCK[[#This Row],[Precio Final]]*10%</f>
        <v>#REF!</v>
      </c>
      <c r="N568" s="98">
        <v>0</v>
      </c>
      <c r="O568" s="98">
        <v>0</v>
      </c>
      <c r="P568" s="118">
        <v>9</v>
      </c>
      <c r="Q568" s="141">
        <v>0</v>
      </c>
      <c r="R568" s="137">
        <v>0</v>
      </c>
      <c r="S568" s="137">
        <v>5</v>
      </c>
      <c r="T568" s="115" t="e">
        <f>[1]!STOCK[[#This Row],[Costo Unitario (USD)]]+[1]!STOCK[[#This Row],[Costo Envío (USD)]]+[1]!STOCK[[#This Row],[Comisión 10%]]</f>
        <v>#REF!</v>
      </c>
      <c r="U568" s="98" t="e">
        <f>[1]!STOCK[[#This Row],[Costo total]]*1.5</f>
        <v>#REF!</v>
      </c>
      <c r="V568" s="80">
        <f t="shared" si="18"/>
        <v>20</v>
      </c>
      <c r="W568" s="115" t="e">
        <f>[1]!STOCK[[#This Row],[Precio Final]]-[1]!STOCK[[#This Row],[Costo total]]</f>
        <v>#REF!</v>
      </c>
      <c r="X568" s="115" t="e">
        <f>[1]!STOCK[[#This Row],[Ganancia Unitaria]]*[1]!STOCK[[#This Row],[Salidas]]</f>
        <v>#REF!</v>
      </c>
      <c r="Y568" s="140"/>
      <c r="Z568" s="137"/>
      <c r="AA568" s="137"/>
      <c r="AB568" s="137"/>
      <c r="AC568" s="137"/>
      <c r="AD568" s="144"/>
      <c r="AE568" s="78"/>
      <c r="AF568" s="78"/>
      <c r="AG568" s="78"/>
      <c r="AH568" s="78"/>
      <c r="AI568" s="78"/>
      <c r="AJ568" s="78"/>
      <c r="AK568" s="78"/>
      <c r="AL568" s="78"/>
      <c r="AM568" s="78"/>
      <c r="AN568" s="78"/>
      <c r="AO568" s="78"/>
      <c r="AP568" s="78"/>
      <c r="AQ568" s="78"/>
      <c r="AR568" s="78"/>
      <c r="AS568" s="78"/>
      <c r="AT568" s="78"/>
    </row>
    <row r="569" s="58" customFormat="1" ht="80" hidden="1" customHeight="1" spans="1:46">
      <c r="A569" s="126" t="s">
        <v>17691</v>
      </c>
      <c r="B569" s="134"/>
      <c r="C569" s="83" t="s">
        <v>2</v>
      </c>
      <c r="D569" s="135" t="s">
        <v>16480</v>
      </c>
      <c r="E569" s="127" t="s">
        <v>17692</v>
      </c>
      <c r="F569" s="127" t="s">
        <v>16400</v>
      </c>
      <c r="G569" s="136"/>
      <c r="H569" s="135">
        <v>25</v>
      </c>
      <c r="I569" s="78">
        <f t="shared" si="19"/>
        <v>25</v>
      </c>
      <c r="J569" s="124">
        <v>1</v>
      </c>
      <c r="K569" s="105">
        <f>SUMIFS(VENTAS[Cantidad],VENTAS[Código del producto Vendido],STOCK[[#This Row],[Code]])</f>
        <v>0</v>
      </c>
      <c r="L569" s="105">
        <f>STOCK[[#This Row],[Entradas]]-STOCK[[#This Row],[Salidas]]</f>
        <v>1</v>
      </c>
      <c r="M569" s="99" t="e">
        <f>[1]!STOCK[[#This Row],[Precio Final]]*10%</f>
        <v>#REF!</v>
      </c>
      <c r="N569" s="99">
        <v>0</v>
      </c>
      <c r="O569" s="99">
        <v>0</v>
      </c>
      <c r="P569" s="118">
        <v>9</v>
      </c>
      <c r="Q569" s="142">
        <v>0</v>
      </c>
      <c r="R569" s="136">
        <v>0</v>
      </c>
      <c r="S569" s="136">
        <v>5</v>
      </c>
      <c r="T569" s="121" t="e">
        <f>[1]!STOCK[[#This Row],[Costo Unitario (USD)]]+[1]!STOCK[[#This Row],[Costo Envío (USD)]]+[1]!STOCK[[#This Row],[Comisión 10%]]</f>
        <v>#REF!</v>
      </c>
      <c r="U569" s="99" t="e">
        <f>[1]!STOCK[[#This Row],[Costo total]]*1.5</f>
        <v>#REF!</v>
      </c>
      <c r="V569" s="80">
        <f t="shared" si="18"/>
        <v>25</v>
      </c>
      <c r="W569" s="121" t="e">
        <f>[1]!STOCK[[#This Row],[Precio Final]]-[1]!STOCK[[#This Row],[Costo total]]</f>
        <v>#REF!</v>
      </c>
      <c r="X569" s="121" t="e">
        <f>[1]!STOCK[[#This Row],[Ganancia Unitaria]]*[1]!STOCK[[#This Row],[Salidas]]</f>
        <v>#REF!</v>
      </c>
      <c r="Y569" s="139"/>
      <c r="Z569" s="136"/>
      <c r="AA569" s="136"/>
      <c r="AB569" s="136"/>
      <c r="AC569" s="136"/>
      <c r="AD569" s="144"/>
      <c r="AE569" s="78"/>
      <c r="AF569" s="78"/>
      <c r="AG569" s="78"/>
      <c r="AH569" s="78"/>
      <c r="AI569" s="78"/>
      <c r="AJ569" s="78"/>
      <c r="AK569" s="78"/>
      <c r="AL569" s="78"/>
      <c r="AM569" s="78"/>
      <c r="AN569" s="78"/>
      <c r="AO569" s="78"/>
      <c r="AP569" s="78"/>
      <c r="AQ569" s="78"/>
      <c r="AR569" s="78"/>
      <c r="AS569" s="78"/>
      <c r="AT569" s="78"/>
    </row>
    <row r="570" s="58" customFormat="1" ht="80" hidden="1" customHeight="1" spans="1:46">
      <c r="A570" s="124" t="s">
        <v>17693</v>
      </c>
      <c r="B570" s="134"/>
      <c r="C570" s="87" t="s">
        <v>2</v>
      </c>
      <c r="D570" s="135" t="s">
        <v>16466</v>
      </c>
      <c r="E570" s="127" t="s">
        <v>17694</v>
      </c>
      <c r="F570" s="127" t="s">
        <v>16409</v>
      </c>
      <c r="G570" s="137"/>
      <c r="H570" s="135">
        <v>18</v>
      </c>
      <c r="I570" s="78">
        <f t="shared" si="19"/>
        <v>18</v>
      </c>
      <c r="J570" s="124">
        <v>1</v>
      </c>
      <c r="K570" s="105">
        <f>SUMIFS(VENTAS[Cantidad],VENTAS[Código del producto Vendido],STOCK[[#This Row],[Code]])</f>
        <v>0</v>
      </c>
      <c r="L570" s="105">
        <f>STOCK[[#This Row],[Entradas]]-STOCK[[#This Row],[Salidas]]</f>
        <v>1</v>
      </c>
      <c r="M570" s="98" t="e">
        <f>[1]!STOCK[[#This Row],[Precio Final]]*10%</f>
        <v>#REF!</v>
      </c>
      <c r="N570" s="98">
        <v>0</v>
      </c>
      <c r="O570" s="98">
        <v>0</v>
      </c>
      <c r="P570" s="118">
        <v>9</v>
      </c>
      <c r="Q570" s="141">
        <v>0</v>
      </c>
      <c r="R570" s="137">
        <v>0</v>
      </c>
      <c r="S570" s="137">
        <v>5</v>
      </c>
      <c r="T570" s="115" t="e">
        <f>[1]!STOCK[[#This Row],[Costo Unitario (USD)]]+[1]!STOCK[[#This Row],[Costo Envío (USD)]]+[1]!STOCK[[#This Row],[Comisión 10%]]</f>
        <v>#REF!</v>
      </c>
      <c r="U570" s="98" t="e">
        <f>[1]!STOCK[[#This Row],[Costo total]]*1.5</f>
        <v>#REF!</v>
      </c>
      <c r="V570" s="80">
        <f t="shared" si="18"/>
        <v>18</v>
      </c>
      <c r="W570" s="115" t="e">
        <f>[1]!STOCK[[#This Row],[Precio Final]]-[1]!STOCK[[#This Row],[Costo total]]</f>
        <v>#REF!</v>
      </c>
      <c r="X570" s="115" t="e">
        <f>[1]!STOCK[[#This Row],[Ganancia Unitaria]]*[1]!STOCK[[#This Row],[Salidas]]</f>
        <v>#REF!</v>
      </c>
      <c r="Y570" s="140"/>
      <c r="Z570" s="137"/>
      <c r="AA570" s="137"/>
      <c r="AB570" s="137"/>
      <c r="AC570" s="137">
        <v>15</v>
      </c>
      <c r="AD570" s="144"/>
      <c r="AE570" s="78"/>
      <c r="AF570" s="78"/>
      <c r="AG570" s="78"/>
      <c r="AH570" s="78"/>
      <c r="AI570" s="78"/>
      <c r="AJ570" s="78"/>
      <c r="AK570" s="78"/>
      <c r="AL570" s="78"/>
      <c r="AM570" s="78"/>
      <c r="AN570" s="78"/>
      <c r="AO570" s="78"/>
      <c r="AP570" s="78"/>
      <c r="AQ570" s="78"/>
      <c r="AR570" s="78"/>
      <c r="AS570" s="78"/>
      <c r="AT570" s="78"/>
    </row>
    <row r="571" s="58" customFormat="1" ht="80" hidden="1" customHeight="1" spans="1:46">
      <c r="A571" s="126" t="s">
        <v>17695</v>
      </c>
      <c r="B571" s="134"/>
      <c r="C571" s="83" t="s">
        <v>2</v>
      </c>
      <c r="D571" s="135" t="s">
        <v>16480</v>
      </c>
      <c r="E571" s="127" t="s">
        <v>17696</v>
      </c>
      <c r="F571" s="127" t="s">
        <v>16413</v>
      </c>
      <c r="G571" s="136"/>
      <c r="H571" s="135">
        <v>25</v>
      </c>
      <c r="I571" s="78">
        <f t="shared" si="19"/>
        <v>25</v>
      </c>
      <c r="J571" s="124">
        <v>1</v>
      </c>
      <c r="K571" s="105">
        <f>SUMIFS(VENTAS[Cantidad],VENTAS[Código del producto Vendido],STOCK[[#This Row],[Code]])</f>
        <v>0</v>
      </c>
      <c r="L571" s="105">
        <v>0</v>
      </c>
      <c r="M571" s="99" t="e">
        <f>[1]!STOCK[[#This Row],[Precio Final]]*10%</f>
        <v>#REF!</v>
      </c>
      <c r="N571" s="99">
        <v>0</v>
      </c>
      <c r="O571" s="99">
        <v>0</v>
      </c>
      <c r="P571" s="118">
        <v>9</v>
      </c>
      <c r="Q571" s="142">
        <v>0</v>
      </c>
      <c r="R571" s="136">
        <v>0</v>
      </c>
      <c r="S571" s="136">
        <v>5</v>
      </c>
      <c r="T571" s="121" t="e">
        <f>[1]!STOCK[[#This Row],[Costo Unitario (USD)]]+[1]!STOCK[[#This Row],[Costo Envío (USD)]]+[1]!STOCK[[#This Row],[Comisión 10%]]</f>
        <v>#REF!</v>
      </c>
      <c r="U571" s="99" t="e">
        <f>[1]!STOCK[[#This Row],[Costo total]]*1.5</f>
        <v>#REF!</v>
      </c>
      <c r="V571" s="80">
        <f t="shared" si="18"/>
        <v>25</v>
      </c>
      <c r="W571" s="121" t="e">
        <f>[1]!STOCK[[#This Row],[Precio Final]]-[1]!STOCK[[#This Row],[Costo total]]</f>
        <v>#REF!</v>
      </c>
      <c r="X571" s="121" t="e">
        <f>[1]!STOCK[[#This Row],[Ganancia Unitaria]]*[1]!STOCK[[#This Row],[Salidas]]</f>
        <v>#REF!</v>
      </c>
      <c r="Y571" s="139"/>
      <c r="Z571" s="136"/>
      <c r="AA571" s="136"/>
      <c r="AB571" s="136"/>
      <c r="AC571" s="136"/>
      <c r="AD571" s="144"/>
      <c r="AE571" s="78"/>
      <c r="AF571" s="78"/>
      <c r="AG571" s="78"/>
      <c r="AH571" s="78"/>
      <c r="AI571" s="78"/>
      <c r="AJ571" s="78"/>
      <c r="AK571" s="78"/>
      <c r="AL571" s="78"/>
      <c r="AM571" s="78"/>
      <c r="AN571" s="78"/>
      <c r="AO571" s="78"/>
      <c r="AP571" s="78"/>
      <c r="AQ571" s="78"/>
      <c r="AR571" s="78"/>
      <c r="AS571" s="78"/>
      <c r="AT571" s="78"/>
    </row>
    <row r="572" s="58" customFormat="1" ht="80" hidden="1" customHeight="1" spans="1:46">
      <c r="A572" s="130" t="s">
        <v>17697</v>
      </c>
      <c r="B572" s="134"/>
      <c r="C572" s="87" t="s">
        <v>2</v>
      </c>
      <c r="D572" s="135" t="s">
        <v>16466</v>
      </c>
      <c r="E572" s="127" t="s">
        <v>17698</v>
      </c>
      <c r="F572" s="127" t="s">
        <v>16409</v>
      </c>
      <c r="G572" s="137"/>
      <c r="H572" s="135">
        <v>30</v>
      </c>
      <c r="I572" s="78">
        <f t="shared" si="19"/>
        <v>30</v>
      </c>
      <c r="J572" s="124">
        <v>1</v>
      </c>
      <c r="K572" s="105">
        <f>SUMIFS(VENTAS[Cantidad],VENTAS[Código del producto Vendido],STOCK[[#This Row],[Code]])</f>
        <v>0</v>
      </c>
      <c r="L572" s="105">
        <f>STOCK[[#This Row],[Entradas]]-STOCK[[#This Row],[Salidas]]</f>
        <v>1</v>
      </c>
      <c r="M572" s="98" t="e">
        <f>[1]!STOCK[[#This Row],[Precio Final]]*10%</f>
        <v>#REF!</v>
      </c>
      <c r="N572" s="98">
        <v>0</v>
      </c>
      <c r="O572" s="98">
        <v>0</v>
      </c>
      <c r="P572" s="118">
        <v>9</v>
      </c>
      <c r="Q572" s="141">
        <v>0</v>
      </c>
      <c r="R572" s="137">
        <v>0</v>
      </c>
      <c r="S572" s="137">
        <v>5</v>
      </c>
      <c r="T572" s="115" t="e">
        <f>[1]!STOCK[[#This Row],[Costo Unitario (USD)]]+[1]!STOCK[[#This Row],[Costo Envío (USD)]]+[1]!STOCK[[#This Row],[Comisión 10%]]</f>
        <v>#REF!</v>
      </c>
      <c r="U572" s="98" t="e">
        <f>[1]!STOCK[[#This Row],[Costo total]]*1.5</f>
        <v>#REF!</v>
      </c>
      <c r="V572" s="80">
        <f t="shared" si="18"/>
        <v>30</v>
      </c>
      <c r="W572" s="115" t="e">
        <f>[1]!STOCK[[#This Row],[Precio Final]]-[1]!STOCK[[#This Row],[Costo total]]</f>
        <v>#REF!</v>
      </c>
      <c r="X572" s="115" t="e">
        <f>[1]!STOCK[[#This Row],[Ganancia Unitaria]]*[1]!STOCK[[#This Row],[Salidas]]</f>
        <v>#REF!</v>
      </c>
      <c r="Y572" s="140"/>
      <c r="Z572" s="137"/>
      <c r="AA572" s="137"/>
      <c r="AB572" s="137"/>
      <c r="AC572" s="137"/>
      <c r="AD572" s="144"/>
      <c r="AE572" s="78"/>
      <c r="AF572" s="78"/>
      <c r="AG572" s="78"/>
      <c r="AH572" s="78"/>
      <c r="AI572" s="78"/>
      <c r="AJ572" s="78"/>
      <c r="AK572" s="78"/>
      <c r="AL572" s="78"/>
      <c r="AM572" s="78"/>
      <c r="AN572" s="78"/>
      <c r="AO572" s="78"/>
      <c r="AP572" s="78"/>
      <c r="AQ572" s="78"/>
      <c r="AR572" s="78"/>
      <c r="AS572" s="78"/>
      <c r="AT572" s="78"/>
    </row>
    <row r="573" s="58" customFormat="1" ht="80" customHeight="1" spans="1:46">
      <c r="A573" s="130" t="s">
        <v>17699</v>
      </c>
      <c r="B573" s="134"/>
      <c r="C573" s="83" t="s">
        <v>2</v>
      </c>
      <c r="D573" s="135" t="s">
        <v>16519</v>
      </c>
      <c r="E573" s="127" t="s">
        <v>17700</v>
      </c>
      <c r="F573" s="127" t="s">
        <v>17701</v>
      </c>
      <c r="G573" s="136"/>
      <c r="H573" s="135">
        <v>30</v>
      </c>
      <c r="I573" s="78">
        <f t="shared" si="19"/>
        <v>30</v>
      </c>
      <c r="J573" s="124">
        <v>8</v>
      </c>
      <c r="K573" s="105">
        <f>SUMIFS(VENTAS[Cantidad],VENTAS[Código del producto Vendido],STOCK[[#This Row],[Code]])</f>
        <v>0</v>
      </c>
      <c r="L573" s="105">
        <f>STOCK[[#This Row],[Entradas]]-STOCK[[#This Row],[Salidas]]</f>
        <v>8</v>
      </c>
      <c r="M573" s="99" t="e">
        <f>[1]!STOCK[[#This Row],[Precio Final]]*10%</f>
        <v>#REF!</v>
      </c>
      <c r="N573" s="99">
        <v>0</v>
      </c>
      <c r="O573" s="99">
        <v>0</v>
      </c>
      <c r="P573" s="118">
        <v>9</v>
      </c>
      <c r="Q573" s="142">
        <v>0</v>
      </c>
      <c r="R573" s="136">
        <v>0</v>
      </c>
      <c r="S573" s="136">
        <v>5</v>
      </c>
      <c r="T573" s="121" t="e">
        <f>[1]!STOCK[[#This Row],[Costo Unitario (USD)]]+[1]!STOCK[[#This Row],[Costo Envío (USD)]]+[1]!STOCK[[#This Row],[Comisión 10%]]</f>
        <v>#REF!</v>
      </c>
      <c r="U573" s="99" t="e">
        <f>[1]!STOCK[[#This Row],[Costo total]]*1.5</f>
        <v>#REF!</v>
      </c>
      <c r="V573" s="80">
        <f t="shared" si="18"/>
        <v>30</v>
      </c>
      <c r="W573" s="121" t="e">
        <f>[1]!STOCK[[#This Row],[Precio Final]]-[1]!STOCK[[#This Row],[Costo total]]</f>
        <v>#REF!</v>
      </c>
      <c r="X573" s="121" t="e">
        <f>[1]!STOCK[[#This Row],[Ganancia Unitaria]]*[1]!STOCK[[#This Row],[Salidas]]</f>
        <v>#REF!</v>
      </c>
      <c r="Y573" s="139"/>
      <c r="Z573" s="136"/>
      <c r="AA573" s="136"/>
      <c r="AB573" s="136"/>
      <c r="AC573" s="136"/>
      <c r="AD573" s="144"/>
      <c r="AE573" s="78"/>
      <c r="AF573" s="78"/>
      <c r="AG573" s="78"/>
      <c r="AH573" s="78"/>
      <c r="AI573" s="78"/>
      <c r="AJ573" s="78"/>
      <c r="AK573" s="78"/>
      <c r="AL573" s="78"/>
      <c r="AM573" s="78"/>
      <c r="AN573" s="78"/>
      <c r="AO573" s="78"/>
      <c r="AP573" s="78"/>
      <c r="AQ573" s="78"/>
      <c r="AR573" s="78"/>
      <c r="AS573" s="78"/>
      <c r="AT573" s="78"/>
    </row>
    <row r="574" s="58" customFormat="1" ht="80" customHeight="1" spans="1:46">
      <c r="A574" s="130" t="s">
        <v>17702</v>
      </c>
      <c r="B574" s="134"/>
      <c r="C574" s="87" t="s">
        <v>2</v>
      </c>
      <c r="D574" s="135" t="s">
        <v>16519</v>
      </c>
      <c r="E574" s="127" t="s">
        <v>17703</v>
      </c>
      <c r="F574" s="127" t="s">
        <v>17704</v>
      </c>
      <c r="G574" s="137"/>
      <c r="H574" s="135">
        <v>30</v>
      </c>
      <c r="I574" s="78">
        <f t="shared" si="19"/>
        <v>30</v>
      </c>
      <c r="J574" s="124">
        <v>8</v>
      </c>
      <c r="K574" s="105">
        <v>1</v>
      </c>
      <c r="L574" s="105">
        <f>STOCK[[#This Row],[Entradas]]-STOCK[[#This Row],[Salidas]]</f>
        <v>7</v>
      </c>
      <c r="M574" s="98" t="e">
        <f>[1]!STOCK[[#This Row],[Precio Final]]*10%</f>
        <v>#REF!</v>
      </c>
      <c r="N574" s="98">
        <v>0</v>
      </c>
      <c r="O574" s="98">
        <v>0</v>
      </c>
      <c r="P574" s="118">
        <v>9</v>
      </c>
      <c r="Q574" s="141">
        <v>0</v>
      </c>
      <c r="R574" s="137">
        <v>0</v>
      </c>
      <c r="S574" s="137">
        <v>5</v>
      </c>
      <c r="T574" s="115" t="e">
        <f>[1]!STOCK[[#This Row],[Costo Unitario (USD)]]+[1]!STOCK[[#This Row],[Costo Envío (USD)]]+[1]!STOCK[[#This Row],[Comisión 10%]]</f>
        <v>#REF!</v>
      </c>
      <c r="U574" s="98" t="e">
        <f>[1]!STOCK[[#This Row],[Costo total]]*1.5</f>
        <v>#REF!</v>
      </c>
      <c r="V574" s="80">
        <f t="shared" si="18"/>
        <v>30</v>
      </c>
      <c r="W574" s="115" t="e">
        <f>[1]!STOCK[[#This Row],[Precio Final]]-[1]!STOCK[[#This Row],[Costo total]]</f>
        <v>#REF!</v>
      </c>
      <c r="X574" s="115" t="e">
        <f>[1]!STOCK[[#This Row],[Ganancia Unitaria]]*[1]!STOCK[[#This Row],[Salidas]]</f>
        <v>#REF!</v>
      </c>
      <c r="Y574" s="140"/>
      <c r="Z574" s="137"/>
      <c r="AA574" s="137"/>
      <c r="AB574" s="137"/>
      <c r="AC574" s="137"/>
      <c r="AD574" s="144"/>
      <c r="AE574" s="78"/>
      <c r="AF574" s="78"/>
      <c r="AG574" s="78"/>
      <c r="AH574" s="78"/>
      <c r="AI574" s="78"/>
      <c r="AJ574" s="78"/>
      <c r="AK574" s="78"/>
      <c r="AL574" s="78"/>
      <c r="AM574" s="78"/>
      <c r="AN574" s="78"/>
      <c r="AO574" s="78"/>
      <c r="AP574" s="78"/>
      <c r="AQ574" s="78"/>
      <c r="AR574" s="78"/>
      <c r="AS574" s="78"/>
      <c r="AT574" s="78"/>
    </row>
    <row r="575" s="58" customFormat="1" ht="80" customHeight="1" spans="1:46">
      <c r="A575" s="130" t="s">
        <v>17705</v>
      </c>
      <c r="B575" s="134"/>
      <c r="C575" s="83" t="s">
        <v>2</v>
      </c>
      <c r="D575" s="135" t="s">
        <v>16519</v>
      </c>
      <c r="E575" s="127" t="s">
        <v>17706</v>
      </c>
      <c r="F575" s="127" t="s">
        <v>17707</v>
      </c>
      <c r="G575" s="136"/>
      <c r="H575" s="135">
        <v>30</v>
      </c>
      <c r="I575" s="78">
        <f t="shared" si="19"/>
        <v>30</v>
      </c>
      <c r="J575" s="124">
        <v>10</v>
      </c>
      <c r="K575" s="105">
        <v>8</v>
      </c>
      <c r="L575" s="105">
        <f>STOCK[[#This Row],[Entradas]]-STOCK[[#This Row],[Salidas]]</f>
        <v>2</v>
      </c>
      <c r="M575" s="99" t="e">
        <f>[1]!STOCK[[#This Row],[Precio Final]]*10%</f>
        <v>#REF!</v>
      </c>
      <c r="N575" s="99">
        <v>0</v>
      </c>
      <c r="O575" s="99">
        <v>0</v>
      </c>
      <c r="P575" s="118">
        <v>9</v>
      </c>
      <c r="Q575" s="142">
        <v>0</v>
      </c>
      <c r="R575" s="136">
        <v>0</v>
      </c>
      <c r="S575" s="136">
        <v>5</v>
      </c>
      <c r="T575" s="121" t="e">
        <f>[1]!STOCK[[#This Row],[Costo Unitario (USD)]]+[1]!STOCK[[#This Row],[Costo Envío (USD)]]+[1]!STOCK[[#This Row],[Comisión 10%]]</f>
        <v>#REF!</v>
      </c>
      <c r="U575" s="99" t="e">
        <f>[1]!STOCK[[#This Row],[Costo total]]*1.5</f>
        <v>#REF!</v>
      </c>
      <c r="V575" s="80">
        <f t="shared" si="18"/>
        <v>30</v>
      </c>
      <c r="W575" s="121" t="e">
        <f>[1]!STOCK[[#This Row],[Precio Final]]-[1]!STOCK[[#This Row],[Costo total]]</f>
        <v>#REF!</v>
      </c>
      <c r="X575" s="121" t="e">
        <f>[1]!STOCK[[#This Row],[Ganancia Unitaria]]*[1]!STOCK[[#This Row],[Salidas]]</f>
        <v>#REF!</v>
      </c>
      <c r="Y575" s="139"/>
      <c r="Z575" s="136"/>
      <c r="AA575" s="136"/>
      <c r="AB575" s="136"/>
      <c r="AC575" s="136"/>
      <c r="AD575" s="144"/>
      <c r="AE575" s="78"/>
      <c r="AF575" s="78"/>
      <c r="AG575" s="78"/>
      <c r="AH575" s="78"/>
      <c r="AI575" s="78"/>
      <c r="AJ575" s="78"/>
      <c r="AK575" s="78"/>
      <c r="AL575" s="78"/>
      <c r="AM575" s="78"/>
      <c r="AN575" s="78"/>
      <c r="AO575" s="78"/>
      <c r="AP575" s="78"/>
      <c r="AQ575" s="78"/>
      <c r="AR575" s="78"/>
      <c r="AS575" s="78"/>
      <c r="AT575" s="78"/>
    </row>
    <row r="576" s="58" customFormat="1" ht="80" customHeight="1" spans="1:46">
      <c r="A576" s="130" t="s">
        <v>17708</v>
      </c>
      <c r="B576" s="134"/>
      <c r="C576" s="87" t="s">
        <v>2</v>
      </c>
      <c r="D576" s="135" t="s">
        <v>16519</v>
      </c>
      <c r="E576" s="127" t="s">
        <v>17709</v>
      </c>
      <c r="F576" s="127" t="s">
        <v>17710</v>
      </c>
      <c r="G576" s="137"/>
      <c r="H576" s="135">
        <v>30</v>
      </c>
      <c r="I576" s="78">
        <f t="shared" si="19"/>
        <v>30</v>
      </c>
      <c r="J576" s="124">
        <v>1</v>
      </c>
      <c r="K576" s="105">
        <v>1</v>
      </c>
      <c r="L576" s="105">
        <f>STOCK[[#This Row],[Entradas]]-STOCK[[#This Row],[Salidas]]</f>
        <v>0</v>
      </c>
      <c r="M576" s="98" t="e">
        <f>[1]!STOCK[[#This Row],[Precio Final]]*10%</f>
        <v>#REF!</v>
      </c>
      <c r="N576" s="98">
        <v>0</v>
      </c>
      <c r="O576" s="98">
        <v>0</v>
      </c>
      <c r="P576" s="118">
        <v>9</v>
      </c>
      <c r="Q576" s="141">
        <v>0</v>
      </c>
      <c r="R576" s="137">
        <v>0</v>
      </c>
      <c r="S576" s="137">
        <v>5</v>
      </c>
      <c r="T576" s="115" t="e">
        <f>[1]!STOCK[[#This Row],[Costo Unitario (USD)]]+[1]!STOCK[[#This Row],[Costo Envío (USD)]]+[1]!STOCK[[#This Row],[Comisión 10%]]</f>
        <v>#REF!</v>
      </c>
      <c r="U576" s="98" t="e">
        <f>[1]!STOCK[[#This Row],[Costo total]]*1.5</f>
        <v>#REF!</v>
      </c>
      <c r="V576" s="80">
        <f t="shared" si="18"/>
        <v>30</v>
      </c>
      <c r="W576" s="115" t="e">
        <f>[1]!STOCK[[#This Row],[Precio Final]]-[1]!STOCK[[#This Row],[Costo total]]</f>
        <v>#REF!</v>
      </c>
      <c r="X576" s="115" t="e">
        <f>[1]!STOCK[[#This Row],[Ganancia Unitaria]]*[1]!STOCK[[#This Row],[Salidas]]</f>
        <v>#REF!</v>
      </c>
      <c r="Y576" s="140"/>
      <c r="Z576" s="137"/>
      <c r="AA576" s="137"/>
      <c r="AB576" s="137"/>
      <c r="AC576" s="137"/>
      <c r="AD576" s="144"/>
      <c r="AE576" s="78"/>
      <c r="AF576" s="78"/>
      <c r="AG576" s="78"/>
      <c r="AH576" s="78"/>
      <c r="AI576" s="78"/>
      <c r="AJ576" s="78"/>
      <c r="AK576" s="78"/>
      <c r="AL576" s="78"/>
      <c r="AM576" s="78"/>
      <c r="AN576" s="78"/>
      <c r="AO576" s="78"/>
      <c r="AP576" s="78"/>
      <c r="AQ576" s="78"/>
      <c r="AR576" s="78"/>
      <c r="AS576" s="78"/>
      <c r="AT576" s="78"/>
    </row>
    <row r="577" s="58" customFormat="1" ht="80" hidden="1" customHeight="1" spans="1:46">
      <c r="A577" s="126" t="s">
        <v>17711</v>
      </c>
      <c r="B577" s="134"/>
      <c r="C577" s="83" t="s">
        <v>2</v>
      </c>
      <c r="D577" s="135" t="s">
        <v>16423</v>
      </c>
      <c r="E577" s="127" t="s">
        <v>17712</v>
      </c>
      <c r="F577" s="127" t="s">
        <v>16568</v>
      </c>
      <c r="G577" s="136"/>
      <c r="H577" s="135">
        <v>30</v>
      </c>
      <c r="I577" s="78">
        <f t="shared" si="19"/>
        <v>30</v>
      </c>
      <c r="J577" s="124">
        <v>1</v>
      </c>
      <c r="K577" s="105">
        <f>SUMIFS(VENTAS[Cantidad],VENTAS[Código del producto Vendido],STOCK[[#This Row],[Code]])</f>
        <v>0</v>
      </c>
      <c r="L577" s="105">
        <f>STOCK[[#This Row],[Entradas]]-STOCK[[#This Row],[Salidas]]</f>
        <v>1</v>
      </c>
      <c r="M577" s="99" t="e">
        <f>[1]!STOCK[[#This Row],[Precio Final]]*10%</f>
        <v>#REF!</v>
      </c>
      <c r="N577" s="99">
        <v>0</v>
      </c>
      <c r="O577" s="99">
        <v>0</v>
      </c>
      <c r="P577" s="118">
        <v>9</v>
      </c>
      <c r="Q577" s="142">
        <v>0</v>
      </c>
      <c r="R577" s="136">
        <v>0</v>
      </c>
      <c r="S577" s="136">
        <v>5</v>
      </c>
      <c r="T577" s="121" t="e">
        <f>[1]!STOCK[[#This Row],[Costo Unitario (USD)]]+[1]!STOCK[[#This Row],[Costo Envío (USD)]]+[1]!STOCK[[#This Row],[Comisión 10%]]</f>
        <v>#REF!</v>
      </c>
      <c r="U577" s="99" t="e">
        <f>[1]!STOCK[[#This Row],[Costo total]]*1.5</f>
        <v>#REF!</v>
      </c>
      <c r="V577" s="80">
        <f t="shared" si="18"/>
        <v>30</v>
      </c>
      <c r="W577" s="121" t="e">
        <f>[1]!STOCK[[#This Row],[Precio Final]]-[1]!STOCK[[#This Row],[Costo total]]</f>
        <v>#REF!</v>
      </c>
      <c r="X577" s="121" t="e">
        <f>[1]!STOCK[[#This Row],[Ganancia Unitaria]]*[1]!STOCK[[#This Row],[Salidas]]</f>
        <v>#REF!</v>
      </c>
      <c r="Y577" s="139"/>
      <c r="Z577" s="136"/>
      <c r="AA577" s="136"/>
      <c r="AB577" s="136"/>
      <c r="AC577" s="136"/>
      <c r="AD577" s="144"/>
      <c r="AE577" s="78"/>
      <c r="AF577" s="78"/>
      <c r="AG577" s="78"/>
      <c r="AH577" s="78"/>
      <c r="AI577" s="78"/>
      <c r="AJ577" s="78"/>
      <c r="AK577" s="78"/>
      <c r="AL577" s="78"/>
      <c r="AM577" s="78"/>
      <c r="AN577" s="78"/>
      <c r="AO577" s="78"/>
      <c r="AP577" s="78"/>
      <c r="AQ577" s="78"/>
      <c r="AR577" s="78"/>
      <c r="AS577" s="78"/>
      <c r="AT577" s="78"/>
    </row>
    <row r="578" s="58" customFormat="1" ht="80" hidden="1" customHeight="1" spans="1:46">
      <c r="A578" s="126" t="s">
        <v>17713</v>
      </c>
      <c r="B578" s="134"/>
      <c r="C578" s="87" t="s">
        <v>2</v>
      </c>
      <c r="D578" s="135" t="s">
        <v>16423</v>
      </c>
      <c r="E578" s="127" t="s">
        <v>17714</v>
      </c>
      <c r="F578" s="127" t="s">
        <v>16413</v>
      </c>
      <c r="G578" s="137"/>
      <c r="H578" s="135">
        <v>30</v>
      </c>
      <c r="I578" s="78">
        <f t="shared" si="19"/>
        <v>30</v>
      </c>
      <c r="J578" s="124">
        <v>2</v>
      </c>
      <c r="K578" s="105">
        <f>SUMIFS(VENTAS[Cantidad],VENTAS[Código del producto Vendido],STOCK[[#This Row],[Code]])</f>
        <v>0</v>
      </c>
      <c r="L578" s="105">
        <f>STOCK[[#This Row],[Entradas]]-STOCK[[#This Row],[Salidas]]</f>
        <v>2</v>
      </c>
      <c r="M578" s="98" t="e">
        <f>[1]!STOCK[[#This Row],[Precio Final]]*10%</f>
        <v>#REF!</v>
      </c>
      <c r="N578" s="98">
        <v>0</v>
      </c>
      <c r="O578" s="98">
        <v>0</v>
      </c>
      <c r="P578" s="118">
        <v>9</v>
      </c>
      <c r="Q578" s="141">
        <v>0</v>
      </c>
      <c r="R578" s="137">
        <v>0</v>
      </c>
      <c r="S578" s="137">
        <v>5</v>
      </c>
      <c r="T578" s="115" t="e">
        <f>[1]!STOCK[[#This Row],[Costo Unitario (USD)]]+[1]!STOCK[[#This Row],[Costo Envío (USD)]]+[1]!STOCK[[#This Row],[Comisión 10%]]</f>
        <v>#REF!</v>
      </c>
      <c r="U578" s="98" t="e">
        <f>[1]!STOCK[[#This Row],[Costo total]]*1.5</f>
        <v>#REF!</v>
      </c>
      <c r="V578" s="80">
        <f t="shared" ref="V578:V641" si="20">H578</f>
        <v>30</v>
      </c>
      <c r="W578" s="115" t="e">
        <f>[1]!STOCK[[#This Row],[Precio Final]]-[1]!STOCK[[#This Row],[Costo total]]</f>
        <v>#REF!</v>
      </c>
      <c r="X578" s="115" t="e">
        <f>[1]!STOCK[[#This Row],[Ganancia Unitaria]]*[1]!STOCK[[#This Row],[Salidas]]</f>
        <v>#REF!</v>
      </c>
      <c r="Y578" s="140"/>
      <c r="Z578" s="137"/>
      <c r="AA578" s="137"/>
      <c r="AB578" s="137"/>
      <c r="AC578" s="137"/>
      <c r="AD578" s="144"/>
      <c r="AE578" s="78"/>
      <c r="AF578" s="78"/>
      <c r="AG578" s="78"/>
      <c r="AH578" s="78"/>
      <c r="AI578" s="78"/>
      <c r="AJ578" s="78"/>
      <c r="AK578" s="78"/>
      <c r="AL578" s="78"/>
      <c r="AM578" s="78"/>
      <c r="AN578" s="78"/>
      <c r="AO578" s="78"/>
      <c r="AP578" s="78"/>
      <c r="AQ578" s="78"/>
      <c r="AR578" s="78"/>
      <c r="AS578" s="78"/>
      <c r="AT578" s="78"/>
    </row>
    <row r="579" s="58" customFormat="1" ht="80" hidden="1" customHeight="1" spans="1:46">
      <c r="A579" s="126" t="s">
        <v>17715</v>
      </c>
      <c r="B579" s="134"/>
      <c r="C579" s="83" t="s">
        <v>2</v>
      </c>
      <c r="D579" s="135" t="s">
        <v>16423</v>
      </c>
      <c r="E579" s="127" t="s">
        <v>17716</v>
      </c>
      <c r="F579" s="127" t="s">
        <v>16568</v>
      </c>
      <c r="G579" s="136"/>
      <c r="H579" s="135">
        <v>30</v>
      </c>
      <c r="I579" s="78">
        <f t="shared" si="19"/>
        <v>30</v>
      </c>
      <c r="J579" s="124">
        <v>1</v>
      </c>
      <c r="K579" s="105">
        <f>SUMIFS(VENTAS[Cantidad],VENTAS[Código del producto Vendido],STOCK[[#This Row],[Code]])</f>
        <v>0</v>
      </c>
      <c r="L579" s="105">
        <f>STOCK[[#This Row],[Entradas]]-STOCK[[#This Row],[Salidas]]</f>
        <v>1</v>
      </c>
      <c r="M579" s="99" t="e">
        <f>[1]!STOCK[[#This Row],[Precio Final]]*10%</f>
        <v>#REF!</v>
      </c>
      <c r="N579" s="99">
        <v>0</v>
      </c>
      <c r="O579" s="99">
        <v>0</v>
      </c>
      <c r="P579" s="118">
        <v>9</v>
      </c>
      <c r="Q579" s="142">
        <v>0</v>
      </c>
      <c r="R579" s="136">
        <v>0</v>
      </c>
      <c r="S579" s="136">
        <v>5</v>
      </c>
      <c r="T579" s="121" t="e">
        <f>[1]!STOCK[[#This Row],[Costo Unitario (USD)]]+[1]!STOCK[[#This Row],[Costo Envío (USD)]]+[1]!STOCK[[#This Row],[Comisión 10%]]</f>
        <v>#REF!</v>
      </c>
      <c r="U579" s="99" t="e">
        <f>[1]!STOCK[[#This Row],[Costo total]]*1.5</f>
        <v>#REF!</v>
      </c>
      <c r="V579" s="80">
        <f t="shared" si="20"/>
        <v>30</v>
      </c>
      <c r="W579" s="121" t="e">
        <f>[1]!STOCK[[#This Row],[Precio Final]]-[1]!STOCK[[#This Row],[Costo total]]</f>
        <v>#REF!</v>
      </c>
      <c r="X579" s="121" t="e">
        <f>[1]!STOCK[[#This Row],[Ganancia Unitaria]]*[1]!STOCK[[#This Row],[Salidas]]</f>
        <v>#REF!</v>
      </c>
      <c r="Y579" s="139"/>
      <c r="Z579" s="136"/>
      <c r="AA579" s="136"/>
      <c r="AB579" s="136"/>
      <c r="AC579" s="136"/>
      <c r="AD579" s="144"/>
      <c r="AE579" s="78"/>
      <c r="AF579" s="78"/>
      <c r="AG579" s="78"/>
      <c r="AH579" s="78"/>
      <c r="AI579" s="78"/>
      <c r="AJ579" s="78"/>
      <c r="AK579" s="78"/>
      <c r="AL579" s="78"/>
      <c r="AM579" s="78"/>
      <c r="AN579" s="78"/>
      <c r="AO579" s="78"/>
      <c r="AP579" s="78"/>
      <c r="AQ579" s="78"/>
      <c r="AR579" s="78"/>
      <c r="AS579" s="78"/>
      <c r="AT579" s="78"/>
    </row>
    <row r="580" s="58" customFormat="1" ht="80" hidden="1" customHeight="1" spans="1:46">
      <c r="A580" s="126" t="s">
        <v>17717</v>
      </c>
      <c r="B580" s="134"/>
      <c r="C580" s="87" t="s">
        <v>2</v>
      </c>
      <c r="D580" s="135" t="s">
        <v>16423</v>
      </c>
      <c r="E580" s="127" t="s">
        <v>17718</v>
      </c>
      <c r="F580" s="127" t="s">
        <v>16413</v>
      </c>
      <c r="G580" s="137"/>
      <c r="H580" s="135">
        <v>30</v>
      </c>
      <c r="I580" s="78">
        <f t="shared" si="19"/>
        <v>30</v>
      </c>
      <c r="J580" s="124">
        <v>1</v>
      </c>
      <c r="K580" s="105">
        <f>SUMIFS(VENTAS[Cantidad],VENTAS[Código del producto Vendido],STOCK[[#This Row],[Code]])</f>
        <v>0</v>
      </c>
      <c r="L580" s="105">
        <f>STOCK[[#This Row],[Entradas]]-STOCK[[#This Row],[Salidas]]</f>
        <v>1</v>
      </c>
      <c r="M580" s="98" t="e">
        <f>[1]!STOCK[[#This Row],[Precio Final]]*10%</f>
        <v>#REF!</v>
      </c>
      <c r="N580" s="98">
        <v>0</v>
      </c>
      <c r="O580" s="98">
        <v>0</v>
      </c>
      <c r="P580" s="118">
        <v>9</v>
      </c>
      <c r="Q580" s="141">
        <v>0</v>
      </c>
      <c r="R580" s="137">
        <v>0</v>
      </c>
      <c r="S580" s="137">
        <v>5</v>
      </c>
      <c r="T580" s="115" t="e">
        <f>[1]!STOCK[[#This Row],[Costo Unitario (USD)]]+[1]!STOCK[[#This Row],[Costo Envío (USD)]]+[1]!STOCK[[#This Row],[Comisión 10%]]</f>
        <v>#REF!</v>
      </c>
      <c r="U580" s="98" t="e">
        <f>[1]!STOCK[[#This Row],[Costo total]]*1.5</f>
        <v>#REF!</v>
      </c>
      <c r="V580" s="80">
        <f t="shared" si="20"/>
        <v>30</v>
      </c>
      <c r="W580" s="115" t="e">
        <f>[1]!STOCK[[#This Row],[Precio Final]]-[1]!STOCK[[#This Row],[Costo total]]</f>
        <v>#REF!</v>
      </c>
      <c r="X580" s="115" t="e">
        <f>[1]!STOCK[[#This Row],[Ganancia Unitaria]]*[1]!STOCK[[#This Row],[Salidas]]</f>
        <v>#REF!</v>
      </c>
      <c r="Y580" s="140"/>
      <c r="Z580" s="137"/>
      <c r="AA580" s="137"/>
      <c r="AB580" s="137"/>
      <c r="AC580" s="137"/>
      <c r="AD580" s="144"/>
      <c r="AE580" s="78"/>
      <c r="AF580" s="78"/>
      <c r="AG580" s="78"/>
      <c r="AH580" s="78"/>
      <c r="AI580" s="78"/>
      <c r="AJ580" s="78"/>
      <c r="AK580" s="78"/>
      <c r="AL580" s="78"/>
      <c r="AM580" s="78"/>
      <c r="AN580" s="78"/>
      <c r="AO580" s="78"/>
      <c r="AP580" s="78"/>
      <c r="AQ580" s="78"/>
      <c r="AR580" s="78"/>
      <c r="AS580" s="78"/>
      <c r="AT580" s="78"/>
    </row>
    <row r="581" s="58" customFormat="1" ht="80" hidden="1" customHeight="1" spans="1:46">
      <c r="A581" s="126" t="s">
        <v>17719</v>
      </c>
      <c r="B581" s="134"/>
      <c r="C581" s="83" t="s">
        <v>2</v>
      </c>
      <c r="D581" s="135" t="s">
        <v>16423</v>
      </c>
      <c r="E581" s="127" t="s">
        <v>17720</v>
      </c>
      <c r="F581" s="127" t="s">
        <v>16400</v>
      </c>
      <c r="G581" s="136"/>
      <c r="H581" s="135">
        <v>30</v>
      </c>
      <c r="I581" s="78">
        <f t="shared" si="19"/>
        <v>30</v>
      </c>
      <c r="J581" s="124">
        <v>0</v>
      </c>
      <c r="K581" s="105">
        <f>SUMIFS(VENTAS[Cantidad],VENTAS[Código del producto Vendido],STOCK[[#This Row],[Code]])</f>
        <v>0</v>
      </c>
      <c r="L581" s="105">
        <f>STOCK[[#This Row],[Entradas]]-STOCK[[#This Row],[Salidas]]</f>
        <v>0</v>
      </c>
      <c r="M581" s="99" t="e">
        <f>[1]!STOCK[[#This Row],[Precio Final]]*10%</f>
        <v>#REF!</v>
      </c>
      <c r="N581" s="99">
        <v>0</v>
      </c>
      <c r="O581" s="99">
        <v>0</v>
      </c>
      <c r="P581" s="118">
        <v>9</v>
      </c>
      <c r="Q581" s="142">
        <v>0</v>
      </c>
      <c r="R581" s="136">
        <v>0</v>
      </c>
      <c r="S581" s="136">
        <v>5</v>
      </c>
      <c r="T581" s="121" t="e">
        <f>[1]!STOCK[[#This Row],[Costo Unitario (USD)]]+[1]!STOCK[[#This Row],[Costo Envío (USD)]]+[1]!STOCK[[#This Row],[Comisión 10%]]</f>
        <v>#REF!</v>
      </c>
      <c r="U581" s="99" t="e">
        <f>[1]!STOCK[[#This Row],[Costo total]]*1.5</f>
        <v>#REF!</v>
      </c>
      <c r="V581" s="80">
        <f t="shared" si="20"/>
        <v>30</v>
      </c>
      <c r="W581" s="121" t="e">
        <f>[1]!STOCK[[#This Row],[Precio Final]]-[1]!STOCK[[#This Row],[Costo total]]</f>
        <v>#REF!</v>
      </c>
      <c r="X581" s="121" t="e">
        <f>[1]!STOCK[[#This Row],[Ganancia Unitaria]]*[1]!STOCK[[#This Row],[Salidas]]</f>
        <v>#REF!</v>
      </c>
      <c r="Y581" s="139"/>
      <c r="Z581" s="136"/>
      <c r="AA581" s="136"/>
      <c r="AB581" s="136"/>
      <c r="AC581" s="136"/>
      <c r="AD581" s="144"/>
      <c r="AE581" s="78"/>
      <c r="AF581" s="78"/>
      <c r="AG581" s="78"/>
      <c r="AH581" s="78"/>
      <c r="AI581" s="78"/>
      <c r="AJ581" s="78"/>
      <c r="AK581" s="78"/>
      <c r="AL581" s="78"/>
      <c r="AM581" s="78"/>
      <c r="AN581" s="78"/>
      <c r="AO581" s="78"/>
      <c r="AP581" s="78"/>
      <c r="AQ581" s="78"/>
      <c r="AR581" s="78"/>
      <c r="AS581" s="78"/>
      <c r="AT581" s="78"/>
    </row>
    <row r="582" s="58" customFormat="1" ht="80" hidden="1" customHeight="1" spans="1:46">
      <c r="A582" s="130" t="s">
        <v>17721</v>
      </c>
      <c r="B582" s="134"/>
      <c r="C582" s="87" t="s">
        <v>2</v>
      </c>
      <c r="D582" s="135" t="s">
        <v>16423</v>
      </c>
      <c r="E582" s="127" t="s">
        <v>17722</v>
      </c>
      <c r="F582" s="127" t="s">
        <v>16568</v>
      </c>
      <c r="G582" s="137"/>
      <c r="H582" s="135">
        <v>35</v>
      </c>
      <c r="I582" s="78">
        <f t="shared" si="19"/>
        <v>35</v>
      </c>
      <c r="J582" s="124">
        <v>1</v>
      </c>
      <c r="K582" s="105">
        <f>SUMIFS(VENTAS[Cantidad],VENTAS[Código del producto Vendido],STOCK[[#This Row],[Code]])</f>
        <v>0</v>
      </c>
      <c r="L582" s="105">
        <f>STOCK[[#This Row],[Entradas]]-STOCK[[#This Row],[Salidas]]</f>
        <v>1</v>
      </c>
      <c r="M582" s="98" t="e">
        <f>[1]!STOCK[[#This Row],[Precio Final]]*10%</f>
        <v>#REF!</v>
      </c>
      <c r="N582" s="98">
        <v>0</v>
      </c>
      <c r="O582" s="98">
        <v>0</v>
      </c>
      <c r="P582" s="118">
        <v>9</v>
      </c>
      <c r="Q582" s="141">
        <v>0</v>
      </c>
      <c r="R582" s="137">
        <v>0</v>
      </c>
      <c r="S582" s="137">
        <v>5</v>
      </c>
      <c r="T582" s="115" t="e">
        <f>[1]!STOCK[[#This Row],[Costo Unitario (USD)]]+[1]!STOCK[[#This Row],[Costo Envío (USD)]]+[1]!STOCK[[#This Row],[Comisión 10%]]</f>
        <v>#REF!</v>
      </c>
      <c r="U582" s="98" t="e">
        <f>[1]!STOCK[[#This Row],[Costo total]]*1.5</f>
        <v>#REF!</v>
      </c>
      <c r="V582" s="80">
        <f t="shared" si="20"/>
        <v>35</v>
      </c>
      <c r="W582" s="115" t="e">
        <f>[1]!STOCK[[#This Row],[Precio Final]]-[1]!STOCK[[#This Row],[Costo total]]</f>
        <v>#REF!</v>
      </c>
      <c r="X582" s="115" t="e">
        <f>[1]!STOCK[[#This Row],[Ganancia Unitaria]]*[1]!STOCK[[#This Row],[Salidas]]</f>
        <v>#REF!</v>
      </c>
      <c r="Y582" s="140"/>
      <c r="Z582" s="137"/>
      <c r="AA582" s="137"/>
      <c r="AB582" s="137"/>
      <c r="AC582" s="137"/>
      <c r="AD582" s="144"/>
      <c r="AE582" s="78"/>
      <c r="AF582" s="78"/>
      <c r="AG582" s="78"/>
      <c r="AH582" s="78"/>
      <c r="AI582" s="78"/>
      <c r="AJ582" s="78"/>
      <c r="AK582" s="78"/>
      <c r="AL582" s="78"/>
      <c r="AM582" s="78"/>
      <c r="AN582" s="78"/>
      <c r="AO582" s="78"/>
      <c r="AP582" s="78"/>
      <c r="AQ582" s="78"/>
      <c r="AR582" s="78"/>
      <c r="AS582" s="78"/>
      <c r="AT582" s="78"/>
    </row>
    <row r="583" s="58" customFormat="1" ht="80" hidden="1" customHeight="1" spans="1:46">
      <c r="A583" s="130" t="s">
        <v>17723</v>
      </c>
      <c r="B583" s="134"/>
      <c r="C583" s="83" t="s">
        <v>2</v>
      </c>
      <c r="D583" s="135" t="s">
        <v>16423</v>
      </c>
      <c r="E583" s="127" t="s">
        <v>17724</v>
      </c>
      <c r="F583" s="127" t="s">
        <v>16413</v>
      </c>
      <c r="G583" s="136"/>
      <c r="H583" s="135">
        <v>35</v>
      </c>
      <c r="I583" s="78">
        <f t="shared" si="19"/>
        <v>35</v>
      </c>
      <c r="J583" s="124">
        <v>2</v>
      </c>
      <c r="K583" s="105">
        <f>SUMIFS(VENTAS[Cantidad],VENTAS[Código del producto Vendido],STOCK[[#This Row],[Code]])</f>
        <v>0</v>
      </c>
      <c r="L583" s="105">
        <f>STOCK[[#This Row],[Entradas]]-STOCK[[#This Row],[Salidas]]</f>
        <v>2</v>
      </c>
      <c r="M583" s="99" t="e">
        <f>[1]!STOCK[[#This Row],[Precio Final]]*10%</f>
        <v>#REF!</v>
      </c>
      <c r="N583" s="99">
        <v>0</v>
      </c>
      <c r="O583" s="99">
        <v>0</v>
      </c>
      <c r="P583" s="118">
        <v>9</v>
      </c>
      <c r="Q583" s="142">
        <v>0</v>
      </c>
      <c r="R583" s="136">
        <v>0</v>
      </c>
      <c r="S583" s="136">
        <v>5</v>
      </c>
      <c r="T583" s="121" t="e">
        <f>[1]!STOCK[[#This Row],[Costo Unitario (USD)]]+[1]!STOCK[[#This Row],[Costo Envío (USD)]]+[1]!STOCK[[#This Row],[Comisión 10%]]</f>
        <v>#REF!</v>
      </c>
      <c r="U583" s="99" t="e">
        <f>[1]!STOCK[[#This Row],[Costo total]]*1.5</f>
        <v>#REF!</v>
      </c>
      <c r="V583" s="80">
        <f t="shared" si="20"/>
        <v>35</v>
      </c>
      <c r="W583" s="121" t="e">
        <f>[1]!STOCK[[#This Row],[Precio Final]]-[1]!STOCK[[#This Row],[Costo total]]</f>
        <v>#REF!</v>
      </c>
      <c r="X583" s="121" t="e">
        <f>[1]!STOCK[[#This Row],[Ganancia Unitaria]]*[1]!STOCK[[#This Row],[Salidas]]</f>
        <v>#REF!</v>
      </c>
      <c r="Y583" s="139"/>
      <c r="Z583" s="136"/>
      <c r="AA583" s="136"/>
      <c r="AB583" s="136"/>
      <c r="AC583" s="136"/>
      <c r="AD583" s="144"/>
      <c r="AE583" s="78"/>
      <c r="AF583" s="78"/>
      <c r="AG583" s="78"/>
      <c r="AH583" s="78"/>
      <c r="AI583" s="78"/>
      <c r="AJ583" s="78"/>
      <c r="AK583" s="78"/>
      <c r="AL583" s="78"/>
      <c r="AM583" s="78"/>
      <c r="AN583" s="78"/>
      <c r="AO583" s="78"/>
      <c r="AP583" s="78"/>
      <c r="AQ583" s="78"/>
      <c r="AR583" s="78"/>
      <c r="AS583" s="78"/>
      <c r="AT583" s="78"/>
    </row>
    <row r="584" s="58" customFormat="1" ht="80" hidden="1" customHeight="1" spans="1:46">
      <c r="A584" s="130" t="s">
        <v>17725</v>
      </c>
      <c r="B584" s="134"/>
      <c r="C584" s="87" t="s">
        <v>2</v>
      </c>
      <c r="D584" s="135" t="s">
        <v>16423</v>
      </c>
      <c r="E584" s="127" t="s">
        <v>17726</v>
      </c>
      <c r="F584" s="127" t="s">
        <v>16400</v>
      </c>
      <c r="G584" s="137"/>
      <c r="H584" s="135">
        <v>35</v>
      </c>
      <c r="I584" s="78">
        <f t="shared" si="19"/>
        <v>35</v>
      </c>
      <c r="J584" s="124">
        <v>2</v>
      </c>
      <c r="K584" s="105">
        <f>SUMIFS(VENTAS[Cantidad],VENTAS[Código del producto Vendido],STOCK[[#This Row],[Code]])</f>
        <v>0</v>
      </c>
      <c r="L584" s="105">
        <f>STOCK[[#This Row],[Entradas]]-STOCK[[#This Row],[Salidas]]</f>
        <v>2</v>
      </c>
      <c r="M584" s="98" t="e">
        <f>[1]!STOCK[[#This Row],[Precio Final]]*10%</f>
        <v>#REF!</v>
      </c>
      <c r="N584" s="98">
        <v>0</v>
      </c>
      <c r="O584" s="98">
        <v>0</v>
      </c>
      <c r="P584" s="118">
        <v>9</v>
      </c>
      <c r="Q584" s="141">
        <v>0</v>
      </c>
      <c r="R584" s="137">
        <v>0</v>
      </c>
      <c r="S584" s="137">
        <v>5</v>
      </c>
      <c r="T584" s="115" t="e">
        <f>[1]!STOCK[[#This Row],[Costo Unitario (USD)]]+[1]!STOCK[[#This Row],[Costo Envío (USD)]]+[1]!STOCK[[#This Row],[Comisión 10%]]</f>
        <v>#REF!</v>
      </c>
      <c r="U584" s="98" t="e">
        <f>[1]!STOCK[[#This Row],[Costo total]]*1.5</f>
        <v>#REF!</v>
      </c>
      <c r="V584" s="80">
        <f t="shared" si="20"/>
        <v>35</v>
      </c>
      <c r="W584" s="115" t="e">
        <f>[1]!STOCK[[#This Row],[Precio Final]]-[1]!STOCK[[#This Row],[Costo total]]</f>
        <v>#REF!</v>
      </c>
      <c r="X584" s="115" t="e">
        <f>[1]!STOCK[[#This Row],[Ganancia Unitaria]]*[1]!STOCK[[#This Row],[Salidas]]</f>
        <v>#REF!</v>
      </c>
      <c r="Y584" s="140"/>
      <c r="Z584" s="137"/>
      <c r="AA584" s="137"/>
      <c r="AB584" s="137"/>
      <c r="AC584" s="137"/>
      <c r="AD584" s="144"/>
      <c r="AE584" s="78"/>
      <c r="AF584" s="78"/>
      <c r="AG584" s="78"/>
      <c r="AH584" s="78"/>
      <c r="AI584" s="78"/>
      <c r="AJ584" s="78"/>
      <c r="AK584" s="78"/>
      <c r="AL584" s="78"/>
      <c r="AM584" s="78"/>
      <c r="AN584" s="78"/>
      <c r="AO584" s="78"/>
      <c r="AP584" s="78"/>
      <c r="AQ584" s="78"/>
      <c r="AR584" s="78"/>
      <c r="AS584" s="78"/>
      <c r="AT584" s="78"/>
    </row>
    <row r="585" s="58" customFormat="1" ht="80" hidden="1" customHeight="1" spans="1:46">
      <c r="A585" s="130" t="s">
        <v>17727</v>
      </c>
      <c r="B585" s="134"/>
      <c r="C585" s="83" t="s">
        <v>2</v>
      </c>
      <c r="D585" s="135" t="s">
        <v>16423</v>
      </c>
      <c r="E585" s="127" t="s">
        <v>17728</v>
      </c>
      <c r="F585" s="127" t="s">
        <v>16409</v>
      </c>
      <c r="G585" s="136"/>
      <c r="H585" s="135">
        <v>35</v>
      </c>
      <c r="I585" s="78">
        <f t="shared" si="19"/>
        <v>35</v>
      </c>
      <c r="J585" s="124">
        <v>2</v>
      </c>
      <c r="K585" s="105">
        <v>1</v>
      </c>
      <c r="L585" s="105">
        <f>STOCK[[#This Row],[Entradas]]-STOCK[[#This Row],[Salidas]]</f>
        <v>1</v>
      </c>
      <c r="M585" s="99" t="e">
        <f>[1]!STOCK[[#This Row],[Precio Final]]*10%</f>
        <v>#REF!</v>
      </c>
      <c r="N585" s="99">
        <v>0</v>
      </c>
      <c r="O585" s="99">
        <v>0</v>
      </c>
      <c r="P585" s="118">
        <v>9</v>
      </c>
      <c r="Q585" s="142">
        <v>0</v>
      </c>
      <c r="R585" s="136">
        <v>0</v>
      </c>
      <c r="S585" s="136">
        <v>5</v>
      </c>
      <c r="T585" s="121" t="e">
        <f>[1]!STOCK[[#This Row],[Costo Unitario (USD)]]+[1]!STOCK[[#This Row],[Costo Envío (USD)]]+[1]!STOCK[[#This Row],[Comisión 10%]]</f>
        <v>#REF!</v>
      </c>
      <c r="U585" s="99" t="e">
        <f>[1]!STOCK[[#This Row],[Costo total]]*1.5</f>
        <v>#REF!</v>
      </c>
      <c r="V585" s="80">
        <f t="shared" si="20"/>
        <v>35</v>
      </c>
      <c r="W585" s="121" t="e">
        <f>[1]!STOCK[[#This Row],[Precio Final]]-[1]!STOCK[[#This Row],[Costo total]]</f>
        <v>#REF!</v>
      </c>
      <c r="X585" s="121" t="e">
        <f>[1]!STOCK[[#This Row],[Ganancia Unitaria]]*[1]!STOCK[[#This Row],[Salidas]]</f>
        <v>#REF!</v>
      </c>
      <c r="Y585" s="139"/>
      <c r="Z585" s="136"/>
      <c r="AA585" s="136"/>
      <c r="AB585" s="136"/>
      <c r="AC585" s="136"/>
      <c r="AD585" s="144"/>
      <c r="AE585" s="78"/>
      <c r="AF585" s="78"/>
      <c r="AG585" s="78"/>
      <c r="AH585" s="78"/>
      <c r="AI585" s="78"/>
      <c r="AJ585" s="78"/>
      <c r="AK585" s="78"/>
      <c r="AL585" s="78"/>
      <c r="AM585" s="78"/>
      <c r="AN585" s="78"/>
      <c r="AO585" s="78"/>
      <c r="AP585" s="78"/>
      <c r="AQ585" s="78"/>
      <c r="AR585" s="78"/>
      <c r="AS585" s="78"/>
      <c r="AT585" s="78"/>
    </row>
    <row r="586" s="58" customFormat="1" ht="80" hidden="1" customHeight="1" spans="1:46">
      <c r="A586" s="130" t="s">
        <v>17729</v>
      </c>
      <c r="B586" s="134"/>
      <c r="C586" s="87" t="s">
        <v>2</v>
      </c>
      <c r="D586" s="135" t="s">
        <v>16423</v>
      </c>
      <c r="E586" s="127" t="s">
        <v>17730</v>
      </c>
      <c r="F586" s="127" t="s">
        <v>16387</v>
      </c>
      <c r="G586" s="137"/>
      <c r="H586" s="135">
        <v>35</v>
      </c>
      <c r="I586" s="78">
        <f t="shared" si="19"/>
        <v>35</v>
      </c>
      <c r="J586" s="124">
        <v>1</v>
      </c>
      <c r="K586" s="105">
        <f>SUMIFS(VENTAS[Cantidad],VENTAS[Código del producto Vendido],STOCK[[#This Row],[Code]])</f>
        <v>0</v>
      </c>
      <c r="L586" s="105">
        <f>STOCK[[#This Row],[Entradas]]-STOCK[[#This Row],[Salidas]]</f>
        <v>1</v>
      </c>
      <c r="M586" s="98" t="e">
        <f>[1]!STOCK[[#This Row],[Precio Final]]*10%</f>
        <v>#REF!</v>
      </c>
      <c r="N586" s="98">
        <v>0</v>
      </c>
      <c r="O586" s="98">
        <v>0</v>
      </c>
      <c r="P586" s="118">
        <v>9</v>
      </c>
      <c r="Q586" s="141">
        <v>0</v>
      </c>
      <c r="R586" s="137">
        <v>0</v>
      </c>
      <c r="S586" s="137">
        <v>5</v>
      </c>
      <c r="T586" s="115" t="e">
        <f>[1]!STOCK[[#This Row],[Costo Unitario (USD)]]+[1]!STOCK[[#This Row],[Costo Envío (USD)]]+[1]!STOCK[[#This Row],[Comisión 10%]]</f>
        <v>#REF!</v>
      </c>
      <c r="U586" s="98" t="e">
        <f>[1]!STOCK[[#This Row],[Costo total]]*1.5</f>
        <v>#REF!</v>
      </c>
      <c r="V586" s="80">
        <f t="shared" si="20"/>
        <v>35</v>
      </c>
      <c r="W586" s="115" t="e">
        <f>[1]!STOCK[[#This Row],[Precio Final]]-[1]!STOCK[[#This Row],[Costo total]]</f>
        <v>#REF!</v>
      </c>
      <c r="X586" s="115" t="e">
        <f>[1]!STOCK[[#This Row],[Ganancia Unitaria]]*[1]!STOCK[[#This Row],[Salidas]]</f>
        <v>#REF!</v>
      </c>
      <c r="Y586" s="140"/>
      <c r="Z586" s="137"/>
      <c r="AA586" s="137"/>
      <c r="AB586" s="137"/>
      <c r="AC586" s="137"/>
      <c r="AD586" s="144"/>
      <c r="AE586" s="78"/>
      <c r="AF586" s="78"/>
      <c r="AG586" s="78"/>
      <c r="AH586" s="78"/>
      <c r="AI586" s="78"/>
      <c r="AJ586" s="78"/>
      <c r="AK586" s="78"/>
      <c r="AL586" s="78"/>
      <c r="AM586" s="78"/>
      <c r="AN586" s="78"/>
      <c r="AO586" s="78"/>
      <c r="AP586" s="78"/>
      <c r="AQ586" s="78"/>
      <c r="AR586" s="78"/>
      <c r="AS586" s="78"/>
      <c r="AT586" s="78"/>
    </row>
    <row r="587" s="58" customFormat="1" ht="80" hidden="1" customHeight="1" spans="1:46">
      <c r="A587" s="126" t="s">
        <v>17731</v>
      </c>
      <c r="B587" s="134"/>
      <c r="C587" s="83" t="s">
        <v>2</v>
      </c>
      <c r="D587" s="135" t="s">
        <v>16510</v>
      </c>
      <c r="E587" s="127" t="s">
        <v>17732</v>
      </c>
      <c r="F587" s="127" t="s">
        <v>16568</v>
      </c>
      <c r="G587" s="136"/>
      <c r="H587" s="135">
        <v>35</v>
      </c>
      <c r="I587" s="78">
        <f t="shared" si="19"/>
        <v>35</v>
      </c>
      <c r="J587" s="124">
        <v>1</v>
      </c>
      <c r="K587" s="110">
        <v>0</v>
      </c>
      <c r="L587" s="105">
        <f>STOCK[[#This Row],[Entradas]]-STOCK[[#This Row],[Salidas]]</f>
        <v>1</v>
      </c>
      <c r="M587" s="99" t="e">
        <f>[1]!STOCK[[#This Row],[Precio Final]]*10%</f>
        <v>#REF!</v>
      </c>
      <c r="N587" s="99">
        <v>0</v>
      </c>
      <c r="O587" s="99">
        <v>0</v>
      </c>
      <c r="P587" s="118">
        <v>9</v>
      </c>
      <c r="Q587" s="142">
        <v>0</v>
      </c>
      <c r="R587" s="136">
        <v>0</v>
      </c>
      <c r="S587" s="136">
        <v>5</v>
      </c>
      <c r="T587" s="121" t="e">
        <f>[1]!STOCK[[#This Row],[Costo Unitario (USD)]]+[1]!STOCK[[#This Row],[Costo Envío (USD)]]+[1]!STOCK[[#This Row],[Comisión 10%]]</f>
        <v>#REF!</v>
      </c>
      <c r="U587" s="99" t="e">
        <f>[1]!STOCK[[#This Row],[Costo total]]*1.5</f>
        <v>#REF!</v>
      </c>
      <c r="V587" s="80">
        <f t="shared" si="20"/>
        <v>35</v>
      </c>
      <c r="W587" s="121" t="e">
        <f>[1]!STOCK[[#This Row],[Precio Final]]-[1]!STOCK[[#This Row],[Costo total]]</f>
        <v>#REF!</v>
      </c>
      <c r="X587" s="121" t="e">
        <f>[1]!STOCK[[#This Row],[Ganancia Unitaria]]*[1]!STOCK[[#This Row],[Salidas]]</f>
        <v>#REF!</v>
      </c>
      <c r="Y587" s="139"/>
      <c r="Z587" s="136"/>
      <c r="AA587" s="136"/>
      <c r="AB587" s="136"/>
      <c r="AC587" s="136"/>
      <c r="AD587" s="144"/>
      <c r="AE587" s="78"/>
      <c r="AF587" s="78"/>
      <c r="AG587" s="78"/>
      <c r="AH587" s="78"/>
      <c r="AI587" s="78"/>
      <c r="AJ587" s="78"/>
      <c r="AK587" s="78"/>
      <c r="AL587" s="78"/>
      <c r="AM587" s="78"/>
      <c r="AN587" s="78"/>
      <c r="AO587" s="78"/>
      <c r="AP587" s="78"/>
      <c r="AQ587" s="78"/>
      <c r="AR587" s="78"/>
      <c r="AS587" s="78"/>
      <c r="AT587" s="78"/>
    </row>
    <row r="588" s="58" customFormat="1" ht="80" hidden="1" customHeight="1" spans="1:46">
      <c r="A588" s="126" t="s">
        <v>17733</v>
      </c>
      <c r="B588" s="134"/>
      <c r="C588" s="87" t="s">
        <v>2</v>
      </c>
      <c r="D588" s="135" t="s">
        <v>16510</v>
      </c>
      <c r="E588" s="127" t="s">
        <v>17734</v>
      </c>
      <c r="F588" s="127" t="s">
        <v>16413</v>
      </c>
      <c r="G588" s="137"/>
      <c r="H588" s="135">
        <v>35</v>
      </c>
      <c r="I588" s="78">
        <f t="shared" si="19"/>
        <v>35</v>
      </c>
      <c r="J588" s="124">
        <v>2</v>
      </c>
      <c r="K588" s="109">
        <v>0</v>
      </c>
      <c r="L588" s="105">
        <f>STOCK[[#This Row],[Entradas]]-STOCK[[#This Row],[Salidas]]</f>
        <v>2</v>
      </c>
      <c r="M588" s="98" t="e">
        <f>[1]!STOCK[[#This Row],[Precio Final]]*10%</f>
        <v>#REF!</v>
      </c>
      <c r="N588" s="98">
        <v>0</v>
      </c>
      <c r="O588" s="98">
        <v>0</v>
      </c>
      <c r="P588" s="118">
        <v>9</v>
      </c>
      <c r="Q588" s="141">
        <v>0</v>
      </c>
      <c r="R588" s="137">
        <v>0</v>
      </c>
      <c r="S588" s="137">
        <v>5</v>
      </c>
      <c r="T588" s="115" t="e">
        <f>[1]!STOCK[[#This Row],[Costo Unitario (USD)]]+[1]!STOCK[[#This Row],[Costo Envío (USD)]]+[1]!STOCK[[#This Row],[Comisión 10%]]</f>
        <v>#REF!</v>
      </c>
      <c r="U588" s="98" t="e">
        <f>[1]!STOCK[[#This Row],[Costo total]]*1.5</f>
        <v>#REF!</v>
      </c>
      <c r="V588" s="80">
        <f t="shared" si="20"/>
        <v>35</v>
      </c>
      <c r="W588" s="115" t="e">
        <f>[1]!STOCK[[#This Row],[Precio Final]]-[1]!STOCK[[#This Row],[Costo total]]</f>
        <v>#REF!</v>
      </c>
      <c r="X588" s="115" t="e">
        <f>[1]!STOCK[[#This Row],[Ganancia Unitaria]]*[1]!STOCK[[#This Row],[Salidas]]</f>
        <v>#REF!</v>
      </c>
      <c r="Y588" s="140"/>
      <c r="Z588" s="137"/>
      <c r="AA588" s="137"/>
      <c r="AB588" s="137"/>
      <c r="AC588" s="137"/>
      <c r="AD588" s="144"/>
      <c r="AE588" s="78"/>
      <c r="AF588" s="78"/>
      <c r="AG588" s="78"/>
      <c r="AH588" s="78"/>
      <c r="AI588" s="78"/>
      <c r="AJ588" s="78"/>
      <c r="AK588" s="78"/>
      <c r="AL588" s="78"/>
      <c r="AM588" s="78"/>
      <c r="AN588" s="78"/>
      <c r="AO588" s="78"/>
      <c r="AP588" s="78"/>
      <c r="AQ588" s="78"/>
      <c r="AR588" s="78"/>
      <c r="AS588" s="78"/>
      <c r="AT588" s="78"/>
    </row>
    <row r="589" s="58" customFormat="1" ht="80" hidden="1" customHeight="1" spans="1:46">
      <c r="A589" s="126" t="s">
        <v>17735</v>
      </c>
      <c r="B589" s="134"/>
      <c r="C589" s="83" t="s">
        <v>2</v>
      </c>
      <c r="D589" s="135" t="s">
        <v>16510</v>
      </c>
      <c r="E589" s="127" t="s">
        <v>17736</v>
      </c>
      <c r="F589" s="127" t="s">
        <v>16413</v>
      </c>
      <c r="G589" s="136"/>
      <c r="H589" s="135">
        <v>35</v>
      </c>
      <c r="I589" s="78">
        <f t="shared" si="19"/>
        <v>35</v>
      </c>
      <c r="J589" s="124">
        <v>1</v>
      </c>
      <c r="K589" s="110">
        <v>0</v>
      </c>
      <c r="L589" s="105">
        <f>STOCK[[#This Row],[Entradas]]-STOCK[[#This Row],[Salidas]]</f>
        <v>1</v>
      </c>
      <c r="M589" s="99" t="e">
        <f>[1]!STOCK[[#This Row],[Precio Final]]*10%</f>
        <v>#REF!</v>
      </c>
      <c r="N589" s="99">
        <v>0</v>
      </c>
      <c r="O589" s="99">
        <v>0</v>
      </c>
      <c r="P589" s="118">
        <v>9</v>
      </c>
      <c r="Q589" s="142">
        <v>0</v>
      </c>
      <c r="R589" s="136">
        <v>0</v>
      </c>
      <c r="S589" s="136">
        <v>5</v>
      </c>
      <c r="T589" s="121" t="e">
        <f>[1]!STOCK[[#This Row],[Costo Unitario (USD)]]+[1]!STOCK[[#This Row],[Costo Envío (USD)]]+[1]!STOCK[[#This Row],[Comisión 10%]]</f>
        <v>#REF!</v>
      </c>
      <c r="U589" s="99" t="e">
        <f>[1]!STOCK[[#This Row],[Costo total]]*1.5</f>
        <v>#REF!</v>
      </c>
      <c r="V589" s="80">
        <f t="shared" si="20"/>
        <v>35</v>
      </c>
      <c r="W589" s="121" t="e">
        <f>[1]!STOCK[[#This Row],[Precio Final]]-[1]!STOCK[[#This Row],[Costo total]]</f>
        <v>#REF!</v>
      </c>
      <c r="X589" s="121" t="e">
        <f>[1]!STOCK[[#This Row],[Ganancia Unitaria]]*[1]!STOCK[[#This Row],[Salidas]]</f>
        <v>#REF!</v>
      </c>
      <c r="Y589" s="139"/>
      <c r="Z589" s="136"/>
      <c r="AA589" s="136"/>
      <c r="AB589" s="136"/>
      <c r="AC589" s="136"/>
      <c r="AD589" s="144"/>
      <c r="AE589" s="78"/>
      <c r="AF589" s="78"/>
      <c r="AG589" s="78"/>
      <c r="AH589" s="78"/>
      <c r="AI589" s="78"/>
      <c r="AJ589" s="78"/>
      <c r="AK589" s="78"/>
      <c r="AL589" s="78"/>
      <c r="AM589" s="78"/>
      <c r="AN589" s="78"/>
      <c r="AO589" s="78"/>
      <c r="AP589" s="78"/>
      <c r="AQ589" s="78"/>
      <c r="AR589" s="78"/>
      <c r="AS589" s="78"/>
      <c r="AT589" s="78"/>
    </row>
    <row r="590" s="58" customFormat="1" ht="80" hidden="1" customHeight="1" spans="1:46">
      <c r="A590" s="126" t="s">
        <v>17737</v>
      </c>
      <c r="B590" s="134"/>
      <c r="C590" s="87" t="s">
        <v>2</v>
      </c>
      <c r="D590" s="135" t="s">
        <v>16510</v>
      </c>
      <c r="E590" s="127" t="s">
        <v>17738</v>
      </c>
      <c r="F590" s="127" t="s">
        <v>16400</v>
      </c>
      <c r="G590" s="137"/>
      <c r="H590" s="135">
        <v>35</v>
      </c>
      <c r="I590" s="78">
        <f t="shared" si="19"/>
        <v>35</v>
      </c>
      <c r="J590" s="124">
        <v>1</v>
      </c>
      <c r="K590" s="109">
        <v>0</v>
      </c>
      <c r="L590" s="105">
        <f>STOCK[[#This Row],[Entradas]]-STOCK[[#This Row],[Salidas]]</f>
        <v>1</v>
      </c>
      <c r="M590" s="98" t="e">
        <f>[1]!STOCK[[#This Row],[Precio Final]]*10%</f>
        <v>#REF!</v>
      </c>
      <c r="N590" s="98">
        <v>0</v>
      </c>
      <c r="O590" s="98">
        <v>0</v>
      </c>
      <c r="P590" s="118">
        <v>9</v>
      </c>
      <c r="Q590" s="141">
        <v>0</v>
      </c>
      <c r="R590" s="137">
        <v>0</v>
      </c>
      <c r="S590" s="137">
        <v>5</v>
      </c>
      <c r="T590" s="115" t="e">
        <f>[1]!STOCK[[#This Row],[Costo Unitario (USD)]]+[1]!STOCK[[#This Row],[Costo Envío (USD)]]+[1]!STOCK[[#This Row],[Comisión 10%]]</f>
        <v>#REF!</v>
      </c>
      <c r="U590" s="98" t="e">
        <f>[1]!STOCK[[#This Row],[Costo total]]*1.5</f>
        <v>#REF!</v>
      </c>
      <c r="V590" s="80">
        <f t="shared" si="20"/>
        <v>35</v>
      </c>
      <c r="W590" s="115" t="e">
        <f>[1]!STOCK[[#This Row],[Precio Final]]-[1]!STOCK[[#This Row],[Costo total]]</f>
        <v>#REF!</v>
      </c>
      <c r="X590" s="115" t="e">
        <f>[1]!STOCK[[#This Row],[Ganancia Unitaria]]*[1]!STOCK[[#This Row],[Salidas]]</f>
        <v>#REF!</v>
      </c>
      <c r="Y590" s="140"/>
      <c r="Z590" s="137"/>
      <c r="AA590" s="137"/>
      <c r="AB590" s="137"/>
      <c r="AC590" s="137"/>
      <c r="AD590" s="144"/>
      <c r="AE590" s="78"/>
      <c r="AF590" s="78"/>
      <c r="AG590" s="78"/>
      <c r="AH590" s="78"/>
      <c r="AI590" s="78"/>
      <c r="AJ590" s="78"/>
      <c r="AK590" s="78"/>
      <c r="AL590" s="78"/>
      <c r="AM590" s="78"/>
      <c r="AN590" s="78"/>
      <c r="AO590" s="78"/>
      <c r="AP590" s="78"/>
      <c r="AQ590" s="78"/>
      <c r="AR590" s="78"/>
      <c r="AS590" s="78"/>
      <c r="AT590" s="78"/>
    </row>
    <row r="591" s="58" customFormat="1" ht="80" hidden="1" customHeight="1" spans="1:46">
      <c r="A591" s="126" t="s">
        <v>17739</v>
      </c>
      <c r="B591" s="134"/>
      <c r="C591" s="83" t="s">
        <v>2</v>
      </c>
      <c r="D591" s="135" t="s">
        <v>16510</v>
      </c>
      <c r="E591" s="127" t="s">
        <v>17740</v>
      </c>
      <c r="F591" s="127" t="s">
        <v>16409</v>
      </c>
      <c r="G591" s="136"/>
      <c r="H591" s="135">
        <v>35</v>
      </c>
      <c r="I591" s="78">
        <f t="shared" si="19"/>
        <v>35</v>
      </c>
      <c r="J591" s="124">
        <v>1</v>
      </c>
      <c r="K591" s="110">
        <v>0</v>
      </c>
      <c r="L591" s="105">
        <f>STOCK[[#This Row],[Entradas]]-STOCK[[#This Row],[Salidas]]</f>
        <v>1</v>
      </c>
      <c r="M591" s="99" t="e">
        <f>[1]!STOCK[[#This Row],[Precio Final]]*10%</f>
        <v>#REF!</v>
      </c>
      <c r="N591" s="99">
        <v>0</v>
      </c>
      <c r="O591" s="99">
        <v>0</v>
      </c>
      <c r="P591" s="118">
        <v>9</v>
      </c>
      <c r="Q591" s="142">
        <v>0</v>
      </c>
      <c r="R591" s="136">
        <v>0</v>
      </c>
      <c r="S591" s="136">
        <v>5</v>
      </c>
      <c r="T591" s="121" t="e">
        <f>[1]!STOCK[[#This Row],[Costo Unitario (USD)]]+[1]!STOCK[[#This Row],[Costo Envío (USD)]]+[1]!STOCK[[#This Row],[Comisión 10%]]</f>
        <v>#REF!</v>
      </c>
      <c r="U591" s="99" t="e">
        <f>[1]!STOCK[[#This Row],[Costo total]]*1.5</f>
        <v>#REF!</v>
      </c>
      <c r="V591" s="80">
        <f t="shared" si="20"/>
        <v>35</v>
      </c>
      <c r="W591" s="121" t="e">
        <f>[1]!STOCK[[#This Row],[Precio Final]]-[1]!STOCK[[#This Row],[Costo total]]</f>
        <v>#REF!</v>
      </c>
      <c r="X591" s="121" t="e">
        <f>[1]!STOCK[[#This Row],[Ganancia Unitaria]]*[1]!STOCK[[#This Row],[Salidas]]</f>
        <v>#REF!</v>
      </c>
      <c r="Y591" s="139"/>
      <c r="Z591" s="136"/>
      <c r="AA591" s="136"/>
      <c r="AB591" s="136"/>
      <c r="AC591" s="136"/>
      <c r="AD591" s="144"/>
      <c r="AE591" s="78"/>
      <c r="AF591" s="78"/>
      <c r="AG591" s="78"/>
      <c r="AH591" s="78"/>
      <c r="AI591" s="78"/>
      <c r="AJ591" s="78"/>
      <c r="AK591" s="78"/>
      <c r="AL591" s="78"/>
      <c r="AM591" s="78"/>
      <c r="AN591" s="78"/>
      <c r="AO591" s="78"/>
      <c r="AP591" s="78"/>
      <c r="AQ591" s="78"/>
      <c r="AR591" s="78"/>
      <c r="AS591" s="78"/>
      <c r="AT591" s="78"/>
    </row>
    <row r="592" s="58" customFormat="1" ht="80" hidden="1" customHeight="1" spans="1:46">
      <c r="A592" s="126" t="s">
        <v>17741</v>
      </c>
      <c r="B592" s="134"/>
      <c r="C592" s="87" t="s">
        <v>2</v>
      </c>
      <c r="D592" s="135" t="s">
        <v>16510</v>
      </c>
      <c r="E592" s="127" t="s">
        <v>17742</v>
      </c>
      <c r="F592" s="127" t="s">
        <v>16568</v>
      </c>
      <c r="G592" s="137"/>
      <c r="H592" s="135">
        <v>35</v>
      </c>
      <c r="I592" s="78">
        <f t="shared" si="19"/>
        <v>35</v>
      </c>
      <c r="J592" s="124">
        <v>1</v>
      </c>
      <c r="K592" s="109">
        <v>0</v>
      </c>
      <c r="L592" s="105">
        <f>STOCK[[#This Row],[Entradas]]-STOCK[[#This Row],[Salidas]]</f>
        <v>1</v>
      </c>
      <c r="M592" s="98" t="e">
        <f>[1]!STOCK[[#This Row],[Precio Final]]*10%</f>
        <v>#REF!</v>
      </c>
      <c r="N592" s="98">
        <v>0</v>
      </c>
      <c r="O592" s="98">
        <v>0</v>
      </c>
      <c r="P592" s="118">
        <v>9</v>
      </c>
      <c r="Q592" s="141">
        <v>0</v>
      </c>
      <c r="R592" s="137">
        <v>0</v>
      </c>
      <c r="S592" s="137">
        <v>5</v>
      </c>
      <c r="T592" s="115" t="e">
        <f>[1]!STOCK[[#This Row],[Costo Unitario (USD)]]+[1]!STOCK[[#This Row],[Costo Envío (USD)]]+[1]!STOCK[[#This Row],[Comisión 10%]]</f>
        <v>#REF!</v>
      </c>
      <c r="U592" s="98" t="e">
        <f>[1]!STOCK[[#This Row],[Costo total]]*1.5</f>
        <v>#REF!</v>
      </c>
      <c r="V592" s="80">
        <f t="shared" si="20"/>
        <v>35</v>
      </c>
      <c r="W592" s="115" t="e">
        <f>[1]!STOCK[[#This Row],[Precio Final]]-[1]!STOCK[[#This Row],[Costo total]]</f>
        <v>#REF!</v>
      </c>
      <c r="X592" s="115" t="e">
        <f>[1]!STOCK[[#This Row],[Ganancia Unitaria]]*[1]!STOCK[[#This Row],[Salidas]]</f>
        <v>#REF!</v>
      </c>
      <c r="Y592" s="140"/>
      <c r="Z592" s="137"/>
      <c r="AA592" s="137"/>
      <c r="AB592" s="137"/>
      <c r="AC592" s="137"/>
      <c r="AD592" s="144"/>
      <c r="AE592" s="78"/>
      <c r="AF592" s="78"/>
      <c r="AG592" s="78"/>
      <c r="AH592" s="78"/>
      <c r="AI592" s="78"/>
      <c r="AJ592" s="78"/>
      <c r="AK592" s="78"/>
      <c r="AL592" s="78"/>
      <c r="AM592" s="78"/>
      <c r="AN592" s="78"/>
      <c r="AO592" s="78"/>
      <c r="AP592" s="78"/>
      <c r="AQ592" s="78"/>
      <c r="AR592" s="78"/>
      <c r="AS592" s="78"/>
      <c r="AT592" s="78"/>
    </row>
    <row r="593" s="58" customFormat="1" ht="80" hidden="1" customHeight="1" spans="1:46">
      <c r="A593" s="126" t="s">
        <v>17743</v>
      </c>
      <c r="B593" s="134"/>
      <c r="C593" s="83" t="s">
        <v>2</v>
      </c>
      <c r="D593" s="135" t="s">
        <v>16510</v>
      </c>
      <c r="E593" s="127" t="s">
        <v>17744</v>
      </c>
      <c r="F593" s="127" t="s">
        <v>16387</v>
      </c>
      <c r="G593" s="136"/>
      <c r="H593" s="135">
        <v>35</v>
      </c>
      <c r="I593" s="78">
        <f t="shared" ref="I593:I656" si="21">H593</f>
        <v>35</v>
      </c>
      <c r="J593" s="124">
        <v>1</v>
      </c>
      <c r="K593" s="110">
        <v>0</v>
      </c>
      <c r="L593" s="105">
        <f>STOCK[[#This Row],[Entradas]]-STOCK[[#This Row],[Salidas]]</f>
        <v>1</v>
      </c>
      <c r="M593" s="99" t="e">
        <f>[1]!STOCK[[#This Row],[Precio Final]]*10%</f>
        <v>#REF!</v>
      </c>
      <c r="N593" s="99">
        <v>0</v>
      </c>
      <c r="O593" s="99">
        <v>0</v>
      </c>
      <c r="P593" s="118">
        <v>9</v>
      </c>
      <c r="Q593" s="142">
        <v>0</v>
      </c>
      <c r="R593" s="136">
        <v>0</v>
      </c>
      <c r="S593" s="136">
        <v>5</v>
      </c>
      <c r="T593" s="121" t="e">
        <f>[1]!STOCK[[#This Row],[Costo Unitario (USD)]]+[1]!STOCK[[#This Row],[Costo Envío (USD)]]+[1]!STOCK[[#This Row],[Comisión 10%]]</f>
        <v>#REF!</v>
      </c>
      <c r="U593" s="99" t="e">
        <f>[1]!STOCK[[#This Row],[Costo total]]*1.5</f>
        <v>#REF!</v>
      </c>
      <c r="V593" s="80">
        <f t="shared" si="20"/>
        <v>35</v>
      </c>
      <c r="W593" s="121" t="e">
        <f>[1]!STOCK[[#This Row],[Precio Final]]-[1]!STOCK[[#This Row],[Costo total]]</f>
        <v>#REF!</v>
      </c>
      <c r="X593" s="121" t="e">
        <f>[1]!STOCK[[#This Row],[Ganancia Unitaria]]*[1]!STOCK[[#This Row],[Salidas]]</f>
        <v>#REF!</v>
      </c>
      <c r="Y593" s="139"/>
      <c r="Z593" s="136"/>
      <c r="AA593" s="136"/>
      <c r="AB593" s="136"/>
      <c r="AC593" s="136"/>
      <c r="AD593" s="144"/>
      <c r="AE593" s="78"/>
      <c r="AF593" s="78"/>
      <c r="AG593" s="78"/>
      <c r="AH593" s="78"/>
      <c r="AI593" s="78"/>
      <c r="AJ593" s="78"/>
      <c r="AK593" s="78"/>
      <c r="AL593" s="78"/>
      <c r="AM593" s="78"/>
      <c r="AN593" s="78"/>
      <c r="AO593" s="78"/>
      <c r="AP593" s="78"/>
      <c r="AQ593" s="78"/>
      <c r="AR593" s="78"/>
      <c r="AS593" s="78"/>
      <c r="AT593" s="78"/>
    </row>
    <row r="594" s="58" customFormat="1" ht="80" hidden="1" customHeight="1" spans="1:46">
      <c r="A594" s="126" t="s">
        <v>17745</v>
      </c>
      <c r="B594" s="134"/>
      <c r="C594" s="87" t="s">
        <v>2</v>
      </c>
      <c r="D594" s="135" t="s">
        <v>16480</v>
      </c>
      <c r="E594" s="127" t="s">
        <v>17746</v>
      </c>
      <c r="F594" s="127" t="s">
        <v>16387</v>
      </c>
      <c r="G594" s="137"/>
      <c r="H594" s="135">
        <v>18</v>
      </c>
      <c r="I594" s="78">
        <f t="shared" si="21"/>
        <v>18</v>
      </c>
      <c r="J594" s="124">
        <v>1</v>
      </c>
      <c r="K594" s="109">
        <v>0</v>
      </c>
      <c r="L594" s="105">
        <f>STOCK[[#This Row],[Entradas]]-STOCK[[#This Row],[Salidas]]</f>
        <v>1</v>
      </c>
      <c r="M594" s="98" t="e">
        <f>[1]!STOCK[[#This Row],[Precio Final]]*10%</f>
        <v>#REF!</v>
      </c>
      <c r="N594" s="98">
        <v>0</v>
      </c>
      <c r="O594" s="98">
        <v>0</v>
      </c>
      <c r="P594" s="118">
        <v>9</v>
      </c>
      <c r="Q594" s="141">
        <v>0</v>
      </c>
      <c r="R594" s="137">
        <v>0</v>
      </c>
      <c r="S594" s="137">
        <v>5</v>
      </c>
      <c r="T594" s="115" t="e">
        <f>[1]!STOCK[[#This Row],[Costo Unitario (USD)]]+[1]!STOCK[[#This Row],[Costo Envío (USD)]]+[1]!STOCK[[#This Row],[Comisión 10%]]</f>
        <v>#REF!</v>
      </c>
      <c r="U594" s="98" t="e">
        <f>[1]!STOCK[[#This Row],[Costo total]]*1.5</f>
        <v>#REF!</v>
      </c>
      <c r="V594" s="80">
        <f t="shared" si="20"/>
        <v>18</v>
      </c>
      <c r="W594" s="115" t="e">
        <f>[1]!STOCK[[#This Row],[Precio Final]]-[1]!STOCK[[#This Row],[Costo total]]</f>
        <v>#REF!</v>
      </c>
      <c r="X594" s="115" t="e">
        <f>[1]!STOCK[[#This Row],[Ganancia Unitaria]]*[1]!STOCK[[#This Row],[Salidas]]</f>
        <v>#REF!</v>
      </c>
      <c r="Y594" s="140"/>
      <c r="Z594" s="137"/>
      <c r="AA594" s="137"/>
      <c r="AB594" s="137"/>
      <c r="AC594" s="137"/>
      <c r="AD594" s="144"/>
      <c r="AE594" s="78"/>
      <c r="AF594" s="78"/>
      <c r="AG594" s="78"/>
      <c r="AH594" s="78"/>
      <c r="AI594" s="78"/>
      <c r="AJ594" s="78"/>
      <c r="AK594" s="78"/>
      <c r="AL594" s="78"/>
      <c r="AM594" s="78"/>
      <c r="AN594" s="78"/>
      <c r="AO594" s="78"/>
      <c r="AP594" s="78"/>
      <c r="AQ594" s="78"/>
      <c r="AR594" s="78"/>
      <c r="AS594" s="78"/>
      <c r="AT594" s="78"/>
    </row>
    <row r="595" s="58" customFormat="1" ht="80" hidden="1" customHeight="1" spans="1:46">
      <c r="A595" s="126" t="s">
        <v>17747</v>
      </c>
      <c r="B595" s="134"/>
      <c r="C595" s="83" t="s">
        <v>2</v>
      </c>
      <c r="D595" s="135" t="s">
        <v>16480</v>
      </c>
      <c r="E595" s="127" t="s">
        <v>17748</v>
      </c>
      <c r="F595" s="127" t="s">
        <v>16400</v>
      </c>
      <c r="G595" s="136"/>
      <c r="H595" s="135">
        <v>25</v>
      </c>
      <c r="I595" s="78">
        <f t="shared" si="21"/>
        <v>25</v>
      </c>
      <c r="J595" s="124">
        <v>1</v>
      </c>
      <c r="K595" s="110">
        <v>0</v>
      </c>
      <c r="L595" s="105">
        <f>STOCK[[#This Row],[Entradas]]-STOCK[[#This Row],[Salidas]]</f>
        <v>1</v>
      </c>
      <c r="M595" s="99" t="e">
        <f>[1]!STOCK[[#This Row],[Precio Final]]*10%</f>
        <v>#REF!</v>
      </c>
      <c r="N595" s="99">
        <v>0</v>
      </c>
      <c r="O595" s="99">
        <v>0</v>
      </c>
      <c r="P595" s="118">
        <v>9</v>
      </c>
      <c r="Q595" s="142">
        <v>0</v>
      </c>
      <c r="R595" s="136">
        <v>0</v>
      </c>
      <c r="S595" s="136">
        <v>5</v>
      </c>
      <c r="T595" s="121" t="e">
        <f>[1]!STOCK[[#This Row],[Costo Unitario (USD)]]+[1]!STOCK[[#This Row],[Costo Envío (USD)]]+[1]!STOCK[[#This Row],[Comisión 10%]]</f>
        <v>#REF!</v>
      </c>
      <c r="U595" s="99" t="e">
        <f>[1]!STOCK[[#This Row],[Costo total]]*1.5</f>
        <v>#REF!</v>
      </c>
      <c r="V595" s="80">
        <f t="shared" si="20"/>
        <v>25</v>
      </c>
      <c r="W595" s="121" t="e">
        <f>[1]!STOCK[[#This Row],[Precio Final]]-[1]!STOCK[[#This Row],[Costo total]]</f>
        <v>#REF!</v>
      </c>
      <c r="X595" s="121" t="e">
        <f>[1]!STOCK[[#This Row],[Ganancia Unitaria]]*[1]!STOCK[[#This Row],[Salidas]]</f>
        <v>#REF!</v>
      </c>
      <c r="Y595" s="139"/>
      <c r="Z595" s="136"/>
      <c r="AA595" s="136"/>
      <c r="AB595" s="136"/>
      <c r="AC595" s="136"/>
      <c r="AD595" s="144"/>
      <c r="AE595" s="78"/>
      <c r="AF595" s="78"/>
      <c r="AG595" s="78"/>
      <c r="AH595" s="78"/>
      <c r="AI595" s="78"/>
      <c r="AJ595" s="78"/>
      <c r="AK595" s="78"/>
      <c r="AL595" s="78"/>
      <c r="AM595" s="78"/>
      <c r="AN595" s="78"/>
      <c r="AO595" s="78"/>
      <c r="AP595" s="78"/>
      <c r="AQ595" s="78"/>
      <c r="AR595" s="78"/>
      <c r="AS595" s="78"/>
      <c r="AT595" s="78"/>
    </row>
    <row r="596" s="58" customFormat="1" ht="80" hidden="1" customHeight="1" spans="1:46">
      <c r="A596" s="126" t="s">
        <v>17749</v>
      </c>
      <c r="B596" s="134"/>
      <c r="C596" s="87" t="s">
        <v>2</v>
      </c>
      <c r="D596" s="135" t="s">
        <v>16480</v>
      </c>
      <c r="E596" s="127" t="s">
        <v>17750</v>
      </c>
      <c r="F596" s="127" t="s">
        <v>16387</v>
      </c>
      <c r="G596" s="137"/>
      <c r="H596" s="135">
        <v>25</v>
      </c>
      <c r="I596" s="78">
        <f t="shared" si="21"/>
        <v>25</v>
      </c>
      <c r="J596" s="124">
        <v>1</v>
      </c>
      <c r="K596" s="109">
        <v>0</v>
      </c>
      <c r="L596" s="105">
        <v>0</v>
      </c>
      <c r="M596" s="98" t="e">
        <f>[1]!STOCK[[#This Row],[Precio Final]]*10%</f>
        <v>#REF!</v>
      </c>
      <c r="N596" s="98">
        <v>0</v>
      </c>
      <c r="O596" s="98">
        <v>0</v>
      </c>
      <c r="P596" s="118">
        <v>9</v>
      </c>
      <c r="Q596" s="141">
        <v>0</v>
      </c>
      <c r="R596" s="137">
        <v>0</v>
      </c>
      <c r="S596" s="137">
        <v>5</v>
      </c>
      <c r="T596" s="115" t="e">
        <f>[1]!STOCK[[#This Row],[Costo Unitario (USD)]]+[1]!STOCK[[#This Row],[Costo Envío (USD)]]+[1]!STOCK[[#This Row],[Comisión 10%]]</f>
        <v>#REF!</v>
      </c>
      <c r="U596" s="98" t="e">
        <f>[1]!STOCK[[#This Row],[Costo total]]*1.5</f>
        <v>#REF!</v>
      </c>
      <c r="V596" s="80">
        <f t="shared" si="20"/>
        <v>25</v>
      </c>
      <c r="W596" s="115" t="e">
        <f>[1]!STOCK[[#This Row],[Precio Final]]-[1]!STOCK[[#This Row],[Costo total]]</f>
        <v>#REF!</v>
      </c>
      <c r="X596" s="115" t="e">
        <f>[1]!STOCK[[#This Row],[Ganancia Unitaria]]*[1]!STOCK[[#This Row],[Salidas]]</f>
        <v>#REF!</v>
      </c>
      <c r="Y596" s="140"/>
      <c r="Z596" s="137"/>
      <c r="AA596" s="137"/>
      <c r="AB596" s="137"/>
      <c r="AC596" s="137"/>
      <c r="AD596" s="144"/>
      <c r="AE596" s="78"/>
      <c r="AF596" s="78"/>
      <c r="AG596" s="78"/>
      <c r="AH596" s="78"/>
      <c r="AI596" s="78"/>
      <c r="AJ596" s="78"/>
      <c r="AK596" s="78"/>
      <c r="AL596" s="78"/>
      <c r="AM596" s="78"/>
      <c r="AN596" s="78"/>
      <c r="AO596" s="78"/>
      <c r="AP596" s="78"/>
      <c r="AQ596" s="78"/>
      <c r="AR596" s="78"/>
      <c r="AS596" s="78"/>
      <c r="AT596" s="78"/>
    </row>
    <row r="597" s="58" customFormat="1" ht="80" hidden="1" customHeight="1" spans="1:46">
      <c r="A597" s="126" t="s">
        <v>17751</v>
      </c>
      <c r="B597" s="134"/>
      <c r="C597" s="83" t="s">
        <v>2</v>
      </c>
      <c r="D597" s="135" t="s">
        <v>16480</v>
      </c>
      <c r="E597" s="127" t="s">
        <v>17752</v>
      </c>
      <c r="F597" s="127" t="s">
        <v>16387</v>
      </c>
      <c r="G597" s="136"/>
      <c r="H597" s="135">
        <v>18</v>
      </c>
      <c r="I597" s="78">
        <f t="shared" si="21"/>
        <v>18</v>
      </c>
      <c r="J597" s="124">
        <v>1</v>
      </c>
      <c r="K597" s="110">
        <v>0</v>
      </c>
      <c r="L597" s="105">
        <f>STOCK[[#This Row],[Entradas]]-STOCK[[#This Row],[Salidas]]</f>
        <v>1</v>
      </c>
      <c r="M597" s="99" t="e">
        <f>[1]!STOCK[[#This Row],[Precio Final]]*10%</f>
        <v>#REF!</v>
      </c>
      <c r="N597" s="99">
        <v>0</v>
      </c>
      <c r="O597" s="99">
        <v>0</v>
      </c>
      <c r="P597" s="118">
        <v>9</v>
      </c>
      <c r="Q597" s="142">
        <v>0</v>
      </c>
      <c r="R597" s="136">
        <v>0</v>
      </c>
      <c r="S597" s="136">
        <v>5</v>
      </c>
      <c r="T597" s="121" t="e">
        <f>[1]!STOCK[[#This Row],[Costo Unitario (USD)]]+[1]!STOCK[[#This Row],[Costo Envío (USD)]]+[1]!STOCK[[#This Row],[Comisión 10%]]</f>
        <v>#REF!</v>
      </c>
      <c r="U597" s="99" t="e">
        <f>[1]!STOCK[[#This Row],[Costo total]]*1.5</f>
        <v>#REF!</v>
      </c>
      <c r="V597" s="80">
        <f t="shared" si="20"/>
        <v>18</v>
      </c>
      <c r="W597" s="121" t="e">
        <f>[1]!STOCK[[#This Row],[Precio Final]]-[1]!STOCK[[#This Row],[Costo total]]</f>
        <v>#REF!</v>
      </c>
      <c r="X597" s="121" t="e">
        <f>[1]!STOCK[[#This Row],[Ganancia Unitaria]]*[1]!STOCK[[#This Row],[Salidas]]</f>
        <v>#REF!</v>
      </c>
      <c r="Y597" s="139"/>
      <c r="Z597" s="136"/>
      <c r="AA597" s="136"/>
      <c r="AB597" s="136"/>
      <c r="AC597" s="136"/>
      <c r="AD597" s="144"/>
      <c r="AE597" s="78"/>
      <c r="AF597" s="78"/>
      <c r="AG597" s="78"/>
      <c r="AH597" s="78"/>
      <c r="AI597" s="78"/>
      <c r="AJ597" s="78"/>
      <c r="AK597" s="78"/>
      <c r="AL597" s="78"/>
      <c r="AM597" s="78"/>
      <c r="AN597" s="78"/>
      <c r="AO597" s="78"/>
      <c r="AP597" s="78"/>
      <c r="AQ597" s="78"/>
      <c r="AR597" s="78"/>
      <c r="AS597" s="78"/>
      <c r="AT597" s="78"/>
    </row>
    <row r="598" s="58" customFormat="1" ht="80" hidden="1" customHeight="1" spans="1:46">
      <c r="A598" s="126" t="s">
        <v>17753</v>
      </c>
      <c r="B598" s="134"/>
      <c r="C598" s="87" t="s">
        <v>2</v>
      </c>
      <c r="D598" s="135" t="s">
        <v>16480</v>
      </c>
      <c r="E598" s="127" t="s">
        <v>17754</v>
      </c>
      <c r="F598" s="127" t="s">
        <v>16450</v>
      </c>
      <c r="G598" s="137"/>
      <c r="H598" s="135">
        <v>18</v>
      </c>
      <c r="I598" s="78">
        <f t="shared" si="21"/>
        <v>18</v>
      </c>
      <c r="J598" s="124">
        <v>1</v>
      </c>
      <c r="K598" s="109">
        <v>0</v>
      </c>
      <c r="L598" s="105">
        <f>STOCK[[#This Row],[Entradas]]-STOCK[[#This Row],[Salidas]]</f>
        <v>1</v>
      </c>
      <c r="M598" s="98" t="e">
        <f>[1]!STOCK[[#This Row],[Precio Final]]*10%</f>
        <v>#REF!</v>
      </c>
      <c r="N598" s="98">
        <v>0</v>
      </c>
      <c r="O598" s="98">
        <v>0</v>
      </c>
      <c r="P598" s="118">
        <v>9</v>
      </c>
      <c r="Q598" s="141">
        <v>0</v>
      </c>
      <c r="R598" s="137">
        <v>0</v>
      </c>
      <c r="S598" s="137">
        <v>5</v>
      </c>
      <c r="T598" s="115" t="e">
        <f>[1]!STOCK[[#This Row],[Costo Unitario (USD)]]+[1]!STOCK[[#This Row],[Costo Envío (USD)]]+[1]!STOCK[[#This Row],[Comisión 10%]]</f>
        <v>#REF!</v>
      </c>
      <c r="U598" s="98" t="e">
        <f>[1]!STOCK[[#This Row],[Costo total]]*1.5</f>
        <v>#REF!</v>
      </c>
      <c r="V598" s="80">
        <f t="shared" si="20"/>
        <v>18</v>
      </c>
      <c r="W598" s="115" t="e">
        <f>[1]!STOCK[[#This Row],[Precio Final]]-[1]!STOCK[[#This Row],[Costo total]]</f>
        <v>#REF!</v>
      </c>
      <c r="X598" s="115" t="e">
        <f>[1]!STOCK[[#This Row],[Ganancia Unitaria]]*[1]!STOCK[[#This Row],[Salidas]]</f>
        <v>#REF!</v>
      </c>
      <c r="Y598" s="140"/>
      <c r="Z598" s="137"/>
      <c r="AA598" s="137"/>
      <c r="AB598" s="137"/>
      <c r="AC598" s="137"/>
      <c r="AD598" s="144"/>
      <c r="AE598" s="78"/>
      <c r="AF598" s="78"/>
      <c r="AG598" s="78"/>
      <c r="AH598" s="78"/>
      <c r="AI598" s="78"/>
      <c r="AJ598" s="78"/>
      <c r="AK598" s="78"/>
      <c r="AL598" s="78"/>
      <c r="AM598" s="78"/>
      <c r="AN598" s="78"/>
      <c r="AO598" s="78"/>
      <c r="AP598" s="78"/>
      <c r="AQ598" s="78"/>
      <c r="AR598" s="78"/>
      <c r="AS598" s="78"/>
      <c r="AT598" s="78"/>
    </row>
    <row r="599" s="58" customFormat="1" ht="80" hidden="1" customHeight="1" spans="1:46">
      <c r="A599" s="126" t="s">
        <v>17755</v>
      </c>
      <c r="B599" s="134"/>
      <c r="C599" s="83" t="s">
        <v>2</v>
      </c>
      <c r="D599" s="135" t="s">
        <v>16480</v>
      </c>
      <c r="E599" s="127" t="s">
        <v>17756</v>
      </c>
      <c r="F599" s="127" t="s">
        <v>16400</v>
      </c>
      <c r="G599" s="136"/>
      <c r="H599" s="135">
        <v>18</v>
      </c>
      <c r="I599" s="78">
        <f t="shared" si="21"/>
        <v>18</v>
      </c>
      <c r="J599" s="124">
        <v>1</v>
      </c>
      <c r="K599" s="110">
        <v>0</v>
      </c>
      <c r="L599" s="105">
        <f>STOCK[[#This Row],[Entradas]]-STOCK[[#This Row],[Salidas]]</f>
        <v>1</v>
      </c>
      <c r="M599" s="99" t="e">
        <f>[1]!STOCK[[#This Row],[Precio Final]]*10%</f>
        <v>#REF!</v>
      </c>
      <c r="N599" s="99">
        <v>0</v>
      </c>
      <c r="O599" s="99">
        <v>0</v>
      </c>
      <c r="P599" s="118">
        <v>9</v>
      </c>
      <c r="Q599" s="142">
        <v>0</v>
      </c>
      <c r="R599" s="136">
        <v>0</v>
      </c>
      <c r="S599" s="136">
        <v>5</v>
      </c>
      <c r="T599" s="121" t="e">
        <f>[1]!STOCK[[#This Row],[Costo Unitario (USD)]]+[1]!STOCK[[#This Row],[Costo Envío (USD)]]+[1]!STOCK[[#This Row],[Comisión 10%]]</f>
        <v>#REF!</v>
      </c>
      <c r="U599" s="99" t="e">
        <f>[1]!STOCK[[#This Row],[Costo total]]*1.5</f>
        <v>#REF!</v>
      </c>
      <c r="V599" s="80">
        <f t="shared" si="20"/>
        <v>18</v>
      </c>
      <c r="W599" s="121" t="e">
        <f>[1]!STOCK[[#This Row],[Precio Final]]-[1]!STOCK[[#This Row],[Costo total]]</f>
        <v>#REF!</v>
      </c>
      <c r="X599" s="121" t="e">
        <f>[1]!STOCK[[#This Row],[Ganancia Unitaria]]*[1]!STOCK[[#This Row],[Salidas]]</f>
        <v>#REF!</v>
      </c>
      <c r="Y599" s="139"/>
      <c r="Z599" s="136"/>
      <c r="AA599" s="136"/>
      <c r="AB599" s="136"/>
      <c r="AC599" s="136"/>
      <c r="AD599" s="144"/>
      <c r="AE599" s="78"/>
      <c r="AF599" s="78"/>
      <c r="AG599" s="78"/>
      <c r="AH599" s="78"/>
      <c r="AI599" s="78"/>
      <c r="AJ599" s="78"/>
      <c r="AK599" s="78"/>
      <c r="AL599" s="78"/>
      <c r="AM599" s="78"/>
      <c r="AN599" s="78"/>
      <c r="AO599" s="78"/>
      <c r="AP599" s="78"/>
      <c r="AQ599" s="78"/>
      <c r="AR599" s="78"/>
      <c r="AS599" s="78"/>
      <c r="AT599" s="78"/>
    </row>
    <row r="600" s="58" customFormat="1" ht="80" hidden="1" customHeight="1" spans="1:46">
      <c r="A600" s="126" t="s">
        <v>17757</v>
      </c>
      <c r="B600" s="134"/>
      <c r="C600" s="87" t="s">
        <v>2</v>
      </c>
      <c r="D600" s="135" t="s">
        <v>16480</v>
      </c>
      <c r="E600" s="127" t="s">
        <v>17758</v>
      </c>
      <c r="F600" s="127" t="s">
        <v>16400</v>
      </c>
      <c r="G600" s="137"/>
      <c r="H600" s="135">
        <v>18</v>
      </c>
      <c r="I600" s="78">
        <f t="shared" si="21"/>
        <v>18</v>
      </c>
      <c r="J600" s="124">
        <v>1</v>
      </c>
      <c r="K600" s="109">
        <v>0</v>
      </c>
      <c r="L600" s="105">
        <f>STOCK[[#This Row],[Entradas]]-STOCK[[#This Row],[Salidas]]</f>
        <v>1</v>
      </c>
      <c r="M600" s="98" t="e">
        <f>[1]!STOCK[[#This Row],[Precio Final]]*10%</f>
        <v>#REF!</v>
      </c>
      <c r="N600" s="98">
        <v>0</v>
      </c>
      <c r="O600" s="98">
        <v>0</v>
      </c>
      <c r="P600" s="118">
        <v>9</v>
      </c>
      <c r="Q600" s="141">
        <v>0</v>
      </c>
      <c r="R600" s="137">
        <v>0</v>
      </c>
      <c r="S600" s="137">
        <v>5</v>
      </c>
      <c r="T600" s="115" t="e">
        <f>[1]!STOCK[[#This Row],[Costo Unitario (USD)]]+[1]!STOCK[[#This Row],[Costo Envío (USD)]]+[1]!STOCK[[#This Row],[Comisión 10%]]</f>
        <v>#REF!</v>
      </c>
      <c r="U600" s="98" t="e">
        <f>[1]!STOCK[[#This Row],[Costo total]]*1.5</f>
        <v>#REF!</v>
      </c>
      <c r="V600" s="80">
        <f t="shared" si="20"/>
        <v>18</v>
      </c>
      <c r="W600" s="115" t="e">
        <f>[1]!STOCK[[#This Row],[Precio Final]]-[1]!STOCK[[#This Row],[Costo total]]</f>
        <v>#REF!</v>
      </c>
      <c r="X600" s="115" t="e">
        <f>[1]!STOCK[[#This Row],[Ganancia Unitaria]]*[1]!STOCK[[#This Row],[Salidas]]</f>
        <v>#REF!</v>
      </c>
      <c r="Y600" s="140"/>
      <c r="Z600" s="137"/>
      <c r="AA600" s="137"/>
      <c r="AB600" s="137"/>
      <c r="AC600" s="137"/>
      <c r="AD600" s="144"/>
      <c r="AE600" s="78"/>
      <c r="AF600" s="78"/>
      <c r="AG600" s="78"/>
      <c r="AH600" s="78"/>
      <c r="AI600" s="78"/>
      <c r="AJ600" s="78"/>
      <c r="AK600" s="78"/>
      <c r="AL600" s="78"/>
      <c r="AM600" s="78"/>
      <c r="AN600" s="78"/>
      <c r="AO600" s="78"/>
      <c r="AP600" s="78"/>
      <c r="AQ600" s="78"/>
      <c r="AR600" s="78"/>
      <c r="AS600" s="78"/>
      <c r="AT600" s="78"/>
    </row>
    <row r="601" s="58" customFormat="1" ht="80" hidden="1" customHeight="1" spans="1:46">
      <c r="A601" s="126" t="s">
        <v>17759</v>
      </c>
      <c r="B601" s="134"/>
      <c r="C601" s="83" t="s">
        <v>2</v>
      </c>
      <c r="D601" s="135" t="s">
        <v>16480</v>
      </c>
      <c r="E601" s="127" t="s">
        <v>17760</v>
      </c>
      <c r="F601" s="127" t="s">
        <v>16568</v>
      </c>
      <c r="G601" s="136"/>
      <c r="H601" s="135">
        <v>20</v>
      </c>
      <c r="I601" s="78">
        <f t="shared" si="21"/>
        <v>20</v>
      </c>
      <c r="J601" s="124">
        <v>1</v>
      </c>
      <c r="K601" s="110">
        <v>0</v>
      </c>
      <c r="L601" s="105">
        <f>STOCK[[#This Row],[Entradas]]-STOCK[[#This Row],[Salidas]]</f>
        <v>1</v>
      </c>
      <c r="M601" s="99" t="e">
        <f>[1]!STOCK[[#This Row],[Precio Final]]*10%</f>
        <v>#REF!</v>
      </c>
      <c r="N601" s="99">
        <v>0</v>
      </c>
      <c r="O601" s="99">
        <v>0</v>
      </c>
      <c r="P601" s="118">
        <v>9</v>
      </c>
      <c r="Q601" s="142">
        <v>0</v>
      </c>
      <c r="R601" s="136">
        <v>0</v>
      </c>
      <c r="S601" s="136">
        <v>5</v>
      </c>
      <c r="T601" s="121" t="e">
        <f>[1]!STOCK[[#This Row],[Costo Unitario (USD)]]+[1]!STOCK[[#This Row],[Costo Envío (USD)]]+[1]!STOCK[[#This Row],[Comisión 10%]]</f>
        <v>#REF!</v>
      </c>
      <c r="U601" s="99" t="e">
        <f>[1]!STOCK[[#This Row],[Costo total]]*1.5</f>
        <v>#REF!</v>
      </c>
      <c r="V601" s="80">
        <f t="shared" si="20"/>
        <v>20</v>
      </c>
      <c r="W601" s="121" t="e">
        <f>[1]!STOCK[[#This Row],[Precio Final]]-[1]!STOCK[[#This Row],[Costo total]]</f>
        <v>#REF!</v>
      </c>
      <c r="X601" s="121" t="e">
        <f>[1]!STOCK[[#This Row],[Ganancia Unitaria]]*[1]!STOCK[[#This Row],[Salidas]]</f>
        <v>#REF!</v>
      </c>
      <c r="Y601" s="139"/>
      <c r="Z601" s="136"/>
      <c r="AA601" s="136"/>
      <c r="AB601" s="136"/>
      <c r="AC601" s="136"/>
      <c r="AD601" s="144"/>
      <c r="AE601" s="78"/>
      <c r="AF601" s="78"/>
      <c r="AG601" s="78"/>
      <c r="AH601" s="78"/>
      <c r="AI601" s="78"/>
      <c r="AJ601" s="78"/>
      <c r="AK601" s="78"/>
      <c r="AL601" s="78"/>
      <c r="AM601" s="78"/>
      <c r="AN601" s="78"/>
      <c r="AO601" s="78"/>
      <c r="AP601" s="78"/>
      <c r="AQ601" s="78"/>
      <c r="AR601" s="78"/>
      <c r="AS601" s="78"/>
      <c r="AT601" s="78"/>
    </row>
    <row r="602" s="58" customFormat="1" ht="80" hidden="1" customHeight="1" spans="1:46">
      <c r="A602" s="126" t="s">
        <v>17761</v>
      </c>
      <c r="B602" s="134"/>
      <c r="C602" s="87" t="s">
        <v>2</v>
      </c>
      <c r="D602" s="135" t="s">
        <v>16480</v>
      </c>
      <c r="E602" s="127" t="s">
        <v>17762</v>
      </c>
      <c r="F602" s="127" t="s">
        <v>16413</v>
      </c>
      <c r="G602" s="137"/>
      <c r="H602" s="135">
        <v>25</v>
      </c>
      <c r="I602" s="78">
        <f t="shared" si="21"/>
        <v>25</v>
      </c>
      <c r="J602" s="124">
        <v>1</v>
      </c>
      <c r="K602" s="109">
        <v>0</v>
      </c>
      <c r="L602" s="105">
        <f>STOCK[[#This Row],[Entradas]]-STOCK[[#This Row],[Salidas]]</f>
        <v>1</v>
      </c>
      <c r="M602" s="98" t="e">
        <f>[1]!STOCK[[#This Row],[Precio Final]]*10%</f>
        <v>#REF!</v>
      </c>
      <c r="N602" s="98">
        <v>0</v>
      </c>
      <c r="O602" s="98">
        <v>0</v>
      </c>
      <c r="P602" s="118">
        <v>9</v>
      </c>
      <c r="Q602" s="141">
        <v>0</v>
      </c>
      <c r="R602" s="137">
        <v>0</v>
      </c>
      <c r="S602" s="137">
        <v>5</v>
      </c>
      <c r="T602" s="115" t="e">
        <f>[1]!STOCK[[#This Row],[Costo Unitario (USD)]]+[1]!STOCK[[#This Row],[Costo Envío (USD)]]+[1]!STOCK[[#This Row],[Comisión 10%]]</f>
        <v>#REF!</v>
      </c>
      <c r="U602" s="98" t="e">
        <f>[1]!STOCK[[#This Row],[Costo total]]*1.5</f>
        <v>#REF!</v>
      </c>
      <c r="V602" s="80">
        <f t="shared" si="20"/>
        <v>25</v>
      </c>
      <c r="W602" s="115" t="e">
        <f>[1]!STOCK[[#This Row],[Precio Final]]-[1]!STOCK[[#This Row],[Costo total]]</f>
        <v>#REF!</v>
      </c>
      <c r="X602" s="115" t="e">
        <f>[1]!STOCK[[#This Row],[Ganancia Unitaria]]*[1]!STOCK[[#This Row],[Salidas]]</f>
        <v>#REF!</v>
      </c>
      <c r="Y602" s="140"/>
      <c r="Z602" s="137"/>
      <c r="AA602" s="137"/>
      <c r="AB602" s="137"/>
      <c r="AC602" s="137"/>
      <c r="AD602" s="144"/>
      <c r="AE602" s="78"/>
      <c r="AF602" s="78"/>
      <c r="AG602" s="78"/>
      <c r="AH602" s="78"/>
      <c r="AI602" s="78"/>
      <c r="AJ602" s="78"/>
      <c r="AK602" s="78"/>
      <c r="AL602" s="78"/>
      <c r="AM602" s="78"/>
      <c r="AN602" s="78"/>
      <c r="AO602" s="78"/>
      <c r="AP602" s="78"/>
      <c r="AQ602" s="78"/>
      <c r="AR602" s="78"/>
      <c r="AS602" s="78"/>
      <c r="AT602" s="78"/>
    </row>
    <row r="603" s="58" customFormat="1" ht="80" hidden="1" customHeight="1" spans="1:46">
      <c r="A603" s="126" t="s">
        <v>17763</v>
      </c>
      <c r="B603" s="134"/>
      <c r="C603" s="83" t="s">
        <v>2</v>
      </c>
      <c r="D603" s="135" t="s">
        <v>16480</v>
      </c>
      <c r="E603" s="127" t="s">
        <v>17764</v>
      </c>
      <c r="F603" s="127" t="s">
        <v>16400</v>
      </c>
      <c r="G603" s="136"/>
      <c r="H603" s="135">
        <v>25</v>
      </c>
      <c r="I603" s="78">
        <f t="shared" si="21"/>
        <v>25</v>
      </c>
      <c r="J603" s="124">
        <v>1</v>
      </c>
      <c r="K603" s="110">
        <v>0</v>
      </c>
      <c r="L603" s="105">
        <v>0</v>
      </c>
      <c r="M603" s="99" t="e">
        <f>[1]!STOCK[[#This Row],[Precio Final]]*10%</f>
        <v>#REF!</v>
      </c>
      <c r="N603" s="99">
        <v>0</v>
      </c>
      <c r="O603" s="99">
        <v>0</v>
      </c>
      <c r="P603" s="118">
        <v>9</v>
      </c>
      <c r="Q603" s="142">
        <v>0</v>
      </c>
      <c r="R603" s="136">
        <v>0</v>
      </c>
      <c r="S603" s="136">
        <v>5</v>
      </c>
      <c r="T603" s="121" t="e">
        <f>[1]!STOCK[[#This Row],[Costo Unitario (USD)]]+[1]!STOCK[[#This Row],[Costo Envío (USD)]]+[1]!STOCK[[#This Row],[Comisión 10%]]</f>
        <v>#REF!</v>
      </c>
      <c r="U603" s="99" t="e">
        <f>[1]!STOCK[[#This Row],[Costo total]]*1.5</f>
        <v>#REF!</v>
      </c>
      <c r="V603" s="80">
        <f t="shared" si="20"/>
        <v>25</v>
      </c>
      <c r="W603" s="121" t="e">
        <f>[1]!STOCK[[#This Row],[Precio Final]]-[1]!STOCK[[#This Row],[Costo total]]</f>
        <v>#REF!</v>
      </c>
      <c r="X603" s="121" t="e">
        <f>[1]!STOCK[[#This Row],[Ganancia Unitaria]]*[1]!STOCK[[#This Row],[Salidas]]</f>
        <v>#REF!</v>
      </c>
      <c r="Y603" s="139"/>
      <c r="Z603" s="136"/>
      <c r="AA603" s="136"/>
      <c r="AB603" s="136"/>
      <c r="AC603" s="136"/>
      <c r="AD603" s="144"/>
      <c r="AE603" s="78"/>
      <c r="AF603" s="78"/>
      <c r="AG603" s="78"/>
      <c r="AH603" s="78"/>
      <c r="AI603" s="78"/>
      <c r="AJ603" s="78"/>
      <c r="AK603" s="78"/>
      <c r="AL603" s="78"/>
      <c r="AM603" s="78"/>
      <c r="AN603" s="78"/>
      <c r="AO603" s="78"/>
      <c r="AP603" s="78"/>
      <c r="AQ603" s="78"/>
      <c r="AR603" s="78"/>
      <c r="AS603" s="78"/>
      <c r="AT603" s="78"/>
    </row>
    <row r="604" s="58" customFormat="1" ht="80" hidden="1" customHeight="1" spans="1:46">
      <c r="A604" s="126" t="s">
        <v>17765</v>
      </c>
      <c r="B604" s="134"/>
      <c r="C604" s="87" t="s">
        <v>2</v>
      </c>
      <c r="D604" s="135" t="s">
        <v>16480</v>
      </c>
      <c r="E604" s="127" t="s">
        <v>17766</v>
      </c>
      <c r="F604" s="127" t="s">
        <v>16413</v>
      </c>
      <c r="G604" s="137"/>
      <c r="H604" s="135">
        <v>25</v>
      </c>
      <c r="I604" s="78">
        <f t="shared" si="21"/>
        <v>25</v>
      </c>
      <c r="J604" s="124">
        <v>1</v>
      </c>
      <c r="K604" s="109">
        <v>0</v>
      </c>
      <c r="L604" s="105">
        <f>STOCK[[#This Row],[Entradas]]-STOCK[[#This Row],[Salidas]]</f>
        <v>1</v>
      </c>
      <c r="M604" s="98" t="e">
        <f>[1]!STOCK[[#This Row],[Precio Final]]*10%</f>
        <v>#REF!</v>
      </c>
      <c r="N604" s="98">
        <v>0</v>
      </c>
      <c r="O604" s="98">
        <v>0</v>
      </c>
      <c r="P604" s="118">
        <v>9</v>
      </c>
      <c r="Q604" s="141">
        <v>0</v>
      </c>
      <c r="R604" s="137">
        <v>0</v>
      </c>
      <c r="S604" s="137">
        <v>5</v>
      </c>
      <c r="T604" s="115" t="e">
        <f>[1]!STOCK[[#This Row],[Costo Unitario (USD)]]+[1]!STOCK[[#This Row],[Costo Envío (USD)]]+[1]!STOCK[[#This Row],[Comisión 10%]]</f>
        <v>#REF!</v>
      </c>
      <c r="U604" s="98" t="e">
        <f>[1]!STOCK[[#This Row],[Costo total]]*1.5</f>
        <v>#REF!</v>
      </c>
      <c r="V604" s="80">
        <f t="shared" si="20"/>
        <v>25</v>
      </c>
      <c r="W604" s="115" t="e">
        <f>[1]!STOCK[[#This Row],[Precio Final]]-[1]!STOCK[[#This Row],[Costo total]]</f>
        <v>#REF!</v>
      </c>
      <c r="X604" s="115" t="e">
        <f>[1]!STOCK[[#This Row],[Ganancia Unitaria]]*[1]!STOCK[[#This Row],[Salidas]]</f>
        <v>#REF!</v>
      </c>
      <c r="Y604" s="140"/>
      <c r="Z604" s="137"/>
      <c r="AA604" s="137"/>
      <c r="AB604" s="137"/>
      <c r="AC604" s="137"/>
      <c r="AD604" s="144"/>
      <c r="AE604" s="78"/>
      <c r="AF604" s="78"/>
      <c r="AG604" s="78"/>
      <c r="AH604" s="78"/>
      <c r="AI604" s="78"/>
      <c r="AJ604" s="78"/>
      <c r="AK604" s="78"/>
      <c r="AL604" s="78"/>
      <c r="AM604" s="78"/>
      <c r="AN604" s="78"/>
      <c r="AO604" s="78"/>
      <c r="AP604" s="78"/>
      <c r="AQ604" s="78"/>
      <c r="AR604" s="78"/>
      <c r="AS604" s="78"/>
      <c r="AT604" s="78"/>
    </row>
    <row r="605" s="58" customFormat="1" ht="80" hidden="1" customHeight="1" spans="1:46">
      <c r="A605" s="126" t="s">
        <v>17767</v>
      </c>
      <c r="B605" s="134"/>
      <c r="C605" s="83" t="s">
        <v>2</v>
      </c>
      <c r="D605" s="135" t="s">
        <v>16480</v>
      </c>
      <c r="E605" s="127" t="s">
        <v>17768</v>
      </c>
      <c r="F605" s="127" t="s">
        <v>16409</v>
      </c>
      <c r="G605" s="136"/>
      <c r="H605" s="135">
        <v>18</v>
      </c>
      <c r="I605" s="78">
        <f t="shared" si="21"/>
        <v>18</v>
      </c>
      <c r="J605" s="124">
        <v>1</v>
      </c>
      <c r="K605" s="110">
        <v>0</v>
      </c>
      <c r="L605" s="105">
        <f>STOCK[[#This Row],[Entradas]]-STOCK[[#This Row],[Salidas]]</f>
        <v>1</v>
      </c>
      <c r="M605" s="99" t="e">
        <f>[1]!STOCK[[#This Row],[Precio Final]]*10%</f>
        <v>#REF!</v>
      </c>
      <c r="N605" s="99">
        <v>0</v>
      </c>
      <c r="O605" s="99">
        <v>0</v>
      </c>
      <c r="P605" s="118">
        <v>9</v>
      </c>
      <c r="Q605" s="142">
        <v>0</v>
      </c>
      <c r="R605" s="136">
        <v>0</v>
      </c>
      <c r="S605" s="136">
        <v>5</v>
      </c>
      <c r="T605" s="121" t="e">
        <f>[1]!STOCK[[#This Row],[Costo Unitario (USD)]]+[1]!STOCK[[#This Row],[Costo Envío (USD)]]+[1]!STOCK[[#This Row],[Comisión 10%]]</f>
        <v>#REF!</v>
      </c>
      <c r="U605" s="99" t="e">
        <f>[1]!STOCK[[#This Row],[Costo total]]*1.5</f>
        <v>#REF!</v>
      </c>
      <c r="V605" s="80">
        <f t="shared" si="20"/>
        <v>18</v>
      </c>
      <c r="W605" s="121" t="e">
        <f>[1]!STOCK[[#This Row],[Precio Final]]-[1]!STOCK[[#This Row],[Costo total]]</f>
        <v>#REF!</v>
      </c>
      <c r="X605" s="121" t="e">
        <f>[1]!STOCK[[#This Row],[Ganancia Unitaria]]*[1]!STOCK[[#This Row],[Salidas]]</f>
        <v>#REF!</v>
      </c>
      <c r="Y605" s="139"/>
      <c r="Z605" s="136"/>
      <c r="AA605" s="136"/>
      <c r="AB605" s="136"/>
      <c r="AC605" s="136"/>
      <c r="AD605" s="144"/>
      <c r="AE605" s="78"/>
      <c r="AF605" s="78"/>
      <c r="AG605" s="78"/>
      <c r="AH605" s="78"/>
      <c r="AI605" s="78"/>
      <c r="AJ605" s="78"/>
      <c r="AK605" s="78"/>
      <c r="AL605" s="78"/>
      <c r="AM605" s="78"/>
      <c r="AN605" s="78"/>
      <c r="AO605" s="78"/>
      <c r="AP605" s="78"/>
      <c r="AQ605" s="78"/>
      <c r="AR605" s="78"/>
      <c r="AS605" s="78"/>
      <c r="AT605" s="78"/>
    </row>
    <row r="606" s="58" customFormat="1" ht="80" hidden="1" customHeight="1" spans="1:46">
      <c r="A606" s="126" t="s">
        <v>17769</v>
      </c>
      <c r="B606" s="134"/>
      <c r="C606" s="87" t="s">
        <v>2</v>
      </c>
      <c r="D606" s="135" t="s">
        <v>16423</v>
      </c>
      <c r="E606" s="127" t="s">
        <v>17770</v>
      </c>
      <c r="F606" s="127" t="s">
        <v>16409</v>
      </c>
      <c r="G606" s="137"/>
      <c r="H606" s="135">
        <v>20</v>
      </c>
      <c r="I606" s="78">
        <f t="shared" si="21"/>
        <v>20</v>
      </c>
      <c r="J606" s="124">
        <v>1</v>
      </c>
      <c r="K606" s="109">
        <v>0</v>
      </c>
      <c r="L606" s="105">
        <f>STOCK[[#This Row],[Entradas]]-STOCK[[#This Row],[Salidas]]</f>
        <v>1</v>
      </c>
      <c r="M606" s="98" t="e">
        <f>[1]!STOCK[[#This Row],[Precio Final]]*10%</f>
        <v>#REF!</v>
      </c>
      <c r="N606" s="98">
        <v>0</v>
      </c>
      <c r="O606" s="98">
        <v>0</v>
      </c>
      <c r="P606" s="118">
        <v>9</v>
      </c>
      <c r="Q606" s="141">
        <v>0</v>
      </c>
      <c r="R606" s="137">
        <v>0</v>
      </c>
      <c r="S606" s="137">
        <v>5</v>
      </c>
      <c r="T606" s="115" t="e">
        <f>[1]!STOCK[[#This Row],[Costo Unitario (USD)]]+[1]!STOCK[[#This Row],[Costo Envío (USD)]]+[1]!STOCK[[#This Row],[Comisión 10%]]</f>
        <v>#REF!</v>
      </c>
      <c r="U606" s="98" t="e">
        <f>[1]!STOCK[[#This Row],[Costo total]]*1.5</f>
        <v>#REF!</v>
      </c>
      <c r="V606" s="80">
        <f t="shared" si="20"/>
        <v>20</v>
      </c>
      <c r="W606" s="115" t="e">
        <f>[1]!STOCK[[#This Row],[Precio Final]]-[1]!STOCK[[#This Row],[Costo total]]</f>
        <v>#REF!</v>
      </c>
      <c r="X606" s="115" t="e">
        <f>[1]!STOCK[[#This Row],[Ganancia Unitaria]]*[1]!STOCK[[#This Row],[Salidas]]</f>
        <v>#REF!</v>
      </c>
      <c r="Y606" s="140"/>
      <c r="Z606" s="137"/>
      <c r="AA606" s="137"/>
      <c r="AB606" s="137"/>
      <c r="AC606" s="137"/>
      <c r="AD606" s="144"/>
      <c r="AE606" s="78"/>
      <c r="AF606" s="78"/>
      <c r="AG606" s="78"/>
      <c r="AH606" s="78"/>
      <c r="AI606" s="78"/>
      <c r="AJ606" s="78"/>
      <c r="AK606" s="78"/>
      <c r="AL606" s="78"/>
      <c r="AM606" s="78"/>
      <c r="AN606" s="78"/>
      <c r="AO606" s="78"/>
      <c r="AP606" s="78"/>
      <c r="AQ606" s="78"/>
      <c r="AR606" s="78"/>
      <c r="AS606" s="78"/>
      <c r="AT606" s="78"/>
    </row>
    <row r="607" s="58" customFormat="1" ht="80" hidden="1" customHeight="1" spans="1:46">
      <c r="A607" s="126" t="s">
        <v>17771</v>
      </c>
      <c r="B607" s="134"/>
      <c r="C607" s="83" t="s">
        <v>2</v>
      </c>
      <c r="D607" s="135" t="s">
        <v>16423</v>
      </c>
      <c r="E607" s="127" t="s">
        <v>17772</v>
      </c>
      <c r="F607" s="127" t="s">
        <v>16413</v>
      </c>
      <c r="G607" s="136"/>
      <c r="H607" s="135">
        <v>30</v>
      </c>
      <c r="I607" s="78">
        <f t="shared" si="21"/>
        <v>30</v>
      </c>
      <c r="J607" s="124">
        <v>1</v>
      </c>
      <c r="K607" s="110">
        <v>0</v>
      </c>
      <c r="L607" s="105">
        <f>STOCK[[#This Row],[Entradas]]-STOCK[[#This Row],[Salidas]]</f>
        <v>1</v>
      </c>
      <c r="M607" s="99" t="e">
        <f>[1]!STOCK[[#This Row],[Precio Final]]*10%</f>
        <v>#REF!</v>
      </c>
      <c r="N607" s="99">
        <v>0</v>
      </c>
      <c r="O607" s="99">
        <v>0</v>
      </c>
      <c r="P607" s="118">
        <v>9</v>
      </c>
      <c r="Q607" s="142">
        <v>0</v>
      </c>
      <c r="R607" s="136">
        <v>0</v>
      </c>
      <c r="S607" s="136">
        <v>5</v>
      </c>
      <c r="T607" s="121" t="e">
        <f>[1]!STOCK[[#This Row],[Costo Unitario (USD)]]+[1]!STOCK[[#This Row],[Costo Envío (USD)]]+[1]!STOCK[[#This Row],[Comisión 10%]]</f>
        <v>#REF!</v>
      </c>
      <c r="U607" s="99" t="e">
        <f>[1]!STOCK[[#This Row],[Costo total]]*1.5</f>
        <v>#REF!</v>
      </c>
      <c r="V607" s="80">
        <f t="shared" si="20"/>
        <v>30</v>
      </c>
      <c r="W607" s="121" t="e">
        <f>[1]!STOCK[[#This Row],[Precio Final]]-[1]!STOCK[[#This Row],[Costo total]]</f>
        <v>#REF!</v>
      </c>
      <c r="X607" s="121" t="e">
        <f>[1]!STOCK[[#This Row],[Ganancia Unitaria]]*[1]!STOCK[[#This Row],[Salidas]]</f>
        <v>#REF!</v>
      </c>
      <c r="Y607" s="139"/>
      <c r="Z607" s="136"/>
      <c r="AA607" s="136"/>
      <c r="AB607" s="136"/>
      <c r="AC607" s="136"/>
      <c r="AD607" s="144"/>
      <c r="AE607" s="78"/>
      <c r="AF607" s="78"/>
      <c r="AG607" s="78"/>
      <c r="AH607" s="78"/>
      <c r="AI607" s="78"/>
      <c r="AJ607" s="78"/>
      <c r="AK607" s="78"/>
      <c r="AL607" s="78"/>
      <c r="AM607" s="78"/>
      <c r="AN607" s="78"/>
      <c r="AO607" s="78"/>
      <c r="AP607" s="78"/>
      <c r="AQ607" s="78"/>
      <c r="AR607" s="78"/>
      <c r="AS607" s="78"/>
      <c r="AT607" s="78"/>
    </row>
    <row r="608" s="58" customFormat="1" ht="80" hidden="1" customHeight="1" spans="1:46">
      <c r="A608" s="126" t="s">
        <v>17773</v>
      </c>
      <c r="B608" s="134"/>
      <c r="C608" s="87" t="s">
        <v>2</v>
      </c>
      <c r="D608" s="135" t="s">
        <v>16423</v>
      </c>
      <c r="E608" s="127" t="s">
        <v>17774</v>
      </c>
      <c r="F608" s="127" t="s">
        <v>16413</v>
      </c>
      <c r="G608" s="137"/>
      <c r="H608" s="135">
        <v>30</v>
      </c>
      <c r="I608" s="78">
        <f t="shared" si="21"/>
        <v>30</v>
      </c>
      <c r="J608" s="124">
        <v>2</v>
      </c>
      <c r="K608" s="109">
        <v>0</v>
      </c>
      <c r="L608" s="105">
        <f>STOCK[[#This Row],[Entradas]]-STOCK[[#This Row],[Salidas]]</f>
        <v>2</v>
      </c>
      <c r="M608" s="98" t="e">
        <f>[1]!STOCK[[#This Row],[Precio Final]]*10%</f>
        <v>#REF!</v>
      </c>
      <c r="N608" s="98">
        <v>0</v>
      </c>
      <c r="O608" s="98">
        <v>0</v>
      </c>
      <c r="P608" s="118">
        <v>9</v>
      </c>
      <c r="Q608" s="141">
        <v>0</v>
      </c>
      <c r="R608" s="137">
        <v>0</v>
      </c>
      <c r="S608" s="137">
        <v>5</v>
      </c>
      <c r="T608" s="115" t="e">
        <f>[1]!STOCK[[#This Row],[Costo Unitario (USD)]]+[1]!STOCK[[#This Row],[Costo Envío (USD)]]+[1]!STOCK[[#This Row],[Comisión 10%]]</f>
        <v>#REF!</v>
      </c>
      <c r="U608" s="98" t="e">
        <f>[1]!STOCK[[#This Row],[Costo total]]*1.5</f>
        <v>#REF!</v>
      </c>
      <c r="V608" s="80">
        <f t="shared" si="20"/>
        <v>30</v>
      </c>
      <c r="W608" s="115" t="e">
        <f>[1]!STOCK[[#This Row],[Precio Final]]-[1]!STOCK[[#This Row],[Costo total]]</f>
        <v>#REF!</v>
      </c>
      <c r="X608" s="115" t="e">
        <f>[1]!STOCK[[#This Row],[Ganancia Unitaria]]*[1]!STOCK[[#This Row],[Salidas]]</f>
        <v>#REF!</v>
      </c>
      <c r="Y608" s="140"/>
      <c r="Z608" s="137"/>
      <c r="AA608" s="137"/>
      <c r="AB608" s="137"/>
      <c r="AC608" s="137"/>
      <c r="AD608" s="144"/>
      <c r="AE608" s="78"/>
      <c r="AF608" s="78"/>
      <c r="AG608" s="78"/>
      <c r="AH608" s="78"/>
      <c r="AI608" s="78"/>
      <c r="AJ608" s="78"/>
      <c r="AK608" s="78"/>
      <c r="AL608" s="78"/>
      <c r="AM608" s="78"/>
      <c r="AN608" s="78"/>
      <c r="AO608" s="78"/>
      <c r="AP608" s="78"/>
      <c r="AQ608" s="78"/>
      <c r="AR608" s="78"/>
      <c r="AS608" s="78"/>
      <c r="AT608" s="78"/>
    </row>
    <row r="609" s="58" customFormat="1" ht="80" hidden="1" customHeight="1" spans="1:46">
      <c r="A609" s="126" t="s">
        <v>17775</v>
      </c>
      <c r="B609" s="134"/>
      <c r="C609" s="83" t="s">
        <v>2</v>
      </c>
      <c r="D609" s="135" t="s">
        <v>16423</v>
      </c>
      <c r="E609" s="127" t="s">
        <v>17776</v>
      </c>
      <c r="F609" s="127" t="s">
        <v>16409</v>
      </c>
      <c r="G609" s="136"/>
      <c r="H609" s="135">
        <v>35</v>
      </c>
      <c r="I609" s="78">
        <f t="shared" si="21"/>
        <v>35</v>
      </c>
      <c r="J609" s="124">
        <v>3</v>
      </c>
      <c r="K609" s="110">
        <v>0</v>
      </c>
      <c r="L609" s="105">
        <f>STOCK[[#This Row],[Entradas]]-STOCK[[#This Row],[Salidas]]</f>
        <v>3</v>
      </c>
      <c r="M609" s="99" t="e">
        <f>[1]!STOCK[[#This Row],[Precio Final]]*10%</f>
        <v>#REF!</v>
      </c>
      <c r="N609" s="99">
        <v>0</v>
      </c>
      <c r="O609" s="99">
        <v>0</v>
      </c>
      <c r="P609" s="118">
        <v>9</v>
      </c>
      <c r="Q609" s="142">
        <v>0</v>
      </c>
      <c r="R609" s="136">
        <v>0</v>
      </c>
      <c r="S609" s="136">
        <v>5</v>
      </c>
      <c r="T609" s="121" t="e">
        <f>[1]!STOCK[[#This Row],[Costo Unitario (USD)]]+[1]!STOCK[[#This Row],[Costo Envío (USD)]]+[1]!STOCK[[#This Row],[Comisión 10%]]</f>
        <v>#REF!</v>
      </c>
      <c r="U609" s="99" t="e">
        <f>[1]!STOCK[[#This Row],[Costo total]]*1.5</f>
        <v>#REF!</v>
      </c>
      <c r="V609" s="80">
        <f t="shared" si="20"/>
        <v>35</v>
      </c>
      <c r="W609" s="121" t="e">
        <f>[1]!STOCK[[#This Row],[Precio Final]]-[1]!STOCK[[#This Row],[Costo total]]</f>
        <v>#REF!</v>
      </c>
      <c r="X609" s="121" t="e">
        <f>[1]!STOCK[[#This Row],[Ganancia Unitaria]]*[1]!STOCK[[#This Row],[Salidas]]</f>
        <v>#REF!</v>
      </c>
      <c r="Y609" s="139"/>
      <c r="Z609" s="136"/>
      <c r="AA609" s="136"/>
      <c r="AB609" s="136"/>
      <c r="AC609" s="136"/>
      <c r="AD609" s="144"/>
      <c r="AE609" s="78"/>
      <c r="AF609" s="78"/>
      <c r="AG609" s="78"/>
      <c r="AH609" s="78"/>
      <c r="AI609" s="78"/>
      <c r="AJ609" s="78"/>
      <c r="AK609" s="78"/>
      <c r="AL609" s="78"/>
      <c r="AM609" s="78"/>
      <c r="AN609" s="78"/>
      <c r="AO609" s="78"/>
      <c r="AP609" s="78"/>
      <c r="AQ609" s="78"/>
      <c r="AR609" s="78"/>
      <c r="AS609" s="78"/>
      <c r="AT609" s="78"/>
    </row>
    <row r="610" s="58" customFormat="1" ht="80" hidden="1" customHeight="1" spans="1:46">
      <c r="A610" s="126" t="s">
        <v>17777</v>
      </c>
      <c r="B610" s="134"/>
      <c r="C610" s="87" t="s">
        <v>2</v>
      </c>
      <c r="D610" s="135" t="s">
        <v>16423</v>
      </c>
      <c r="E610" s="127" t="s">
        <v>17778</v>
      </c>
      <c r="F610" s="127" t="s">
        <v>16409</v>
      </c>
      <c r="G610" s="137"/>
      <c r="H610" s="135">
        <v>25</v>
      </c>
      <c r="I610" s="78">
        <f t="shared" si="21"/>
        <v>25</v>
      </c>
      <c r="J610" s="124">
        <v>1</v>
      </c>
      <c r="K610" s="109">
        <v>0</v>
      </c>
      <c r="L610" s="105">
        <f>STOCK[[#This Row],[Entradas]]-STOCK[[#This Row],[Salidas]]</f>
        <v>1</v>
      </c>
      <c r="M610" s="98" t="e">
        <f>[1]!STOCK[[#This Row],[Precio Final]]*10%</f>
        <v>#REF!</v>
      </c>
      <c r="N610" s="98">
        <v>0</v>
      </c>
      <c r="O610" s="98">
        <v>0</v>
      </c>
      <c r="P610" s="118">
        <v>9</v>
      </c>
      <c r="Q610" s="141">
        <v>0</v>
      </c>
      <c r="R610" s="137">
        <v>0</v>
      </c>
      <c r="S610" s="137">
        <v>5</v>
      </c>
      <c r="T610" s="115" t="e">
        <f>[1]!STOCK[[#This Row],[Costo Unitario (USD)]]+[1]!STOCK[[#This Row],[Costo Envío (USD)]]+[1]!STOCK[[#This Row],[Comisión 10%]]</f>
        <v>#REF!</v>
      </c>
      <c r="U610" s="98" t="e">
        <f>[1]!STOCK[[#This Row],[Costo total]]*1.5</f>
        <v>#REF!</v>
      </c>
      <c r="V610" s="80">
        <f t="shared" si="20"/>
        <v>25</v>
      </c>
      <c r="W610" s="115" t="e">
        <f>[1]!STOCK[[#This Row],[Precio Final]]-[1]!STOCK[[#This Row],[Costo total]]</f>
        <v>#REF!</v>
      </c>
      <c r="X610" s="115" t="e">
        <f>[1]!STOCK[[#This Row],[Ganancia Unitaria]]*[1]!STOCK[[#This Row],[Salidas]]</f>
        <v>#REF!</v>
      </c>
      <c r="Y610" s="140"/>
      <c r="Z610" s="137"/>
      <c r="AA610" s="137"/>
      <c r="AB610" s="137"/>
      <c r="AC610" s="137"/>
      <c r="AD610" s="144"/>
      <c r="AE610" s="78"/>
      <c r="AF610" s="78"/>
      <c r="AG610" s="78"/>
      <c r="AH610" s="78"/>
      <c r="AI610" s="78"/>
      <c r="AJ610" s="78"/>
      <c r="AK610" s="78"/>
      <c r="AL610" s="78"/>
      <c r="AM610" s="78"/>
      <c r="AN610" s="78"/>
      <c r="AO610" s="78"/>
      <c r="AP610" s="78"/>
      <c r="AQ610" s="78"/>
      <c r="AR610" s="78"/>
      <c r="AS610" s="78"/>
      <c r="AT610" s="78"/>
    </row>
    <row r="611" s="58" customFormat="1" ht="80" hidden="1" customHeight="1" spans="1:46">
      <c r="A611" s="126" t="s">
        <v>17779</v>
      </c>
      <c r="B611" s="134"/>
      <c r="C611" s="83" t="s">
        <v>2</v>
      </c>
      <c r="D611" s="135" t="s">
        <v>16423</v>
      </c>
      <c r="E611" s="127" t="s">
        <v>17780</v>
      </c>
      <c r="F611" s="127" t="s">
        <v>16409</v>
      </c>
      <c r="G611" s="136"/>
      <c r="H611" s="135">
        <v>30</v>
      </c>
      <c r="I611" s="78">
        <f t="shared" si="21"/>
        <v>30</v>
      </c>
      <c r="J611" s="124">
        <v>1</v>
      </c>
      <c r="K611" s="110">
        <v>1</v>
      </c>
      <c r="L611" s="105">
        <f>STOCK[[#This Row],[Entradas]]-STOCK[[#This Row],[Salidas]]</f>
        <v>0</v>
      </c>
      <c r="M611" s="99" t="e">
        <f>[1]!STOCK[[#This Row],[Precio Final]]*10%</f>
        <v>#REF!</v>
      </c>
      <c r="N611" s="99">
        <v>0</v>
      </c>
      <c r="O611" s="99">
        <v>0</v>
      </c>
      <c r="P611" s="118">
        <v>9</v>
      </c>
      <c r="Q611" s="142">
        <v>0</v>
      </c>
      <c r="R611" s="136">
        <v>0</v>
      </c>
      <c r="S611" s="136">
        <v>5</v>
      </c>
      <c r="T611" s="121" t="e">
        <f>[1]!STOCK[[#This Row],[Costo Unitario (USD)]]+[1]!STOCK[[#This Row],[Costo Envío (USD)]]+[1]!STOCK[[#This Row],[Comisión 10%]]</f>
        <v>#REF!</v>
      </c>
      <c r="U611" s="99" t="e">
        <f>[1]!STOCK[[#This Row],[Costo total]]*1.5</f>
        <v>#REF!</v>
      </c>
      <c r="V611" s="80">
        <f t="shared" si="20"/>
        <v>30</v>
      </c>
      <c r="W611" s="121" t="e">
        <f>[1]!STOCK[[#This Row],[Precio Final]]-[1]!STOCK[[#This Row],[Costo total]]</f>
        <v>#REF!</v>
      </c>
      <c r="X611" s="121" t="e">
        <f>[1]!STOCK[[#This Row],[Ganancia Unitaria]]*[1]!STOCK[[#This Row],[Salidas]]</f>
        <v>#REF!</v>
      </c>
      <c r="Y611" s="139"/>
      <c r="Z611" s="136"/>
      <c r="AA611" s="136"/>
      <c r="AB611" s="136"/>
      <c r="AC611" s="136"/>
      <c r="AD611" s="144"/>
      <c r="AE611" s="78"/>
      <c r="AF611" s="78"/>
      <c r="AG611" s="78"/>
      <c r="AH611" s="78"/>
      <c r="AI611" s="78"/>
      <c r="AJ611" s="78"/>
      <c r="AK611" s="78"/>
      <c r="AL611" s="78"/>
      <c r="AM611" s="78"/>
      <c r="AN611" s="78"/>
      <c r="AO611" s="78"/>
      <c r="AP611" s="78"/>
      <c r="AQ611" s="78"/>
      <c r="AR611" s="78"/>
      <c r="AS611" s="78"/>
      <c r="AT611" s="78"/>
    </row>
    <row r="612" s="58" customFormat="1" ht="80" hidden="1" customHeight="1" spans="1:46">
      <c r="A612" s="126" t="s">
        <v>17781</v>
      </c>
      <c r="B612" s="134"/>
      <c r="C612" s="87" t="s">
        <v>2</v>
      </c>
      <c r="D612" s="135" t="s">
        <v>16423</v>
      </c>
      <c r="E612" s="127" t="s">
        <v>17782</v>
      </c>
      <c r="F612" s="127" t="s">
        <v>16409</v>
      </c>
      <c r="G612" s="137"/>
      <c r="H612" s="135">
        <v>25</v>
      </c>
      <c r="I612" s="78">
        <f t="shared" si="21"/>
        <v>25</v>
      </c>
      <c r="J612" s="124">
        <v>1</v>
      </c>
      <c r="K612" s="109">
        <v>0</v>
      </c>
      <c r="L612" s="105">
        <f>STOCK[[#This Row],[Entradas]]-STOCK[[#This Row],[Salidas]]</f>
        <v>1</v>
      </c>
      <c r="M612" s="98" t="e">
        <f>[1]!STOCK[[#This Row],[Precio Final]]*10%</f>
        <v>#REF!</v>
      </c>
      <c r="N612" s="98">
        <v>0</v>
      </c>
      <c r="O612" s="98">
        <v>0</v>
      </c>
      <c r="P612" s="118">
        <v>9</v>
      </c>
      <c r="Q612" s="141">
        <v>0</v>
      </c>
      <c r="R612" s="137">
        <v>0</v>
      </c>
      <c r="S612" s="137">
        <v>5</v>
      </c>
      <c r="T612" s="115" t="e">
        <f>[1]!STOCK[[#This Row],[Costo Unitario (USD)]]+[1]!STOCK[[#This Row],[Costo Envío (USD)]]+[1]!STOCK[[#This Row],[Comisión 10%]]</f>
        <v>#REF!</v>
      </c>
      <c r="U612" s="98" t="e">
        <f>[1]!STOCK[[#This Row],[Costo total]]*1.5</f>
        <v>#REF!</v>
      </c>
      <c r="V612" s="80">
        <f t="shared" si="20"/>
        <v>25</v>
      </c>
      <c r="W612" s="115" t="e">
        <f>[1]!STOCK[[#This Row],[Precio Final]]-[1]!STOCK[[#This Row],[Costo total]]</f>
        <v>#REF!</v>
      </c>
      <c r="X612" s="115" t="e">
        <f>[1]!STOCK[[#This Row],[Ganancia Unitaria]]*[1]!STOCK[[#This Row],[Salidas]]</f>
        <v>#REF!</v>
      </c>
      <c r="Y612" s="140"/>
      <c r="Z612" s="137"/>
      <c r="AA612" s="137"/>
      <c r="AB612" s="137"/>
      <c r="AC612" s="137"/>
      <c r="AD612" s="144"/>
      <c r="AE612" s="78"/>
      <c r="AF612" s="78"/>
      <c r="AG612" s="78"/>
      <c r="AH612" s="78"/>
      <c r="AI612" s="78"/>
      <c r="AJ612" s="78"/>
      <c r="AK612" s="78"/>
      <c r="AL612" s="78"/>
      <c r="AM612" s="78"/>
      <c r="AN612" s="78"/>
      <c r="AO612" s="78"/>
      <c r="AP612" s="78"/>
      <c r="AQ612" s="78"/>
      <c r="AR612" s="78"/>
      <c r="AS612" s="78"/>
      <c r="AT612" s="78"/>
    </row>
    <row r="613" s="58" customFormat="1" ht="80" hidden="1" customHeight="1" spans="1:46">
      <c r="A613" s="126" t="s">
        <v>17783</v>
      </c>
      <c r="B613" s="134"/>
      <c r="C613" s="83" t="s">
        <v>2</v>
      </c>
      <c r="D613" s="135" t="s">
        <v>16480</v>
      </c>
      <c r="E613" s="127" t="s">
        <v>17784</v>
      </c>
      <c r="F613" s="127" t="s">
        <v>16568</v>
      </c>
      <c r="G613" s="136"/>
      <c r="H613" s="135">
        <v>20</v>
      </c>
      <c r="I613" s="78">
        <f t="shared" si="21"/>
        <v>20</v>
      </c>
      <c r="J613" s="124">
        <v>1</v>
      </c>
      <c r="K613" s="110">
        <v>0</v>
      </c>
      <c r="L613" s="105">
        <f>STOCK[[#This Row],[Entradas]]-STOCK[[#This Row],[Salidas]]</f>
        <v>1</v>
      </c>
      <c r="M613" s="99" t="e">
        <f>[1]!STOCK[[#This Row],[Precio Final]]*10%</f>
        <v>#REF!</v>
      </c>
      <c r="N613" s="99">
        <v>0</v>
      </c>
      <c r="O613" s="99">
        <v>0</v>
      </c>
      <c r="P613" s="118">
        <v>9</v>
      </c>
      <c r="Q613" s="142">
        <v>0</v>
      </c>
      <c r="R613" s="136">
        <v>0</v>
      </c>
      <c r="S613" s="136">
        <v>5</v>
      </c>
      <c r="T613" s="121" t="e">
        <f>[1]!STOCK[[#This Row],[Costo Unitario (USD)]]+[1]!STOCK[[#This Row],[Costo Envío (USD)]]+[1]!STOCK[[#This Row],[Comisión 10%]]</f>
        <v>#REF!</v>
      </c>
      <c r="U613" s="99" t="e">
        <f>[1]!STOCK[[#This Row],[Costo total]]*1.5</f>
        <v>#REF!</v>
      </c>
      <c r="V613" s="80">
        <f t="shared" si="20"/>
        <v>20</v>
      </c>
      <c r="W613" s="121" t="e">
        <f>[1]!STOCK[[#This Row],[Precio Final]]-[1]!STOCK[[#This Row],[Costo total]]</f>
        <v>#REF!</v>
      </c>
      <c r="X613" s="121" t="e">
        <f>[1]!STOCK[[#This Row],[Ganancia Unitaria]]*[1]!STOCK[[#This Row],[Salidas]]</f>
        <v>#REF!</v>
      </c>
      <c r="Y613" s="139"/>
      <c r="Z613" s="136"/>
      <c r="AA613" s="136"/>
      <c r="AB613" s="136"/>
      <c r="AC613" s="136"/>
      <c r="AD613" s="144"/>
      <c r="AE613" s="78"/>
      <c r="AF613" s="78"/>
      <c r="AG613" s="78"/>
      <c r="AH613" s="78"/>
      <c r="AI613" s="78"/>
      <c r="AJ613" s="78"/>
      <c r="AK613" s="78"/>
      <c r="AL613" s="78"/>
      <c r="AM613" s="78"/>
      <c r="AN613" s="78"/>
      <c r="AO613" s="78"/>
      <c r="AP613" s="78"/>
      <c r="AQ613" s="78"/>
      <c r="AR613" s="78"/>
      <c r="AS613" s="78"/>
      <c r="AT613" s="78"/>
    </row>
    <row r="614" s="58" customFormat="1" ht="80" hidden="1" customHeight="1" spans="1:46">
      <c r="A614" s="126" t="s">
        <v>17785</v>
      </c>
      <c r="B614" s="134"/>
      <c r="C614" s="87" t="s">
        <v>2</v>
      </c>
      <c r="D614" s="135" t="s">
        <v>16480</v>
      </c>
      <c r="E614" s="127" t="s">
        <v>17786</v>
      </c>
      <c r="F614" s="127" t="s">
        <v>16400</v>
      </c>
      <c r="G614" s="137"/>
      <c r="H614" s="135">
        <v>15</v>
      </c>
      <c r="I614" s="78">
        <f t="shared" si="21"/>
        <v>15</v>
      </c>
      <c r="J614" s="124">
        <v>0</v>
      </c>
      <c r="K614" s="109">
        <v>0</v>
      </c>
      <c r="L614" s="105">
        <f>STOCK[[#This Row],[Entradas]]-STOCK[[#This Row],[Salidas]]</f>
        <v>0</v>
      </c>
      <c r="M614" s="98" t="e">
        <f>[1]!STOCK[[#This Row],[Precio Final]]*10%</f>
        <v>#REF!</v>
      </c>
      <c r="N614" s="98">
        <v>0</v>
      </c>
      <c r="O614" s="98">
        <v>0</v>
      </c>
      <c r="P614" s="118">
        <v>9</v>
      </c>
      <c r="Q614" s="141">
        <v>0</v>
      </c>
      <c r="R614" s="137">
        <v>0</v>
      </c>
      <c r="S614" s="137">
        <v>5</v>
      </c>
      <c r="T614" s="115" t="e">
        <f>[1]!STOCK[[#This Row],[Costo Unitario (USD)]]+[1]!STOCK[[#This Row],[Costo Envío (USD)]]+[1]!STOCK[[#This Row],[Comisión 10%]]</f>
        <v>#REF!</v>
      </c>
      <c r="U614" s="98" t="e">
        <f>[1]!STOCK[[#This Row],[Costo total]]*1.5</f>
        <v>#REF!</v>
      </c>
      <c r="V614" s="80">
        <f t="shared" si="20"/>
        <v>15</v>
      </c>
      <c r="W614" s="115" t="e">
        <f>[1]!STOCK[[#This Row],[Precio Final]]-[1]!STOCK[[#This Row],[Costo total]]</f>
        <v>#REF!</v>
      </c>
      <c r="X614" s="115" t="e">
        <f>[1]!STOCK[[#This Row],[Ganancia Unitaria]]*[1]!STOCK[[#This Row],[Salidas]]</f>
        <v>#REF!</v>
      </c>
      <c r="Y614" s="140"/>
      <c r="Z614" s="137"/>
      <c r="AA614" s="137"/>
      <c r="AB614" s="137"/>
      <c r="AC614" s="137"/>
      <c r="AD614" s="144"/>
      <c r="AE614" s="78"/>
      <c r="AF614" s="78"/>
      <c r="AG614" s="78"/>
      <c r="AH614" s="78"/>
      <c r="AI614" s="78"/>
      <c r="AJ614" s="78"/>
      <c r="AK614" s="78"/>
      <c r="AL614" s="78"/>
      <c r="AM614" s="78"/>
      <c r="AN614" s="78"/>
      <c r="AO614" s="78"/>
      <c r="AP614" s="78"/>
      <c r="AQ614" s="78"/>
      <c r="AR614" s="78"/>
      <c r="AS614" s="78"/>
      <c r="AT614" s="78"/>
    </row>
    <row r="615" s="58" customFormat="1" ht="80" hidden="1" customHeight="1" spans="1:46">
      <c r="A615" s="126" t="s">
        <v>17787</v>
      </c>
      <c r="B615" s="134"/>
      <c r="C615" s="83" t="s">
        <v>2</v>
      </c>
      <c r="D615" s="135" t="s">
        <v>16480</v>
      </c>
      <c r="E615" s="127" t="s">
        <v>17788</v>
      </c>
      <c r="F615" s="127" t="s">
        <v>16409</v>
      </c>
      <c r="G615" s="136"/>
      <c r="H615" s="135">
        <v>15</v>
      </c>
      <c r="I615" s="78">
        <f t="shared" si="21"/>
        <v>15</v>
      </c>
      <c r="J615" s="124">
        <v>1</v>
      </c>
      <c r="K615" s="110">
        <v>0</v>
      </c>
      <c r="L615" s="105">
        <f>STOCK[[#This Row],[Entradas]]-STOCK[[#This Row],[Salidas]]</f>
        <v>1</v>
      </c>
      <c r="M615" s="99" t="e">
        <f>[1]!STOCK[[#This Row],[Precio Final]]*10%</f>
        <v>#REF!</v>
      </c>
      <c r="N615" s="99">
        <v>0</v>
      </c>
      <c r="O615" s="99">
        <v>0</v>
      </c>
      <c r="P615" s="118">
        <v>9</v>
      </c>
      <c r="Q615" s="142">
        <v>0</v>
      </c>
      <c r="R615" s="136">
        <v>0</v>
      </c>
      <c r="S615" s="136">
        <v>5</v>
      </c>
      <c r="T615" s="121" t="e">
        <f>[1]!STOCK[[#This Row],[Costo Unitario (USD)]]+[1]!STOCK[[#This Row],[Costo Envío (USD)]]+[1]!STOCK[[#This Row],[Comisión 10%]]</f>
        <v>#REF!</v>
      </c>
      <c r="U615" s="99" t="e">
        <f>[1]!STOCK[[#This Row],[Costo total]]*1.5</f>
        <v>#REF!</v>
      </c>
      <c r="V615" s="80">
        <f t="shared" si="20"/>
        <v>15</v>
      </c>
      <c r="W615" s="121" t="e">
        <f>[1]!STOCK[[#This Row],[Precio Final]]-[1]!STOCK[[#This Row],[Costo total]]</f>
        <v>#REF!</v>
      </c>
      <c r="X615" s="121" t="e">
        <f>[1]!STOCK[[#This Row],[Ganancia Unitaria]]*[1]!STOCK[[#This Row],[Salidas]]</f>
        <v>#REF!</v>
      </c>
      <c r="Y615" s="139"/>
      <c r="Z615" s="136"/>
      <c r="AA615" s="136"/>
      <c r="AB615" s="136"/>
      <c r="AC615" s="136"/>
      <c r="AD615" s="144"/>
      <c r="AE615" s="78"/>
      <c r="AF615" s="78"/>
      <c r="AG615" s="78"/>
      <c r="AH615" s="78"/>
      <c r="AI615" s="78"/>
      <c r="AJ615" s="78"/>
      <c r="AK615" s="78"/>
      <c r="AL615" s="78"/>
      <c r="AM615" s="78"/>
      <c r="AN615" s="78"/>
      <c r="AO615" s="78"/>
      <c r="AP615" s="78"/>
      <c r="AQ615" s="78"/>
      <c r="AR615" s="78"/>
      <c r="AS615" s="78"/>
      <c r="AT615" s="78"/>
    </row>
    <row r="616" s="58" customFormat="1" ht="80" hidden="1" customHeight="1" spans="1:46">
      <c r="A616" s="126" t="s">
        <v>17789</v>
      </c>
      <c r="B616" s="134"/>
      <c r="C616" s="87" t="s">
        <v>2</v>
      </c>
      <c r="D616" s="135" t="s">
        <v>16480</v>
      </c>
      <c r="E616" s="127" t="s">
        <v>17790</v>
      </c>
      <c r="F616" s="127" t="s">
        <v>16387</v>
      </c>
      <c r="G616" s="137"/>
      <c r="H616" s="135">
        <v>18</v>
      </c>
      <c r="I616" s="78">
        <f t="shared" si="21"/>
        <v>18</v>
      </c>
      <c r="J616" s="124">
        <v>1</v>
      </c>
      <c r="K616" s="109">
        <v>0</v>
      </c>
      <c r="L616" s="105">
        <f>STOCK[[#This Row],[Entradas]]-STOCK[[#This Row],[Salidas]]</f>
        <v>1</v>
      </c>
      <c r="M616" s="98" t="e">
        <f>[1]!STOCK[[#This Row],[Precio Final]]*10%</f>
        <v>#REF!</v>
      </c>
      <c r="N616" s="98">
        <v>0</v>
      </c>
      <c r="O616" s="98">
        <v>0</v>
      </c>
      <c r="P616" s="118">
        <v>9</v>
      </c>
      <c r="Q616" s="141">
        <v>0</v>
      </c>
      <c r="R616" s="137">
        <v>0</v>
      </c>
      <c r="S616" s="137">
        <v>5</v>
      </c>
      <c r="T616" s="115" t="e">
        <f>[1]!STOCK[[#This Row],[Costo Unitario (USD)]]+[1]!STOCK[[#This Row],[Costo Envío (USD)]]+[1]!STOCK[[#This Row],[Comisión 10%]]</f>
        <v>#REF!</v>
      </c>
      <c r="U616" s="98" t="e">
        <f>[1]!STOCK[[#This Row],[Costo total]]*1.5</f>
        <v>#REF!</v>
      </c>
      <c r="V616" s="80">
        <f t="shared" si="20"/>
        <v>18</v>
      </c>
      <c r="W616" s="115" t="e">
        <f>[1]!STOCK[[#This Row],[Precio Final]]-[1]!STOCK[[#This Row],[Costo total]]</f>
        <v>#REF!</v>
      </c>
      <c r="X616" s="115" t="e">
        <f>[1]!STOCK[[#This Row],[Ganancia Unitaria]]*[1]!STOCK[[#This Row],[Salidas]]</f>
        <v>#REF!</v>
      </c>
      <c r="Y616" s="140"/>
      <c r="Z616" s="137"/>
      <c r="AA616" s="137"/>
      <c r="AB616" s="137"/>
      <c r="AC616" s="137"/>
      <c r="AD616" s="144"/>
      <c r="AE616" s="78"/>
      <c r="AF616" s="78"/>
      <c r="AG616" s="78"/>
      <c r="AH616" s="78"/>
      <c r="AI616" s="78"/>
      <c r="AJ616" s="78"/>
      <c r="AK616" s="78"/>
      <c r="AL616" s="78"/>
      <c r="AM616" s="78"/>
      <c r="AN616" s="78"/>
      <c r="AO616" s="78"/>
      <c r="AP616" s="78"/>
      <c r="AQ616" s="78"/>
      <c r="AR616" s="78"/>
      <c r="AS616" s="78"/>
      <c r="AT616" s="78"/>
    </row>
    <row r="617" s="58" customFormat="1" ht="80" hidden="1" customHeight="1" spans="1:46">
      <c r="A617" s="126" t="s">
        <v>17791</v>
      </c>
      <c r="B617" s="134"/>
      <c r="C617" s="83" t="s">
        <v>2</v>
      </c>
      <c r="D617" s="135" t="s">
        <v>16480</v>
      </c>
      <c r="E617" s="127" t="s">
        <v>17792</v>
      </c>
      <c r="F617" s="127" t="s">
        <v>16409</v>
      </c>
      <c r="G617" s="136"/>
      <c r="H617" s="135">
        <v>15</v>
      </c>
      <c r="I617" s="78">
        <f t="shared" si="21"/>
        <v>15</v>
      </c>
      <c r="J617" s="124">
        <v>1</v>
      </c>
      <c r="K617" s="110">
        <v>0</v>
      </c>
      <c r="L617" s="105">
        <f>STOCK[[#This Row],[Entradas]]-STOCK[[#This Row],[Salidas]]</f>
        <v>1</v>
      </c>
      <c r="M617" s="99" t="e">
        <f>[1]!STOCK[[#This Row],[Precio Final]]*10%</f>
        <v>#REF!</v>
      </c>
      <c r="N617" s="99">
        <v>0</v>
      </c>
      <c r="O617" s="99">
        <v>0</v>
      </c>
      <c r="P617" s="118">
        <v>9</v>
      </c>
      <c r="Q617" s="142">
        <v>0</v>
      </c>
      <c r="R617" s="136">
        <v>0</v>
      </c>
      <c r="S617" s="136">
        <v>5</v>
      </c>
      <c r="T617" s="121" t="e">
        <f>[1]!STOCK[[#This Row],[Costo Unitario (USD)]]+[1]!STOCK[[#This Row],[Costo Envío (USD)]]+[1]!STOCK[[#This Row],[Comisión 10%]]</f>
        <v>#REF!</v>
      </c>
      <c r="U617" s="99" t="e">
        <f>[1]!STOCK[[#This Row],[Costo total]]*1.5</f>
        <v>#REF!</v>
      </c>
      <c r="V617" s="80">
        <f t="shared" si="20"/>
        <v>15</v>
      </c>
      <c r="W617" s="121" t="e">
        <f>[1]!STOCK[[#This Row],[Precio Final]]-[1]!STOCK[[#This Row],[Costo total]]</f>
        <v>#REF!</v>
      </c>
      <c r="X617" s="121" t="e">
        <f>[1]!STOCK[[#This Row],[Ganancia Unitaria]]*[1]!STOCK[[#This Row],[Salidas]]</f>
        <v>#REF!</v>
      </c>
      <c r="Y617" s="139"/>
      <c r="Z617" s="136"/>
      <c r="AA617" s="136"/>
      <c r="AB617" s="136"/>
      <c r="AC617" s="136"/>
      <c r="AD617" s="144"/>
      <c r="AE617" s="78"/>
      <c r="AF617" s="78"/>
      <c r="AG617" s="78"/>
      <c r="AH617" s="78"/>
      <c r="AI617" s="78"/>
      <c r="AJ617" s="78"/>
      <c r="AK617" s="78"/>
      <c r="AL617" s="78"/>
      <c r="AM617" s="78"/>
      <c r="AN617" s="78"/>
      <c r="AO617" s="78"/>
      <c r="AP617" s="78"/>
      <c r="AQ617" s="78"/>
      <c r="AR617" s="78"/>
      <c r="AS617" s="78"/>
      <c r="AT617" s="78"/>
    </row>
    <row r="618" s="58" customFormat="1" ht="80" hidden="1" customHeight="1" spans="1:46">
      <c r="A618" s="126" t="s">
        <v>17793</v>
      </c>
      <c r="B618" s="134"/>
      <c r="C618" s="87" t="s">
        <v>2</v>
      </c>
      <c r="D618" s="135" t="s">
        <v>16500</v>
      </c>
      <c r="E618" s="127" t="s">
        <v>17794</v>
      </c>
      <c r="F618" s="127" t="s">
        <v>17230</v>
      </c>
      <c r="G618" s="137"/>
      <c r="H618" s="135">
        <v>15</v>
      </c>
      <c r="I618" s="78">
        <f t="shared" si="21"/>
        <v>15</v>
      </c>
      <c r="J618" s="124">
        <v>1</v>
      </c>
      <c r="K618" s="109">
        <v>1</v>
      </c>
      <c r="L618" s="105">
        <f>STOCK[[#This Row],[Entradas]]-STOCK[[#This Row],[Salidas]]</f>
        <v>0</v>
      </c>
      <c r="M618" s="98" t="e">
        <f>[1]!STOCK[[#This Row],[Precio Final]]*10%</f>
        <v>#REF!</v>
      </c>
      <c r="N618" s="98">
        <v>0</v>
      </c>
      <c r="O618" s="98">
        <v>0</v>
      </c>
      <c r="P618" s="118">
        <v>9</v>
      </c>
      <c r="Q618" s="141">
        <v>0</v>
      </c>
      <c r="R618" s="137">
        <v>0</v>
      </c>
      <c r="S618" s="137">
        <v>5</v>
      </c>
      <c r="T618" s="115" t="e">
        <f>[1]!STOCK[[#This Row],[Costo Unitario (USD)]]+[1]!STOCK[[#This Row],[Costo Envío (USD)]]+[1]!STOCK[[#This Row],[Comisión 10%]]</f>
        <v>#REF!</v>
      </c>
      <c r="U618" s="98" t="e">
        <f>[1]!STOCK[[#This Row],[Costo total]]*1.5</f>
        <v>#REF!</v>
      </c>
      <c r="V618" s="80">
        <f t="shared" si="20"/>
        <v>15</v>
      </c>
      <c r="W618" s="115" t="e">
        <f>[1]!STOCK[[#This Row],[Precio Final]]-[1]!STOCK[[#This Row],[Costo total]]</f>
        <v>#REF!</v>
      </c>
      <c r="X618" s="115" t="e">
        <f>[1]!STOCK[[#This Row],[Ganancia Unitaria]]*[1]!STOCK[[#This Row],[Salidas]]</f>
        <v>#REF!</v>
      </c>
      <c r="Y618" s="140"/>
      <c r="Z618" s="137"/>
      <c r="AA618" s="137"/>
      <c r="AB618" s="137"/>
      <c r="AC618" s="137"/>
      <c r="AD618" s="144"/>
      <c r="AE618" s="78"/>
      <c r="AF618" s="78"/>
      <c r="AG618" s="78"/>
      <c r="AH618" s="78"/>
      <c r="AI618" s="78"/>
      <c r="AJ618" s="78"/>
      <c r="AK618" s="78"/>
      <c r="AL618" s="78"/>
      <c r="AM618" s="78"/>
      <c r="AN618" s="78"/>
      <c r="AO618" s="78"/>
      <c r="AP618" s="78"/>
      <c r="AQ618" s="78"/>
      <c r="AR618" s="78"/>
      <c r="AS618" s="78"/>
      <c r="AT618" s="78"/>
    </row>
    <row r="619" s="58" customFormat="1" ht="80" hidden="1" customHeight="1" spans="1:46">
      <c r="A619" s="126" t="s">
        <v>17795</v>
      </c>
      <c r="B619" s="134"/>
      <c r="C619" s="83" t="s">
        <v>2</v>
      </c>
      <c r="D619" s="135" t="s">
        <v>16500</v>
      </c>
      <c r="E619" s="127" t="s">
        <v>17796</v>
      </c>
      <c r="F619" s="127" t="s">
        <v>16387</v>
      </c>
      <c r="G619" s="136"/>
      <c r="H619" s="135">
        <v>30</v>
      </c>
      <c r="I619" s="78">
        <f t="shared" si="21"/>
        <v>30</v>
      </c>
      <c r="J619" s="124">
        <v>1</v>
      </c>
      <c r="K619" s="110">
        <v>0</v>
      </c>
      <c r="L619" s="105">
        <f>STOCK[[#This Row],[Entradas]]-STOCK[[#This Row],[Salidas]]</f>
        <v>1</v>
      </c>
      <c r="M619" s="99" t="e">
        <f>[1]!STOCK[[#This Row],[Precio Final]]*10%</f>
        <v>#REF!</v>
      </c>
      <c r="N619" s="99">
        <v>0</v>
      </c>
      <c r="O619" s="99">
        <v>0</v>
      </c>
      <c r="P619" s="118">
        <v>9</v>
      </c>
      <c r="Q619" s="142">
        <v>0</v>
      </c>
      <c r="R619" s="136">
        <v>0</v>
      </c>
      <c r="S619" s="136">
        <v>5</v>
      </c>
      <c r="T619" s="121" t="e">
        <f>[1]!STOCK[[#This Row],[Costo Unitario (USD)]]+[1]!STOCK[[#This Row],[Costo Envío (USD)]]+[1]!STOCK[[#This Row],[Comisión 10%]]</f>
        <v>#REF!</v>
      </c>
      <c r="U619" s="99" t="e">
        <f>[1]!STOCK[[#This Row],[Costo total]]*1.5</f>
        <v>#REF!</v>
      </c>
      <c r="V619" s="80">
        <f t="shared" si="20"/>
        <v>30</v>
      </c>
      <c r="W619" s="121" t="e">
        <f>[1]!STOCK[[#This Row],[Precio Final]]-[1]!STOCK[[#This Row],[Costo total]]</f>
        <v>#REF!</v>
      </c>
      <c r="X619" s="121" t="e">
        <f>[1]!STOCK[[#This Row],[Ganancia Unitaria]]*[1]!STOCK[[#This Row],[Salidas]]</f>
        <v>#REF!</v>
      </c>
      <c r="Y619" s="139"/>
      <c r="Z619" s="136"/>
      <c r="AA619" s="136"/>
      <c r="AB619" s="136"/>
      <c r="AC619" s="136"/>
      <c r="AD619" s="144"/>
      <c r="AE619" s="78"/>
      <c r="AF619" s="78"/>
      <c r="AG619" s="78"/>
      <c r="AH619" s="78"/>
      <c r="AI619" s="78"/>
      <c r="AJ619" s="78"/>
      <c r="AK619" s="78"/>
      <c r="AL619" s="78"/>
      <c r="AM619" s="78"/>
      <c r="AN619" s="78"/>
      <c r="AO619" s="78"/>
      <c r="AP619" s="78"/>
      <c r="AQ619" s="78"/>
      <c r="AR619" s="78"/>
      <c r="AS619" s="78"/>
      <c r="AT619" s="78"/>
    </row>
    <row r="620" s="58" customFormat="1" ht="80" hidden="1" customHeight="1" spans="1:46">
      <c r="A620" s="126" t="s">
        <v>17797</v>
      </c>
      <c r="B620" s="134"/>
      <c r="C620" s="87" t="s">
        <v>2</v>
      </c>
      <c r="D620" s="135" t="s">
        <v>16500</v>
      </c>
      <c r="E620" s="127" t="s">
        <v>17798</v>
      </c>
      <c r="F620" s="127" t="s">
        <v>16413</v>
      </c>
      <c r="G620" s="137"/>
      <c r="H620" s="135">
        <v>35</v>
      </c>
      <c r="I620" s="78">
        <f t="shared" si="21"/>
        <v>35</v>
      </c>
      <c r="J620" s="124">
        <v>3</v>
      </c>
      <c r="K620" s="109">
        <v>0</v>
      </c>
      <c r="L620" s="105">
        <f>STOCK[[#This Row],[Entradas]]-STOCK[[#This Row],[Salidas]]</f>
        <v>3</v>
      </c>
      <c r="M620" s="98" t="e">
        <f>[1]!STOCK[[#This Row],[Precio Final]]*10%</f>
        <v>#REF!</v>
      </c>
      <c r="N620" s="98">
        <v>0</v>
      </c>
      <c r="O620" s="98">
        <v>0</v>
      </c>
      <c r="P620" s="118">
        <v>9</v>
      </c>
      <c r="Q620" s="141">
        <v>0</v>
      </c>
      <c r="R620" s="137">
        <v>0</v>
      </c>
      <c r="S620" s="137">
        <v>5</v>
      </c>
      <c r="T620" s="115" t="e">
        <f>[1]!STOCK[[#This Row],[Costo Unitario (USD)]]+[1]!STOCK[[#This Row],[Costo Envío (USD)]]+[1]!STOCK[[#This Row],[Comisión 10%]]</f>
        <v>#REF!</v>
      </c>
      <c r="U620" s="98" t="e">
        <f>[1]!STOCK[[#This Row],[Costo total]]*1.5</f>
        <v>#REF!</v>
      </c>
      <c r="V620" s="80">
        <f t="shared" si="20"/>
        <v>35</v>
      </c>
      <c r="W620" s="115" t="e">
        <f>[1]!STOCK[[#This Row],[Precio Final]]-[1]!STOCK[[#This Row],[Costo total]]</f>
        <v>#REF!</v>
      </c>
      <c r="X620" s="115" t="e">
        <f>[1]!STOCK[[#This Row],[Ganancia Unitaria]]*[1]!STOCK[[#This Row],[Salidas]]</f>
        <v>#REF!</v>
      </c>
      <c r="Y620" s="140"/>
      <c r="Z620" s="137"/>
      <c r="AA620" s="137"/>
      <c r="AB620" s="137"/>
      <c r="AC620" s="137"/>
      <c r="AD620" s="144"/>
      <c r="AE620" s="78"/>
      <c r="AF620" s="78"/>
      <c r="AG620" s="78"/>
      <c r="AH620" s="78"/>
      <c r="AI620" s="78"/>
      <c r="AJ620" s="78"/>
      <c r="AK620" s="78"/>
      <c r="AL620" s="78"/>
      <c r="AM620" s="78"/>
      <c r="AN620" s="78"/>
      <c r="AO620" s="78"/>
      <c r="AP620" s="78"/>
      <c r="AQ620" s="78"/>
      <c r="AR620" s="78"/>
      <c r="AS620" s="78"/>
      <c r="AT620" s="78"/>
    </row>
    <row r="621" s="58" customFormat="1" ht="80" hidden="1" customHeight="1" spans="1:46">
      <c r="A621" s="126" t="s">
        <v>17799</v>
      </c>
      <c r="B621" s="134"/>
      <c r="C621" s="83" t="s">
        <v>2</v>
      </c>
      <c r="D621" s="135" t="s">
        <v>16500</v>
      </c>
      <c r="E621" s="127" t="s">
        <v>17800</v>
      </c>
      <c r="F621" s="127" t="s">
        <v>16400</v>
      </c>
      <c r="G621" s="136"/>
      <c r="H621" s="135">
        <v>35</v>
      </c>
      <c r="I621" s="78">
        <f t="shared" si="21"/>
        <v>35</v>
      </c>
      <c r="J621" s="124">
        <v>1</v>
      </c>
      <c r="K621" s="110">
        <v>0</v>
      </c>
      <c r="L621" s="105">
        <f>STOCK[[#This Row],[Entradas]]-STOCK[[#This Row],[Salidas]]</f>
        <v>1</v>
      </c>
      <c r="M621" s="99" t="e">
        <f>[1]!STOCK[[#This Row],[Precio Final]]*10%</f>
        <v>#REF!</v>
      </c>
      <c r="N621" s="99">
        <v>0</v>
      </c>
      <c r="O621" s="99">
        <v>0</v>
      </c>
      <c r="P621" s="118">
        <v>9</v>
      </c>
      <c r="Q621" s="142">
        <v>0</v>
      </c>
      <c r="R621" s="136">
        <v>0</v>
      </c>
      <c r="S621" s="136">
        <v>5</v>
      </c>
      <c r="T621" s="121" t="e">
        <f>[1]!STOCK[[#This Row],[Costo Unitario (USD)]]+[1]!STOCK[[#This Row],[Costo Envío (USD)]]+[1]!STOCK[[#This Row],[Comisión 10%]]</f>
        <v>#REF!</v>
      </c>
      <c r="U621" s="99" t="e">
        <f>[1]!STOCK[[#This Row],[Costo total]]*1.5</f>
        <v>#REF!</v>
      </c>
      <c r="V621" s="80">
        <f t="shared" si="20"/>
        <v>35</v>
      </c>
      <c r="W621" s="121" t="e">
        <f>[1]!STOCK[[#This Row],[Precio Final]]-[1]!STOCK[[#This Row],[Costo total]]</f>
        <v>#REF!</v>
      </c>
      <c r="X621" s="121" t="e">
        <f>[1]!STOCK[[#This Row],[Ganancia Unitaria]]*[1]!STOCK[[#This Row],[Salidas]]</f>
        <v>#REF!</v>
      </c>
      <c r="Y621" s="139"/>
      <c r="Z621" s="136"/>
      <c r="AA621" s="136"/>
      <c r="AB621" s="136"/>
      <c r="AC621" s="136"/>
      <c r="AD621" s="144"/>
      <c r="AE621" s="78"/>
      <c r="AF621" s="78"/>
      <c r="AG621" s="78"/>
      <c r="AH621" s="78"/>
      <c r="AI621" s="78"/>
      <c r="AJ621" s="78"/>
      <c r="AK621" s="78"/>
      <c r="AL621" s="78"/>
      <c r="AM621" s="78"/>
      <c r="AN621" s="78"/>
      <c r="AO621" s="78"/>
      <c r="AP621" s="78"/>
      <c r="AQ621" s="78"/>
      <c r="AR621" s="78"/>
      <c r="AS621" s="78"/>
      <c r="AT621" s="78"/>
    </row>
    <row r="622" s="58" customFormat="1" ht="80" hidden="1" customHeight="1" spans="1:46">
      <c r="A622" s="126" t="s">
        <v>17801</v>
      </c>
      <c r="B622" s="134"/>
      <c r="C622" s="87" t="s">
        <v>2</v>
      </c>
      <c r="D622" s="135" t="s">
        <v>16480</v>
      </c>
      <c r="E622" s="127" t="s">
        <v>17802</v>
      </c>
      <c r="F622" s="127" t="s">
        <v>16387</v>
      </c>
      <c r="G622" s="137"/>
      <c r="H622" s="135">
        <v>25</v>
      </c>
      <c r="I622" s="78">
        <f t="shared" si="21"/>
        <v>25</v>
      </c>
      <c r="J622" s="124">
        <v>1</v>
      </c>
      <c r="K622" s="109">
        <v>0</v>
      </c>
      <c r="L622" s="105">
        <f>STOCK[[#This Row],[Entradas]]-STOCK[[#This Row],[Salidas]]</f>
        <v>1</v>
      </c>
      <c r="M622" s="98" t="e">
        <f>[1]!STOCK[[#This Row],[Precio Final]]*10%</f>
        <v>#REF!</v>
      </c>
      <c r="N622" s="98">
        <v>0</v>
      </c>
      <c r="O622" s="98">
        <v>0</v>
      </c>
      <c r="P622" s="118">
        <v>9</v>
      </c>
      <c r="Q622" s="141">
        <v>0</v>
      </c>
      <c r="R622" s="137">
        <v>0</v>
      </c>
      <c r="S622" s="137">
        <v>5</v>
      </c>
      <c r="T622" s="115" t="e">
        <f>[1]!STOCK[[#This Row],[Costo Unitario (USD)]]+[1]!STOCK[[#This Row],[Costo Envío (USD)]]+[1]!STOCK[[#This Row],[Comisión 10%]]</f>
        <v>#REF!</v>
      </c>
      <c r="U622" s="98" t="e">
        <f>[1]!STOCK[[#This Row],[Costo total]]*1.5</f>
        <v>#REF!</v>
      </c>
      <c r="V622" s="80">
        <f t="shared" si="20"/>
        <v>25</v>
      </c>
      <c r="W622" s="115" t="e">
        <f>[1]!STOCK[[#This Row],[Precio Final]]-[1]!STOCK[[#This Row],[Costo total]]</f>
        <v>#REF!</v>
      </c>
      <c r="X622" s="115" t="e">
        <f>[1]!STOCK[[#This Row],[Ganancia Unitaria]]*[1]!STOCK[[#This Row],[Salidas]]</f>
        <v>#REF!</v>
      </c>
      <c r="Y622" s="140"/>
      <c r="Z622" s="137"/>
      <c r="AA622" s="137"/>
      <c r="AB622" s="137"/>
      <c r="AC622" s="137"/>
      <c r="AD622" s="144"/>
      <c r="AE622" s="78"/>
      <c r="AF622" s="78"/>
      <c r="AG622" s="78"/>
      <c r="AH622" s="78"/>
      <c r="AI622" s="78"/>
      <c r="AJ622" s="78"/>
      <c r="AK622" s="78"/>
      <c r="AL622" s="78"/>
      <c r="AM622" s="78"/>
      <c r="AN622" s="78"/>
      <c r="AO622" s="78"/>
      <c r="AP622" s="78"/>
      <c r="AQ622" s="78"/>
      <c r="AR622" s="78"/>
      <c r="AS622" s="78"/>
      <c r="AT622" s="78"/>
    </row>
    <row r="623" s="58" customFormat="1" ht="80" hidden="1" customHeight="1" spans="1:46">
      <c r="A623" s="126" t="s">
        <v>17803</v>
      </c>
      <c r="B623" s="134"/>
      <c r="C623" s="83" t="s">
        <v>2</v>
      </c>
      <c r="D623" s="135" t="s">
        <v>16480</v>
      </c>
      <c r="E623" s="127" t="s">
        <v>17804</v>
      </c>
      <c r="F623" s="127" t="s">
        <v>16568</v>
      </c>
      <c r="G623" s="136"/>
      <c r="H623" s="135">
        <v>15</v>
      </c>
      <c r="I623" s="78">
        <f t="shared" si="21"/>
        <v>15</v>
      </c>
      <c r="J623" s="124">
        <v>0</v>
      </c>
      <c r="K623" s="110">
        <v>0</v>
      </c>
      <c r="L623" s="105">
        <f>STOCK[[#This Row],[Entradas]]-STOCK[[#This Row],[Salidas]]</f>
        <v>0</v>
      </c>
      <c r="M623" s="99" t="e">
        <f>[1]!STOCK[[#This Row],[Precio Final]]*10%</f>
        <v>#REF!</v>
      </c>
      <c r="N623" s="99">
        <v>0</v>
      </c>
      <c r="O623" s="99">
        <v>0</v>
      </c>
      <c r="P623" s="118">
        <v>9</v>
      </c>
      <c r="Q623" s="142">
        <v>0</v>
      </c>
      <c r="R623" s="136">
        <v>0</v>
      </c>
      <c r="S623" s="136">
        <v>5</v>
      </c>
      <c r="T623" s="121" t="e">
        <f>[1]!STOCK[[#This Row],[Costo Unitario (USD)]]+[1]!STOCK[[#This Row],[Costo Envío (USD)]]+[1]!STOCK[[#This Row],[Comisión 10%]]</f>
        <v>#REF!</v>
      </c>
      <c r="U623" s="99" t="e">
        <f>[1]!STOCK[[#This Row],[Costo total]]*1.5</f>
        <v>#REF!</v>
      </c>
      <c r="V623" s="80">
        <f t="shared" si="20"/>
        <v>15</v>
      </c>
      <c r="W623" s="121" t="e">
        <f>[1]!STOCK[[#This Row],[Precio Final]]-[1]!STOCK[[#This Row],[Costo total]]</f>
        <v>#REF!</v>
      </c>
      <c r="X623" s="121" t="e">
        <f>[1]!STOCK[[#This Row],[Ganancia Unitaria]]*[1]!STOCK[[#This Row],[Salidas]]</f>
        <v>#REF!</v>
      </c>
      <c r="Y623" s="139"/>
      <c r="Z623" s="136"/>
      <c r="AA623" s="136"/>
      <c r="AB623" s="136"/>
      <c r="AC623" s="136"/>
      <c r="AD623" s="144"/>
      <c r="AE623" s="78"/>
      <c r="AF623" s="78"/>
      <c r="AG623" s="78"/>
      <c r="AH623" s="78"/>
      <c r="AI623" s="78"/>
      <c r="AJ623" s="78"/>
      <c r="AK623" s="78"/>
      <c r="AL623" s="78"/>
      <c r="AM623" s="78"/>
      <c r="AN623" s="78"/>
      <c r="AO623" s="78"/>
      <c r="AP623" s="78"/>
      <c r="AQ623" s="78"/>
      <c r="AR623" s="78"/>
      <c r="AS623" s="78"/>
      <c r="AT623" s="78"/>
    </row>
    <row r="624" s="58" customFormat="1" ht="80" hidden="1" customHeight="1" spans="1:46">
      <c r="A624" s="126" t="s">
        <v>17805</v>
      </c>
      <c r="B624" s="134"/>
      <c r="C624" s="87" t="s">
        <v>2</v>
      </c>
      <c r="D624" s="135" t="s">
        <v>16559</v>
      </c>
      <c r="E624" s="127" t="s">
        <v>17806</v>
      </c>
      <c r="F624" s="127" t="s">
        <v>16409</v>
      </c>
      <c r="G624" s="137"/>
      <c r="H624" s="135">
        <v>12</v>
      </c>
      <c r="I624" s="78">
        <f t="shared" si="21"/>
        <v>12</v>
      </c>
      <c r="J624" s="124">
        <v>1</v>
      </c>
      <c r="K624" s="109">
        <v>1</v>
      </c>
      <c r="L624" s="105">
        <f>STOCK[[#This Row],[Entradas]]-STOCK[[#This Row],[Salidas]]</f>
        <v>0</v>
      </c>
      <c r="M624" s="98" t="e">
        <f>[1]!STOCK[[#This Row],[Precio Final]]*10%</f>
        <v>#REF!</v>
      </c>
      <c r="N624" s="98">
        <v>0</v>
      </c>
      <c r="O624" s="98">
        <v>0</v>
      </c>
      <c r="P624" s="118">
        <v>9</v>
      </c>
      <c r="Q624" s="141">
        <v>0</v>
      </c>
      <c r="R624" s="137">
        <v>0</v>
      </c>
      <c r="S624" s="137">
        <v>5</v>
      </c>
      <c r="T624" s="115" t="e">
        <f>[1]!STOCK[[#This Row],[Costo Unitario (USD)]]+[1]!STOCK[[#This Row],[Costo Envío (USD)]]+[1]!STOCK[[#This Row],[Comisión 10%]]</f>
        <v>#REF!</v>
      </c>
      <c r="U624" s="98" t="e">
        <f>[1]!STOCK[[#This Row],[Costo total]]*1.5</f>
        <v>#REF!</v>
      </c>
      <c r="V624" s="80">
        <f t="shared" si="20"/>
        <v>12</v>
      </c>
      <c r="W624" s="115" t="e">
        <f>[1]!STOCK[[#This Row],[Precio Final]]-[1]!STOCK[[#This Row],[Costo total]]</f>
        <v>#REF!</v>
      </c>
      <c r="X624" s="115" t="e">
        <f>[1]!STOCK[[#This Row],[Ganancia Unitaria]]*[1]!STOCK[[#This Row],[Salidas]]</f>
        <v>#REF!</v>
      </c>
      <c r="Y624" s="140"/>
      <c r="Z624" s="137"/>
      <c r="AA624" s="137"/>
      <c r="AB624" s="137"/>
      <c r="AC624" s="137"/>
      <c r="AD624" s="144"/>
      <c r="AE624" s="78"/>
      <c r="AF624" s="78"/>
      <c r="AG624" s="78"/>
      <c r="AH624" s="78"/>
      <c r="AI624" s="78"/>
      <c r="AJ624" s="78"/>
      <c r="AK624" s="78"/>
      <c r="AL624" s="78"/>
      <c r="AM624" s="78"/>
      <c r="AN624" s="78"/>
      <c r="AO624" s="78"/>
      <c r="AP624" s="78"/>
      <c r="AQ624" s="78"/>
      <c r="AR624" s="78"/>
      <c r="AS624" s="78"/>
      <c r="AT624" s="78"/>
    </row>
    <row r="625" s="58" customFormat="1" ht="80" hidden="1" customHeight="1" spans="1:46">
      <c r="A625" s="126" t="s">
        <v>17807</v>
      </c>
      <c r="B625" s="134"/>
      <c r="C625" s="83" t="s">
        <v>2</v>
      </c>
      <c r="D625" s="135" t="s">
        <v>16559</v>
      </c>
      <c r="E625" s="127" t="s">
        <v>17808</v>
      </c>
      <c r="F625" s="127" t="s">
        <v>16413</v>
      </c>
      <c r="G625" s="136"/>
      <c r="H625" s="135">
        <v>12</v>
      </c>
      <c r="I625" s="78">
        <f t="shared" si="21"/>
        <v>12</v>
      </c>
      <c r="J625" s="124">
        <v>2</v>
      </c>
      <c r="K625" s="110">
        <v>2</v>
      </c>
      <c r="L625" s="105">
        <f>STOCK[[#This Row],[Entradas]]-STOCK[[#This Row],[Salidas]]</f>
        <v>0</v>
      </c>
      <c r="M625" s="99" t="e">
        <f>[1]!STOCK[[#This Row],[Precio Final]]*10%</f>
        <v>#REF!</v>
      </c>
      <c r="N625" s="99">
        <v>0</v>
      </c>
      <c r="O625" s="99">
        <v>0</v>
      </c>
      <c r="P625" s="118">
        <v>9</v>
      </c>
      <c r="Q625" s="142">
        <v>0</v>
      </c>
      <c r="R625" s="136">
        <v>0</v>
      </c>
      <c r="S625" s="136">
        <v>5</v>
      </c>
      <c r="T625" s="121" t="e">
        <f>[1]!STOCK[[#This Row],[Costo Unitario (USD)]]+[1]!STOCK[[#This Row],[Costo Envío (USD)]]+[1]!STOCK[[#This Row],[Comisión 10%]]</f>
        <v>#REF!</v>
      </c>
      <c r="U625" s="99" t="e">
        <f>[1]!STOCK[[#This Row],[Costo total]]*1.5</f>
        <v>#REF!</v>
      </c>
      <c r="V625" s="80">
        <f t="shared" si="20"/>
        <v>12</v>
      </c>
      <c r="W625" s="121" t="e">
        <f>[1]!STOCK[[#This Row],[Precio Final]]-[1]!STOCK[[#This Row],[Costo total]]</f>
        <v>#REF!</v>
      </c>
      <c r="X625" s="121" t="e">
        <f>[1]!STOCK[[#This Row],[Ganancia Unitaria]]*[1]!STOCK[[#This Row],[Salidas]]</f>
        <v>#REF!</v>
      </c>
      <c r="Y625" s="139"/>
      <c r="Z625" s="136"/>
      <c r="AA625" s="136"/>
      <c r="AB625" s="136"/>
      <c r="AC625" s="136"/>
      <c r="AD625" s="144"/>
      <c r="AE625" s="78"/>
      <c r="AF625" s="78"/>
      <c r="AG625" s="78"/>
      <c r="AH625" s="78"/>
      <c r="AI625" s="78"/>
      <c r="AJ625" s="78"/>
      <c r="AK625" s="78"/>
      <c r="AL625" s="78"/>
      <c r="AM625" s="78"/>
      <c r="AN625" s="78"/>
      <c r="AO625" s="78"/>
      <c r="AP625" s="78"/>
      <c r="AQ625" s="78"/>
      <c r="AR625" s="78"/>
      <c r="AS625" s="78"/>
      <c r="AT625" s="78"/>
    </row>
    <row r="626" s="58" customFormat="1" ht="80" hidden="1" customHeight="1" spans="1:46">
      <c r="A626" s="126" t="s">
        <v>17809</v>
      </c>
      <c r="B626" s="134"/>
      <c r="C626" s="87" t="s">
        <v>2</v>
      </c>
      <c r="D626" s="135" t="s">
        <v>16559</v>
      </c>
      <c r="E626" s="127" t="s">
        <v>17810</v>
      </c>
      <c r="F626" s="127" t="s">
        <v>16568</v>
      </c>
      <c r="G626" s="137"/>
      <c r="H626" s="135">
        <v>12</v>
      </c>
      <c r="I626" s="78">
        <f t="shared" si="21"/>
        <v>12</v>
      </c>
      <c r="J626" s="124">
        <v>3</v>
      </c>
      <c r="K626" s="109">
        <v>1</v>
      </c>
      <c r="L626" s="105">
        <f>STOCK[[#This Row],[Entradas]]-STOCK[[#This Row],[Salidas]]</f>
        <v>2</v>
      </c>
      <c r="M626" s="98" t="e">
        <f>[1]!STOCK[[#This Row],[Precio Final]]*10%</f>
        <v>#REF!</v>
      </c>
      <c r="N626" s="98">
        <v>0</v>
      </c>
      <c r="O626" s="98">
        <v>0</v>
      </c>
      <c r="P626" s="118">
        <v>5</v>
      </c>
      <c r="Q626" s="141">
        <v>0</v>
      </c>
      <c r="R626" s="137">
        <v>0</v>
      </c>
      <c r="S626" s="137">
        <v>5</v>
      </c>
      <c r="T626" s="115" t="e">
        <f>[1]!STOCK[[#This Row],[Costo Unitario (USD)]]+[1]!STOCK[[#This Row],[Costo Envío (USD)]]+[1]!STOCK[[#This Row],[Comisión 10%]]</f>
        <v>#REF!</v>
      </c>
      <c r="U626" s="98" t="e">
        <f>[1]!STOCK[[#This Row],[Costo total]]*1.5</f>
        <v>#REF!</v>
      </c>
      <c r="V626" s="80">
        <f t="shared" si="20"/>
        <v>12</v>
      </c>
      <c r="W626" s="115" t="e">
        <f>[1]!STOCK[[#This Row],[Precio Final]]-[1]!STOCK[[#This Row],[Costo total]]</f>
        <v>#REF!</v>
      </c>
      <c r="X626" s="115" t="e">
        <f>[1]!STOCK[[#This Row],[Ganancia Unitaria]]*[1]!STOCK[[#This Row],[Salidas]]</f>
        <v>#REF!</v>
      </c>
      <c r="Y626" s="140"/>
      <c r="Z626" s="137"/>
      <c r="AA626" s="137"/>
      <c r="AB626" s="137"/>
      <c r="AC626" s="137"/>
      <c r="AD626" s="144"/>
      <c r="AE626" s="78"/>
      <c r="AF626" s="78"/>
      <c r="AG626" s="78"/>
      <c r="AH626" s="78"/>
      <c r="AI626" s="78"/>
      <c r="AJ626" s="78"/>
      <c r="AK626" s="78"/>
      <c r="AL626" s="78"/>
      <c r="AM626" s="78"/>
      <c r="AN626" s="78"/>
      <c r="AO626" s="78"/>
      <c r="AP626" s="78"/>
      <c r="AQ626" s="78"/>
      <c r="AR626" s="78"/>
      <c r="AS626" s="78"/>
      <c r="AT626" s="78"/>
    </row>
    <row r="627" s="58" customFormat="1" ht="80" hidden="1" customHeight="1" spans="1:46">
      <c r="A627" s="126" t="s">
        <v>17811</v>
      </c>
      <c r="B627" s="134"/>
      <c r="C627" s="87" t="s">
        <v>2</v>
      </c>
      <c r="D627" s="135" t="s">
        <v>16751</v>
      </c>
      <c r="E627" s="127" t="s">
        <v>17812</v>
      </c>
      <c r="F627" s="127" t="s">
        <v>16409</v>
      </c>
      <c r="G627" s="137"/>
      <c r="H627" s="135">
        <v>30</v>
      </c>
      <c r="I627" s="78">
        <f t="shared" si="21"/>
        <v>30</v>
      </c>
      <c r="J627" s="124">
        <v>3</v>
      </c>
      <c r="K627" s="109">
        <v>0</v>
      </c>
      <c r="L627" s="105">
        <f>STOCK[[#This Row],[Entradas]]-STOCK[[#This Row],[Salidas]]</f>
        <v>3</v>
      </c>
      <c r="M627" s="98" t="e">
        <f>[1]!STOCK[[#This Row],[Precio Final]]*10%</f>
        <v>#REF!</v>
      </c>
      <c r="N627" s="98">
        <v>0</v>
      </c>
      <c r="O627" s="98">
        <v>0</v>
      </c>
      <c r="P627" s="118">
        <v>10.63</v>
      </c>
      <c r="Q627" s="141">
        <v>0</v>
      </c>
      <c r="R627" s="137">
        <v>0</v>
      </c>
      <c r="S627" s="137">
        <v>5</v>
      </c>
      <c r="T627" s="115" t="e">
        <f>[1]!STOCK[[#This Row],[Costo Unitario (USD)]]+[1]!STOCK[[#This Row],[Costo Envío (USD)]]+[1]!STOCK[[#This Row],[Comisión 10%]]</f>
        <v>#REF!</v>
      </c>
      <c r="U627" s="98" t="e">
        <f>[1]!STOCK[[#This Row],[Costo total]]*1.5</f>
        <v>#REF!</v>
      </c>
      <c r="V627" s="80">
        <f t="shared" si="20"/>
        <v>30</v>
      </c>
      <c r="W627" s="115" t="e">
        <f>[1]!STOCK[[#This Row],[Precio Final]]-[1]!STOCK[[#This Row],[Costo total]]</f>
        <v>#REF!</v>
      </c>
      <c r="X627" s="115" t="e">
        <f>[1]!STOCK[[#This Row],[Ganancia Unitaria]]*[1]!STOCK[[#This Row],[Salidas]]</f>
        <v>#REF!</v>
      </c>
      <c r="Y627" s="140"/>
      <c r="Z627" s="137"/>
      <c r="AA627" s="137"/>
      <c r="AB627" s="137"/>
      <c r="AC627" s="137"/>
      <c r="AD627" s="144"/>
      <c r="AE627" s="78"/>
      <c r="AF627" s="78"/>
      <c r="AG627" s="78"/>
      <c r="AH627" s="78"/>
      <c r="AI627" s="78"/>
      <c r="AJ627" s="78"/>
      <c r="AK627" s="78"/>
      <c r="AL627" s="78"/>
      <c r="AM627" s="78"/>
      <c r="AN627" s="78"/>
      <c r="AO627" s="78"/>
      <c r="AP627" s="78"/>
      <c r="AQ627" s="78"/>
      <c r="AR627" s="78"/>
      <c r="AS627" s="78"/>
      <c r="AT627" s="78"/>
    </row>
    <row r="628" s="58" customFormat="1" ht="80" hidden="1" customHeight="1" spans="1:46">
      <c r="A628" s="126" t="s">
        <v>17813</v>
      </c>
      <c r="B628" s="134"/>
      <c r="C628" s="83" t="s">
        <v>2</v>
      </c>
      <c r="D628" s="135" t="s">
        <v>16751</v>
      </c>
      <c r="E628" s="127" t="s">
        <v>17814</v>
      </c>
      <c r="F628" s="127" t="s">
        <v>16387</v>
      </c>
      <c r="G628" s="136"/>
      <c r="H628" s="135">
        <v>30</v>
      </c>
      <c r="I628" s="78">
        <f t="shared" si="21"/>
        <v>30</v>
      </c>
      <c r="J628" s="124">
        <v>2</v>
      </c>
      <c r="K628" s="110">
        <v>0</v>
      </c>
      <c r="L628" s="105">
        <f>STOCK[[#This Row],[Entradas]]-STOCK[[#This Row],[Salidas]]</f>
        <v>2</v>
      </c>
      <c r="M628" s="99" t="e">
        <f>[1]!STOCK[[#This Row],[Precio Final]]*10%</f>
        <v>#REF!</v>
      </c>
      <c r="N628" s="99">
        <v>0</v>
      </c>
      <c r="O628" s="99">
        <v>0</v>
      </c>
      <c r="P628" s="118">
        <v>10.63</v>
      </c>
      <c r="Q628" s="142">
        <v>0</v>
      </c>
      <c r="R628" s="136">
        <v>0</v>
      </c>
      <c r="S628" s="136">
        <v>5</v>
      </c>
      <c r="T628" s="121" t="e">
        <f>[1]!STOCK[[#This Row],[Costo Unitario (USD)]]+[1]!STOCK[[#This Row],[Costo Envío (USD)]]+[1]!STOCK[[#This Row],[Comisión 10%]]</f>
        <v>#REF!</v>
      </c>
      <c r="U628" s="99" t="e">
        <f>[1]!STOCK[[#This Row],[Costo total]]*1.5</f>
        <v>#REF!</v>
      </c>
      <c r="V628" s="80">
        <f t="shared" si="20"/>
        <v>30</v>
      </c>
      <c r="W628" s="121" t="e">
        <f>[1]!STOCK[[#This Row],[Precio Final]]-[1]!STOCK[[#This Row],[Costo total]]</f>
        <v>#REF!</v>
      </c>
      <c r="X628" s="121" t="e">
        <f>[1]!STOCK[[#This Row],[Ganancia Unitaria]]*[1]!STOCK[[#This Row],[Salidas]]</f>
        <v>#REF!</v>
      </c>
      <c r="Y628" s="139"/>
      <c r="Z628" s="136"/>
      <c r="AA628" s="136"/>
      <c r="AB628" s="136"/>
      <c r="AC628" s="136"/>
      <c r="AD628" s="144"/>
      <c r="AE628" s="78"/>
      <c r="AF628" s="78"/>
      <c r="AG628" s="78"/>
      <c r="AH628" s="78"/>
      <c r="AI628" s="78"/>
      <c r="AJ628" s="78"/>
      <c r="AK628" s="78"/>
      <c r="AL628" s="78"/>
      <c r="AM628" s="78"/>
      <c r="AN628" s="78"/>
      <c r="AO628" s="78"/>
      <c r="AP628" s="78"/>
      <c r="AQ628" s="78"/>
      <c r="AR628" s="78"/>
      <c r="AS628" s="78"/>
      <c r="AT628" s="78"/>
    </row>
    <row r="629" s="58" customFormat="1" ht="80" hidden="1" customHeight="1" spans="1:46">
      <c r="A629" s="126" t="s">
        <v>17815</v>
      </c>
      <c r="B629" s="134"/>
      <c r="C629" s="87" t="s">
        <v>2</v>
      </c>
      <c r="D629" s="135" t="s">
        <v>16751</v>
      </c>
      <c r="E629" s="127" t="s">
        <v>17816</v>
      </c>
      <c r="F629" s="127" t="s">
        <v>16387</v>
      </c>
      <c r="G629" s="137"/>
      <c r="H629" s="135">
        <v>30</v>
      </c>
      <c r="I629" s="78">
        <f t="shared" si="21"/>
        <v>30</v>
      </c>
      <c r="J629" s="124">
        <v>3</v>
      </c>
      <c r="K629" s="109">
        <v>1</v>
      </c>
      <c r="L629" s="105">
        <f>STOCK[[#This Row],[Entradas]]-STOCK[[#This Row],[Salidas]]</f>
        <v>2</v>
      </c>
      <c r="M629" s="98" t="e">
        <f>[1]!STOCK[[#This Row],[Precio Final]]*10%</f>
        <v>#REF!</v>
      </c>
      <c r="N629" s="98">
        <v>0</v>
      </c>
      <c r="O629" s="98">
        <v>0</v>
      </c>
      <c r="P629" s="118">
        <v>11.63</v>
      </c>
      <c r="Q629" s="141">
        <v>0</v>
      </c>
      <c r="R629" s="137">
        <v>0</v>
      </c>
      <c r="S629" s="137">
        <v>5</v>
      </c>
      <c r="T629" s="115" t="e">
        <f>[1]!STOCK[[#This Row],[Costo Unitario (USD)]]+[1]!STOCK[[#This Row],[Costo Envío (USD)]]+[1]!STOCK[[#This Row],[Comisión 10%]]</f>
        <v>#REF!</v>
      </c>
      <c r="U629" s="98" t="e">
        <f>[1]!STOCK[[#This Row],[Costo total]]*1.5</f>
        <v>#REF!</v>
      </c>
      <c r="V629" s="80">
        <f t="shared" si="20"/>
        <v>30</v>
      </c>
      <c r="W629" s="115" t="e">
        <f>[1]!STOCK[[#This Row],[Precio Final]]-[1]!STOCK[[#This Row],[Costo total]]</f>
        <v>#REF!</v>
      </c>
      <c r="X629" s="115" t="e">
        <f>[1]!STOCK[[#This Row],[Ganancia Unitaria]]*[1]!STOCK[[#This Row],[Salidas]]</f>
        <v>#REF!</v>
      </c>
      <c r="Y629" s="140"/>
      <c r="Z629" s="137"/>
      <c r="AA629" s="137"/>
      <c r="AB629" s="137"/>
      <c r="AC629" s="137"/>
      <c r="AD629" s="144"/>
      <c r="AE629" s="78"/>
      <c r="AF629" s="78"/>
      <c r="AG629" s="78"/>
      <c r="AH629" s="78"/>
      <c r="AI629" s="78"/>
      <c r="AJ629" s="78"/>
      <c r="AK629" s="78"/>
      <c r="AL629" s="78"/>
      <c r="AM629" s="78"/>
      <c r="AN629" s="78"/>
      <c r="AO629" s="78"/>
      <c r="AP629" s="78"/>
      <c r="AQ629" s="78"/>
      <c r="AR629" s="78"/>
      <c r="AS629" s="78"/>
      <c r="AT629" s="78"/>
    </row>
    <row r="630" s="58" customFormat="1" ht="80" hidden="1" customHeight="1" spans="1:46">
      <c r="A630" s="126" t="s">
        <v>17817</v>
      </c>
      <c r="B630" s="134"/>
      <c r="C630" s="83" t="s">
        <v>2</v>
      </c>
      <c r="D630" s="135" t="s">
        <v>16751</v>
      </c>
      <c r="E630" s="127" t="s">
        <v>17818</v>
      </c>
      <c r="F630" s="127" t="s">
        <v>16409</v>
      </c>
      <c r="G630" s="136"/>
      <c r="H630" s="135">
        <v>30</v>
      </c>
      <c r="I630" s="78">
        <f t="shared" si="21"/>
        <v>30</v>
      </c>
      <c r="J630" s="124">
        <v>2</v>
      </c>
      <c r="K630" s="110">
        <v>1</v>
      </c>
      <c r="L630" s="105">
        <f>STOCK[[#This Row],[Entradas]]-STOCK[[#This Row],[Salidas]]</f>
        <v>1</v>
      </c>
      <c r="M630" s="99" t="e">
        <f>[1]!STOCK[[#This Row],[Precio Final]]*10%</f>
        <v>#REF!</v>
      </c>
      <c r="N630" s="99">
        <v>0</v>
      </c>
      <c r="O630" s="99">
        <v>0</v>
      </c>
      <c r="P630" s="118">
        <v>14.28</v>
      </c>
      <c r="Q630" s="142">
        <v>0</v>
      </c>
      <c r="R630" s="136">
        <v>0</v>
      </c>
      <c r="S630" s="136">
        <v>4</v>
      </c>
      <c r="T630" s="121" t="e">
        <f>[1]!STOCK[[#This Row],[Costo Unitario (USD)]]+[1]!STOCK[[#This Row],[Costo Envío (USD)]]+[1]!STOCK[[#This Row],[Comisión 10%]]</f>
        <v>#REF!</v>
      </c>
      <c r="U630" s="99" t="e">
        <f>[1]!STOCK[[#This Row],[Costo total]]*1.5</f>
        <v>#REF!</v>
      </c>
      <c r="V630" s="80">
        <f t="shared" si="20"/>
        <v>30</v>
      </c>
      <c r="W630" s="121" t="e">
        <f>[1]!STOCK[[#This Row],[Precio Final]]-[1]!STOCK[[#This Row],[Costo total]]</f>
        <v>#REF!</v>
      </c>
      <c r="X630" s="121" t="e">
        <f>[1]!STOCK[[#This Row],[Ganancia Unitaria]]*[1]!STOCK[[#This Row],[Salidas]]</f>
        <v>#REF!</v>
      </c>
      <c r="Y630" s="139"/>
      <c r="Z630" s="136"/>
      <c r="AA630" s="136"/>
      <c r="AB630" s="136"/>
      <c r="AC630" s="136"/>
      <c r="AD630" s="144"/>
      <c r="AE630" s="78"/>
      <c r="AF630" s="78"/>
      <c r="AG630" s="78"/>
      <c r="AH630" s="78"/>
      <c r="AI630" s="78"/>
      <c r="AJ630" s="78"/>
      <c r="AK630" s="78"/>
      <c r="AL630" s="78"/>
      <c r="AM630" s="78"/>
      <c r="AN630" s="78"/>
      <c r="AO630" s="78"/>
      <c r="AP630" s="78"/>
      <c r="AQ630" s="78"/>
      <c r="AR630" s="78"/>
      <c r="AS630" s="78"/>
      <c r="AT630" s="78"/>
    </row>
    <row r="631" s="58" customFormat="1" ht="80" hidden="1" customHeight="1" spans="1:46">
      <c r="A631" s="126" t="s">
        <v>17819</v>
      </c>
      <c r="B631" s="134"/>
      <c r="C631" s="87" t="s">
        <v>2</v>
      </c>
      <c r="D631" s="135" t="s">
        <v>16500</v>
      </c>
      <c r="E631" s="127" t="s">
        <v>17820</v>
      </c>
      <c r="F631" s="127" t="s">
        <v>16413</v>
      </c>
      <c r="G631" s="137"/>
      <c r="H631" s="135">
        <v>30</v>
      </c>
      <c r="I631" s="78">
        <f t="shared" si="21"/>
        <v>30</v>
      </c>
      <c r="J631" s="124">
        <v>1</v>
      </c>
      <c r="K631" s="109">
        <v>0</v>
      </c>
      <c r="L631" s="105">
        <f>STOCK[[#This Row],[Entradas]]-STOCK[[#This Row],[Salidas]]</f>
        <v>1</v>
      </c>
      <c r="M631" s="98" t="e">
        <f>[1]!STOCK[[#This Row],[Precio Final]]*10%</f>
        <v>#REF!</v>
      </c>
      <c r="N631" s="98">
        <v>0</v>
      </c>
      <c r="O631" s="98">
        <v>0</v>
      </c>
      <c r="P631" s="118">
        <v>14.28</v>
      </c>
      <c r="Q631" s="141">
        <v>0</v>
      </c>
      <c r="R631" s="137">
        <v>0</v>
      </c>
      <c r="S631" s="137">
        <v>3</v>
      </c>
      <c r="T631" s="115" t="e">
        <f>[1]!STOCK[[#This Row],[Costo Unitario (USD)]]+[1]!STOCK[[#This Row],[Costo Envío (USD)]]+[1]!STOCK[[#This Row],[Comisión 10%]]</f>
        <v>#REF!</v>
      </c>
      <c r="U631" s="98" t="e">
        <f>[1]!STOCK[[#This Row],[Costo total]]*1.5</f>
        <v>#REF!</v>
      </c>
      <c r="V631" s="80">
        <f t="shared" si="20"/>
        <v>30</v>
      </c>
      <c r="W631" s="115" t="e">
        <f>[1]!STOCK[[#This Row],[Precio Final]]-[1]!STOCK[[#This Row],[Costo total]]</f>
        <v>#REF!</v>
      </c>
      <c r="X631" s="115" t="e">
        <f>[1]!STOCK[[#This Row],[Ganancia Unitaria]]*[1]!STOCK[[#This Row],[Salidas]]</f>
        <v>#REF!</v>
      </c>
      <c r="Y631" s="140"/>
      <c r="Z631" s="137"/>
      <c r="AA631" s="137"/>
      <c r="AB631" s="137"/>
      <c r="AC631" s="137"/>
      <c r="AD631" s="144"/>
      <c r="AE631" s="78"/>
      <c r="AF631" s="78"/>
      <c r="AG631" s="78"/>
      <c r="AH631" s="78"/>
      <c r="AI631" s="78"/>
      <c r="AJ631" s="78"/>
      <c r="AK631" s="78"/>
      <c r="AL631" s="78"/>
      <c r="AM631" s="78"/>
      <c r="AN631" s="78"/>
      <c r="AO631" s="78"/>
      <c r="AP631" s="78"/>
      <c r="AQ631" s="78"/>
      <c r="AR631" s="78"/>
      <c r="AS631" s="78"/>
      <c r="AT631" s="78"/>
    </row>
    <row r="632" s="58" customFormat="1" ht="80" hidden="1" customHeight="1" spans="1:46">
      <c r="A632" s="126" t="s">
        <v>17821</v>
      </c>
      <c r="B632" s="134"/>
      <c r="C632" s="83" t="s">
        <v>2</v>
      </c>
      <c r="D632" s="135" t="s">
        <v>16480</v>
      </c>
      <c r="E632" s="127" t="s">
        <v>17822</v>
      </c>
      <c r="F632" s="127" t="s">
        <v>16409</v>
      </c>
      <c r="G632" s="136"/>
      <c r="H632" s="135">
        <v>30</v>
      </c>
      <c r="I632" s="78">
        <f t="shared" si="21"/>
        <v>30</v>
      </c>
      <c r="J632" s="124">
        <v>0</v>
      </c>
      <c r="K632" s="110">
        <v>0</v>
      </c>
      <c r="L632" s="105">
        <f>STOCK[[#This Row],[Entradas]]-STOCK[[#This Row],[Salidas]]</f>
        <v>0</v>
      </c>
      <c r="M632" s="99" t="e">
        <f>[1]!STOCK[[#This Row],[Precio Final]]*10%</f>
        <v>#REF!</v>
      </c>
      <c r="N632" s="99">
        <v>0</v>
      </c>
      <c r="O632" s="99">
        <v>0</v>
      </c>
      <c r="P632" s="118">
        <v>13.69</v>
      </c>
      <c r="Q632" s="142">
        <v>0</v>
      </c>
      <c r="R632" s="136">
        <v>0</v>
      </c>
      <c r="S632" s="136">
        <v>3</v>
      </c>
      <c r="T632" s="121" t="e">
        <f>[1]!STOCK[[#This Row],[Costo Unitario (USD)]]+[1]!STOCK[[#This Row],[Costo Envío (USD)]]+[1]!STOCK[[#This Row],[Comisión 10%]]</f>
        <v>#REF!</v>
      </c>
      <c r="U632" s="99" t="e">
        <f>[1]!STOCK[[#This Row],[Costo total]]*1.5</f>
        <v>#REF!</v>
      </c>
      <c r="V632" s="80">
        <f t="shared" si="20"/>
        <v>30</v>
      </c>
      <c r="W632" s="121" t="e">
        <f>[1]!STOCK[[#This Row],[Precio Final]]-[1]!STOCK[[#This Row],[Costo total]]</f>
        <v>#REF!</v>
      </c>
      <c r="X632" s="121" t="e">
        <f>[1]!STOCK[[#This Row],[Ganancia Unitaria]]*[1]!STOCK[[#This Row],[Salidas]]</f>
        <v>#REF!</v>
      </c>
      <c r="Y632" s="139"/>
      <c r="Z632" s="136"/>
      <c r="AA632" s="136"/>
      <c r="AB632" s="136"/>
      <c r="AC632" s="136"/>
      <c r="AD632" s="144"/>
      <c r="AE632" s="78"/>
      <c r="AF632" s="78"/>
      <c r="AG632" s="78"/>
      <c r="AH632" s="78"/>
      <c r="AI632" s="78"/>
      <c r="AJ632" s="78"/>
      <c r="AK632" s="78"/>
      <c r="AL632" s="78"/>
      <c r="AM632" s="78"/>
      <c r="AN632" s="78"/>
      <c r="AO632" s="78"/>
      <c r="AP632" s="78"/>
      <c r="AQ632" s="78"/>
      <c r="AR632" s="78"/>
      <c r="AS632" s="78"/>
      <c r="AT632" s="78"/>
    </row>
    <row r="633" s="58" customFormat="1" ht="80" hidden="1" customHeight="1" spans="1:46">
      <c r="A633" s="126" t="s">
        <v>17823</v>
      </c>
      <c r="B633" s="134"/>
      <c r="C633" s="87" t="s">
        <v>2</v>
      </c>
      <c r="D633" s="135" t="s">
        <v>16559</v>
      </c>
      <c r="E633" s="127" t="s">
        <v>17824</v>
      </c>
      <c r="F633" s="127" t="s">
        <v>16400</v>
      </c>
      <c r="G633" s="137"/>
      <c r="H633" s="135">
        <v>30</v>
      </c>
      <c r="I633" s="78">
        <f t="shared" si="21"/>
        <v>30</v>
      </c>
      <c r="J633" s="124">
        <v>3</v>
      </c>
      <c r="K633" s="109">
        <v>0</v>
      </c>
      <c r="L633" s="105">
        <f>STOCK[[#This Row],[Entradas]]-STOCK[[#This Row],[Salidas]]</f>
        <v>3</v>
      </c>
      <c r="M633" s="98" t="e">
        <f>[1]!STOCK[[#This Row],[Precio Final]]*10%</f>
        <v>#REF!</v>
      </c>
      <c r="N633" s="98">
        <v>0</v>
      </c>
      <c r="O633" s="98">
        <v>0</v>
      </c>
      <c r="P633" s="118">
        <v>13.69</v>
      </c>
      <c r="Q633" s="141">
        <v>0</v>
      </c>
      <c r="R633" s="137">
        <v>0</v>
      </c>
      <c r="S633" s="137">
        <v>3</v>
      </c>
      <c r="T633" s="115" t="e">
        <f>[1]!STOCK[[#This Row],[Costo Unitario (USD)]]+[1]!STOCK[[#This Row],[Costo Envío (USD)]]+[1]!STOCK[[#This Row],[Comisión 10%]]</f>
        <v>#REF!</v>
      </c>
      <c r="U633" s="98" t="e">
        <f>[1]!STOCK[[#This Row],[Costo total]]*1.5</f>
        <v>#REF!</v>
      </c>
      <c r="V633" s="80">
        <f t="shared" si="20"/>
        <v>30</v>
      </c>
      <c r="W633" s="115" t="e">
        <f>[1]!STOCK[[#This Row],[Precio Final]]-[1]!STOCK[[#This Row],[Costo total]]</f>
        <v>#REF!</v>
      </c>
      <c r="X633" s="115" t="e">
        <f>[1]!STOCK[[#This Row],[Ganancia Unitaria]]*[1]!STOCK[[#This Row],[Salidas]]</f>
        <v>#REF!</v>
      </c>
      <c r="Y633" s="140"/>
      <c r="Z633" s="137"/>
      <c r="AA633" s="137"/>
      <c r="AB633" s="137"/>
      <c r="AC633" s="137"/>
      <c r="AD633" s="144"/>
      <c r="AE633" s="78"/>
      <c r="AF633" s="78"/>
      <c r="AG633" s="78"/>
      <c r="AH633" s="78"/>
      <c r="AI633" s="78"/>
      <c r="AJ633" s="78"/>
      <c r="AK633" s="78"/>
      <c r="AL633" s="78"/>
      <c r="AM633" s="78"/>
      <c r="AN633" s="78"/>
      <c r="AO633" s="78"/>
      <c r="AP633" s="78"/>
      <c r="AQ633" s="78"/>
      <c r="AR633" s="78"/>
      <c r="AS633" s="78"/>
      <c r="AT633" s="78"/>
    </row>
    <row r="634" s="58" customFormat="1" ht="80" hidden="1" customHeight="1" spans="1:46">
      <c r="A634" s="126" t="s">
        <v>17825</v>
      </c>
      <c r="B634" s="134"/>
      <c r="C634" s="83" t="s">
        <v>2</v>
      </c>
      <c r="D634" s="135" t="s">
        <v>17826</v>
      </c>
      <c r="E634" s="127" t="s">
        <v>17827</v>
      </c>
      <c r="F634" s="127" t="s">
        <v>16413</v>
      </c>
      <c r="G634" s="136"/>
      <c r="H634" s="135">
        <v>30</v>
      </c>
      <c r="I634" s="78">
        <f t="shared" si="21"/>
        <v>30</v>
      </c>
      <c r="J634" s="124">
        <v>4</v>
      </c>
      <c r="K634" s="110">
        <v>0</v>
      </c>
      <c r="L634" s="105">
        <f>STOCK[[#This Row],[Entradas]]-STOCK[[#This Row],[Salidas]]</f>
        <v>4</v>
      </c>
      <c r="M634" s="99" t="e">
        <f>[1]!STOCK[[#This Row],[Precio Final]]*10%</f>
        <v>#REF!</v>
      </c>
      <c r="N634" s="99">
        <v>0</v>
      </c>
      <c r="O634" s="99">
        <v>0</v>
      </c>
      <c r="P634" s="118">
        <v>13.69</v>
      </c>
      <c r="Q634" s="142">
        <v>0</v>
      </c>
      <c r="R634" s="136">
        <v>0</v>
      </c>
      <c r="S634" s="136">
        <v>3</v>
      </c>
      <c r="T634" s="121" t="e">
        <f>[1]!STOCK[[#This Row],[Costo Unitario (USD)]]+[1]!STOCK[[#This Row],[Costo Envío (USD)]]+[1]!STOCK[[#This Row],[Comisión 10%]]</f>
        <v>#REF!</v>
      </c>
      <c r="U634" s="99" t="e">
        <f>[1]!STOCK[[#This Row],[Costo total]]*1.5</f>
        <v>#REF!</v>
      </c>
      <c r="V634" s="80">
        <f t="shared" si="20"/>
        <v>30</v>
      </c>
      <c r="W634" s="121" t="e">
        <f>[1]!STOCK[[#This Row],[Precio Final]]-[1]!STOCK[[#This Row],[Costo total]]</f>
        <v>#REF!</v>
      </c>
      <c r="X634" s="121" t="e">
        <f>[1]!STOCK[[#This Row],[Ganancia Unitaria]]*[1]!STOCK[[#This Row],[Salidas]]</f>
        <v>#REF!</v>
      </c>
      <c r="Y634" s="139"/>
      <c r="Z634" s="136"/>
      <c r="AA634" s="136"/>
      <c r="AB634" s="136"/>
      <c r="AC634" s="136"/>
      <c r="AD634" s="144"/>
      <c r="AE634" s="78"/>
      <c r="AF634" s="78"/>
      <c r="AG634" s="78"/>
      <c r="AH634" s="78"/>
      <c r="AI634" s="78"/>
      <c r="AJ634" s="78"/>
      <c r="AK634" s="78"/>
      <c r="AL634" s="78"/>
      <c r="AM634" s="78"/>
      <c r="AN634" s="78"/>
      <c r="AO634" s="78"/>
      <c r="AP634" s="78"/>
      <c r="AQ634" s="78"/>
      <c r="AR634" s="78"/>
      <c r="AS634" s="78"/>
      <c r="AT634" s="78"/>
    </row>
    <row r="635" s="58" customFormat="1" ht="80" hidden="1" customHeight="1" spans="1:46">
      <c r="A635" s="126" t="s">
        <v>17828</v>
      </c>
      <c r="B635" s="134"/>
      <c r="C635" s="87" t="s">
        <v>2</v>
      </c>
      <c r="D635" s="135" t="s">
        <v>16552</v>
      </c>
      <c r="E635" s="127" t="s">
        <v>17829</v>
      </c>
      <c r="F635" s="127" t="s">
        <v>16400</v>
      </c>
      <c r="G635" s="137"/>
      <c r="H635" s="135">
        <v>30</v>
      </c>
      <c r="I635" s="78">
        <f t="shared" si="21"/>
        <v>30</v>
      </c>
      <c r="J635" s="124">
        <v>3</v>
      </c>
      <c r="K635" s="109">
        <v>0</v>
      </c>
      <c r="L635" s="105">
        <f>STOCK[[#This Row],[Entradas]]-STOCK[[#This Row],[Salidas]]</f>
        <v>3</v>
      </c>
      <c r="M635" s="98" t="e">
        <f>[1]!STOCK[[#This Row],[Precio Final]]*10%</f>
        <v>#REF!</v>
      </c>
      <c r="N635" s="98">
        <v>0</v>
      </c>
      <c r="O635" s="98">
        <v>0</v>
      </c>
      <c r="P635" s="118">
        <v>13.12</v>
      </c>
      <c r="Q635" s="141">
        <v>0</v>
      </c>
      <c r="R635" s="137">
        <v>0</v>
      </c>
      <c r="S635" s="137">
        <v>3</v>
      </c>
      <c r="T635" s="115" t="e">
        <f>[1]!STOCK[[#This Row],[Costo Unitario (USD)]]+[1]!STOCK[[#This Row],[Costo Envío (USD)]]+[1]!STOCK[[#This Row],[Comisión 10%]]</f>
        <v>#REF!</v>
      </c>
      <c r="U635" s="98" t="e">
        <f>[1]!STOCK[[#This Row],[Costo total]]*1.5</f>
        <v>#REF!</v>
      </c>
      <c r="V635" s="80">
        <f t="shared" si="20"/>
        <v>30</v>
      </c>
      <c r="W635" s="115" t="e">
        <f>[1]!STOCK[[#This Row],[Precio Final]]-[1]!STOCK[[#This Row],[Costo total]]</f>
        <v>#REF!</v>
      </c>
      <c r="X635" s="115" t="e">
        <f>[1]!STOCK[[#This Row],[Ganancia Unitaria]]*[1]!STOCK[[#This Row],[Salidas]]</f>
        <v>#REF!</v>
      </c>
      <c r="Y635" s="140"/>
      <c r="Z635" s="137"/>
      <c r="AA635" s="137"/>
      <c r="AB635" s="137"/>
      <c r="AC635" s="137"/>
      <c r="AD635" s="144"/>
      <c r="AE635" s="78"/>
      <c r="AF635" s="78"/>
      <c r="AG635" s="78"/>
      <c r="AH635" s="78"/>
      <c r="AI635" s="78"/>
      <c r="AJ635" s="78"/>
      <c r="AK635" s="78"/>
      <c r="AL635" s="78"/>
      <c r="AM635" s="78"/>
      <c r="AN635" s="78"/>
      <c r="AO635" s="78"/>
      <c r="AP635" s="78"/>
      <c r="AQ635" s="78"/>
      <c r="AR635" s="78"/>
      <c r="AS635" s="78"/>
      <c r="AT635" s="78"/>
    </row>
    <row r="636" s="58" customFormat="1" ht="80" hidden="1" customHeight="1" spans="1:46">
      <c r="A636" s="126" t="s">
        <v>17830</v>
      </c>
      <c r="B636" s="134"/>
      <c r="C636" s="83" t="s">
        <v>2</v>
      </c>
      <c r="D636" s="135" t="s">
        <v>16552</v>
      </c>
      <c r="E636" s="127" t="s">
        <v>17831</v>
      </c>
      <c r="F636" s="127" t="s">
        <v>16400</v>
      </c>
      <c r="G636" s="136"/>
      <c r="H636" s="135">
        <v>12</v>
      </c>
      <c r="I636" s="78">
        <f t="shared" si="21"/>
        <v>12</v>
      </c>
      <c r="J636" s="124">
        <v>1</v>
      </c>
      <c r="K636" s="110">
        <v>1</v>
      </c>
      <c r="L636" s="105">
        <f>STOCK[[#This Row],[Entradas]]-STOCK[[#This Row],[Salidas]]</f>
        <v>0</v>
      </c>
      <c r="M636" s="99" t="e">
        <f>[1]!STOCK[[#This Row],[Precio Final]]*10%</f>
        <v>#REF!</v>
      </c>
      <c r="N636" s="99">
        <v>0</v>
      </c>
      <c r="O636" s="99">
        <v>0</v>
      </c>
      <c r="P636" s="118">
        <v>4.79</v>
      </c>
      <c r="Q636" s="142">
        <v>0</v>
      </c>
      <c r="R636" s="136">
        <v>0</v>
      </c>
      <c r="S636" s="136">
        <v>3</v>
      </c>
      <c r="T636" s="121" t="e">
        <f>[1]!STOCK[[#This Row],[Costo Unitario (USD)]]+[1]!STOCK[[#This Row],[Costo Envío (USD)]]+[1]!STOCK[[#This Row],[Comisión 10%]]</f>
        <v>#REF!</v>
      </c>
      <c r="U636" s="99" t="e">
        <f>[1]!STOCK[[#This Row],[Costo total]]*1.5</f>
        <v>#REF!</v>
      </c>
      <c r="V636" s="80">
        <f t="shared" si="20"/>
        <v>12</v>
      </c>
      <c r="W636" s="121" t="e">
        <f>[1]!STOCK[[#This Row],[Precio Final]]-[1]!STOCK[[#This Row],[Costo total]]</f>
        <v>#REF!</v>
      </c>
      <c r="X636" s="121" t="e">
        <f>[1]!STOCK[[#This Row],[Ganancia Unitaria]]*[1]!STOCK[[#This Row],[Salidas]]</f>
        <v>#REF!</v>
      </c>
      <c r="Y636" s="139"/>
      <c r="Z636" s="136"/>
      <c r="AA636" s="136"/>
      <c r="AB636" s="136"/>
      <c r="AC636" s="136"/>
      <c r="AD636" s="144"/>
      <c r="AE636" s="78"/>
      <c r="AF636" s="78"/>
      <c r="AG636" s="78"/>
      <c r="AH636" s="78"/>
      <c r="AI636" s="78"/>
      <c r="AJ636" s="78"/>
      <c r="AK636" s="78"/>
      <c r="AL636" s="78"/>
      <c r="AM636" s="78"/>
      <c r="AN636" s="78"/>
      <c r="AO636" s="78"/>
      <c r="AP636" s="78"/>
      <c r="AQ636" s="78"/>
      <c r="AR636" s="78"/>
      <c r="AS636" s="78"/>
      <c r="AT636" s="78"/>
    </row>
    <row r="637" s="58" customFormat="1" ht="80" hidden="1" customHeight="1" spans="1:46">
      <c r="A637" s="126" t="s">
        <v>17832</v>
      </c>
      <c r="B637" s="134"/>
      <c r="C637" s="87" t="s">
        <v>2</v>
      </c>
      <c r="D637" s="135" t="s">
        <v>17826</v>
      </c>
      <c r="E637" s="127" t="s">
        <v>17833</v>
      </c>
      <c r="F637" s="127" t="s">
        <v>16413</v>
      </c>
      <c r="G637" s="137"/>
      <c r="H637" s="135">
        <v>12</v>
      </c>
      <c r="I637" s="78">
        <f t="shared" si="21"/>
        <v>12</v>
      </c>
      <c r="J637" s="124">
        <v>2</v>
      </c>
      <c r="K637" s="109">
        <v>2</v>
      </c>
      <c r="L637" s="105">
        <f>STOCK[[#This Row],[Entradas]]-STOCK[[#This Row],[Salidas]]</f>
        <v>0</v>
      </c>
      <c r="M637" s="98" t="e">
        <f>[1]!STOCK[[#This Row],[Precio Final]]*10%</f>
        <v>#REF!</v>
      </c>
      <c r="N637" s="98">
        <v>0</v>
      </c>
      <c r="O637" s="98">
        <v>0</v>
      </c>
      <c r="P637" s="118">
        <v>4.79</v>
      </c>
      <c r="Q637" s="141">
        <v>0</v>
      </c>
      <c r="R637" s="137">
        <v>0</v>
      </c>
      <c r="S637" s="137">
        <v>3</v>
      </c>
      <c r="T637" s="115" t="e">
        <f>[1]!STOCK[[#This Row],[Costo Unitario (USD)]]+[1]!STOCK[[#This Row],[Costo Envío (USD)]]+[1]!STOCK[[#This Row],[Comisión 10%]]</f>
        <v>#REF!</v>
      </c>
      <c r="U637" s="98" t="e">
        <f>[1]!STOCK[[#This Row],[Costo total]]*1.5</f>
        <v>#REF!</v>
      </c>
      <c r="V637" s="80">
        <f t="shared" si="20"/>
        <v>12</v>
      </c>
      <c r="W637" s="115" t="e">
        <f>[1]!STOCK[[#This Row],[Precio Final]]-[1]!STOCK[[#This Row],[Costo total]]</f>
        <v>#REF!</v>
      </c>
      <c r="X637" s="115" t="e">
        <f>[1]!STOCK[[#This Row],[Ganancia Unitaria]]*[1]!STOCK[[#This Row],[Salidas]]</f>
        <v>#REF!</v>
      </c>
      <c r="Y637" s="140"/>
      <c r="Z637" s="137"/>
      <c r="AA637" s="137"/>
      <c r="AB637" s="137"/>
      <c r="AC637" s="137"/>
      <c r="AD637" s="144"/>
      <c r="AE637" s="78"/>
      <c r="AF637" s="78"/>
      <c r="AG637" s="78"/>
      <c r="AH637" s="78"/>
      <c r="AI637" s="78"/>
      <c r="AJ637" s="78"/>
      <c r="AK637" s="78"/>
      <c r="AL637" s="78"/>
      <c r="AM637" s="78"/>
      <c r="AN637" s="78"/>
      <c r="AO637" s="78"/>
      <c r="AP637" s="78"/>
      <c r="AQ637" s="78"/>
      <c r="AR637" s="78"/>
      <c r="AS637" s="78"/>
      <c r="AT637" s="78"/>
    </row>
    <row r="638" s="58" customFormat="1" ht="80" hidden="1" customHeight="1" spans="1:46">
      <c r="A638" s="126" t="s">
        <v>17834</v>
      </c>
      <c r="B638" s="134"/>
      <c r="C638" s="83" t="s">
        <v>2</v>
      </c>
      <c r="D638" s="135" t="s">
        <v>17826</v>
      </c>
      <c r="E638" s="127" t="s">
        <v>17835</v>
      </c>
      <c r="F638" s="127" t="s">
        <v>16568</v>
      </c>
      <c r="G638" s="136"/>
      <c r="H638" s="135">
        <v>12</v>
      </c>
      <c r="I638" s="78">
        <f t="shared" si="21"/>
        <v>12</v>
      </c>
      <c r="J638" s="124">
        <v>1</v>
      </c>
      <c r="K638" s="110">
        <v>1</v>
      </c>
      <c r="L638" s="105">
        <f>STOCK[[#This Row],[Entradas]]-STOCK[[#This Row],[Salidas]]</f>
        <v>0</v>
      </c>
      <c r="M638" s="99" t="e">
        <f>[1]!STOCK[[#This Row],[Precio Final]]*10%</f>
        <v>#REF!</v>
      </c>
      <c r="N638" s="99">
        <v>0</v>
      </c>
      <c r="O638" s="99">
        <v>0</v>
      </c>
      <c r="P638" s="118">
        <v>4.79</v>
      </c>
      <c r="Q638" s="142">
        <v>0</v>
      </c>
      <c r="R638" s="136">
        <v>0</v>
      </c>
      <c r="S638" s="136">
        <v>3</v>
      </c>
      <c r="T638" s="121" t="e">
        <f>[1]!STOCK[[#This Row],[Costo Unitario (USD)]]+[1]!STOCK[[#This Row],[Costo Envío (USD)]]+[1]!STOCK[[#This Row],[Comisión 10%]]</f>
        <v>#REF!</v>
      </c>
      <c r="U638" s="99" t="e">
        <f>[1]!STOCK[[#This Row],[Costo total]]*1.5</f>
        <v>#REF!</v>
      </c>
      <c r="V638" s="80">
        <f t="shared" si="20"/>
        <v>12</v>
      </c>
      <c r="W638" s="121" t="e">
        <f>[1]!STOCK[[#This Row],[Precio Final]]-[1]!STOCK[[#This Row],[Costo total]]</f>
        <v>#REF!</v>
      </c>
      <c r="X638" s="121" t="e">
        <f>[1]!STOCK[[#This Row],[Ganancia Unitaria]]*[1]!STOCK[[#This Row],[Salidas]]</f>
        <v>#REF!</v>
      </c>
      <c r="Y638" s="139"/>
      <c r="Z638" s="136"/>
      <c r="AA638" s="136"/>
      <c r="AB638" s="136"/>
      <c r="AC638" s="136"/>
      <c r="AD638" s="144"/>
      <c r="AE638" s="78"/>
      <c r="AF638" s="78"/>
      <c r="AG638" s="78"/>
      <c r="AH638" s="78"/>
      <c r="AI638" s="78"/>
      <c r="AJ638" s="78"/>
      <c r="AK638" s="78"/>
      <c r="AL638" s="78"/>
      <c r="AM638" s="78"/>
      <c r="AN638" s="78"/>
      <c r="AO638" s="78"/>
      <c r="AP638" s="78"/>
      <c r="AQ638" s="78"/>
      <c r="AR638" s="78"/>
      <c r="AS638" s="78"/>
      <c r="AT638" s="78"/>
    </row>
    <row r="639" s="58" customFormat="1" ht="80" hidden="1" customHeight="1" spans="1:46">
      <c r="A639" s="145" t="s">
        <v>17836</v>
      </c>
      <c r="B639" s="134"/>
      <c r="C639" s="87" t="s">
        <v>2</v>
      </c>
      <c r="D639" s="135" t="s">
        <v>16958</v>
      </c>
      <c r="E639" s="146" t="s">
        <v>17837</v>
      </c>
      <c r="F639" s="146" t="s">
        <v>16409</v>
      </c>
      <c r="G639" s="137"/>
      <c r="H639" s="135">
        <v>30</v>
      </c>
      <c r="I639" s="78">
        <f t="shared" si="21"/>
        <v>30</v>
      </c>
      <c r="J639" s="124">
        <v>4</v>
      </c>
      <c r="K639" s="109">
        <v>4</v>
      </c>
      <c r="L639" s="105">
        <f>STOCK[[#This Row],[Entradas]]-STOCK[[#This Row],[Salidas]]</f>
        <v>0</v>
      </c>
      <c r="M639" s="98" t="e">
        <f>[1]!STOCK[[#This Row],[Precio Final]]*10%</f>
        <v>#REF!</v>
      </c>
      <c r="N639" s="98">
        <v>0</v>
      </c>
      <c r="O639" s="98">
        <v>0</v>
      </c>
      <c r="P639" s="118">
        <v>10.98</v>
      </c>
      <c r="Q639" s="141">
        <v>0</v>
      </c>
      <c r="R639" s="137">
        <v>0</v>
      </c>
      <c r="S639" s="137">
        <v>1.65</v>
      </c>
      <c r="T639" s="115" t="e">
        <f>[1]!STOCK[[#This Row],[Costo Unitario (USD)]]+[1]!STOCK[[#This Row],[Costo Envío (USD)]]+[1]!STOCK[[#This Row],[Comisión 10%]]</f>
        <v>#REF!</v>
      </c>
      <c r="U639" s="98" t="e">
        <f>[1]!STOCK[[#This Row],[Costo total]]*1.5</f>
        <v>#REF!</v>
      </c>
      <c r="V639" s="80">
        <f t="shared" si="20"/>
        <v>30</v>
      </c>
      <c r="W639" s="115" t="e">
        <f>[1]!STOCK[[#This Row],[Precio Final]]-[1]!STOCK[[#This Row],[Costo total]]</f>
        <v>#REF!</v>
      </c>
      <c r="X639" s="115" t="e">
        <f>[1]!STOCK[[#This Row],[Ganancia Unitaria]]*[1]!STOCK[[#This Row],[Salidas]]</f>
        <v>#REF!</v>
      </c>
      <c r="Y639" s="137"/>
      <c r="Z639" s="137"/>
      <c r="AA639" s="137" t="e">
        <f>[2]!STOCK[[#This Row],[Costo total]]*[2]!STOCK[[#This Row],[Entradas]]</f>
        <v>#REF!</v>
      </c>
      <c r="AB639" s="137" t="e">
        <f>[2]!STOCK[[#This Row],[Stock Actual]]*[2]!STOCK[[#This Row],[Costo total]]</f>
        <v>#REF!</v>
      </c>
      <c r="AC639" s="137"/>
      <c r="AD639" s="144"/>
      <c r="AE639" s="78"/>
      <c r="AF639" s="78"/>
      <c r="AG639" s="78"/>
      <c r="AH639" s="78"/>
      <c r="AI639" s="78"/>
      <c r="AJ639" s="78"/>
      <c r="AK639" s="78"/>
      <c r="AL639" s="78"/>
      <c r="AM639" s="78"/>
      <c r="AN639" s="78"/>
      <c r="AO639" s="78"/>
      <c r="AP639" s="78"/>
      <c r="AQ639" s="78"/>
      <c r="AR639" s="78"/>
      <c r="AS639" s="78"/>
      <c r="AT639" s="78"/>
    </row>
    <row r="640" s="58" customFormat="1" ht="80" hidden="1" customHeight="1" spans="1:46">
      <c r="A640" s="145" t="s">
        <v>16556</v>
      </c>
      <c r="B640" s="134"/>
      <c r="C640" s="83" t="s">
        <v>2</v>
      </c>
      <c r="D640" s="135" t="s">
        <v>16500</v>
      </c>
      <c r="E640" s="146" t="s">
        <v>16557</v>
      </c>
      <c r="F640" s="146" t="s">
        <v>16400</v>
      </c>
      <c r="G640" s="136" t="s">
        <v>16388</v>
      </c>
      <c r="H640" s="135">
        <v>23</v>
      </c>
      <c r="I640" s="78">
        <f t="shared" si="21"/>
        <v>23</v>
      </c>
      <c r="J640" s="124">
        <v>3</v>
      </c>
      <c r="K640" s="110">
        <v>0</v>
      </c>
      <c r="L640" s="105">
        <f>STOCK[[#This Row],[Entradas]]-STOCK[[#This Row],[Salidas]]</f>
        <v>3</v>
      </c>
      <c r="M640" s="99" t="e">
        <f>[1]!STOCK[[#This Row],[Precio Final]]*10%</f>
        <v>#REF!</v>
      </c>
      <c r="N640" s="99">
        <v>0</v>
      </c>
      <c r="O640" s="99">
        <v>0</v>
      </c>
      <c r="P640" s="118">
        <v>10.22</v>
      </c>
      <c r="Q640" s="142">
        <v>0</v>
      </c>
      <c r="R640" s="136">
        <v>0</v>
      </c>
      <c r="S640" s="136">
        <v>5</v>
      </c>
      <c r="T640" s="121" t="e">
        <f>[1]!STOCK[[#This Row],[Costo Unitario (USD)]]+[1]!STOCK[[#This Row],[Costo Envío (USD)]]+[1]!STOCK[[#This Row],[Comisión 10%]]</f>
        <v>#REF!</v>
      </c>
      <c r="U640" s="99" t="e">
        <f>[1]!STOCK[[#This Row],[Costo total]]*1.5</f>
        <v>#REF!</v>
      </c>
      <c r="V640" s="80">
        <f t="shared" si="20"/>
        <v>23</v>
      </c>
      <c r="W640" s="121" t="e">
        <f>[1]!STOCK[[#This Row],[Precio Final]]-[1]!STOCK[[#This Row],[Costo total]]</f>
        <v>#REF!</v>
      </c>
      <c r="X640" s="121" t="e">
        <f>[1]!STOCK[[#This Row],[Ganancia Unitaria]]*[1]!STOCK[[#This Row],[Salidas]]</f>
        <v>#REF!</v>
      </c>
      <c r="Y640" s="136" t="s">
        <v>16548</v>
      </c>
      <c r="Z640" s="136"/>
      <c r="AA640" s="136" t="e">
        <f>[2]!STOCK[[#This Row],[Costo total]]*[2]!STOCK[[#This Row],[Entradas]]</f>
        <v>#REF!</v>
      </c>
      <c r="AB640" s="136" t="e">
        <f>[2]!STOCK[[#This Row],[Stock Actual]]*[2]!STOCK[[#This Row],[Costo total]]</f>
        <v>#REF!</v>
      </c>
      <c r="AC640" s="136"/>
      <c r="AD640" s="144"/>
      <c r="AE640" s="78"/>
      <c r="AF640" s="78"/>
      <c r="AG640" s="78"/>
      <c r="AH640" s="78"/>
      <c r="AI640" s="78"/>
      <c r="AJ640" s="78"/>
      <c r="AK640" s="78"/>
      <c r="AL640" s="78"/>
      <c r="AM640" s="78"/>
      <c r="AN640" s="78"/>
      <c r="AO640" s="78"/>
      <c r="AP640" s="78"/>
      <c r="AQ640" s="78"/>
      <c r="AR640" s="78"/>
      <c r="AS640" s="78"/>
      <c r="AT640" s="78"/>
    </row>
    <row r="641" s="58" customFormat="1" ht="80" hidden="1" customHeight="1" spans="1:46">
      <c r="A641" s="126" t="s">
        <v>17838</v>
      </c>
      <c r="B641" s="134"/>
      <c r="C641" s="87" t="s">
        <v>2</v>
      </c>
      <c r="D641" s="135" t="s">
        <v>16582</v>
      </c>
      <c r="E641" s="127" t="s">
        <v>17839</v>
      </c>
      <c r="F641" s="127" t="s">
        <v>17246</v>
      </c>
      <c r="G641" s="137"/>
      <c r="H641" s="135">
        <v>30</v>
      </c>
      <c r="I641" s="78">
        <f t="shared" si="21"/>
        <v>30</v>
      </c>
      <c r="J641" s="124">
        <v>1</v>
      </c>
      <c r="K641" s="109">
        <v>0</v>
      </c>
      <c r="L641" s="105">
        <f>STOCK[[#This Row],[Entradas]]-STOCK[[#This Row],[Salidas]]</f>
        <v>1</v>
      </c>
      <c r="M641" s="98" t="e">
        <f>[1]!STOCK[[#This Row],[Precio Final]]*10%</f>
        <v>#REF!</v>
      </c>
      <c r="N641" s="98">
        <v>0</v>
      </c>
      <c r="O641" s="98">
        <v>0</v>
      </c>
      <c r="P641" s="118">
        <v>9</v>
      </c>
      <c r="Q641" s="141">
        <v>0</v>
      </c>
      <c r="R641" s="137">
        <v>0</v>
      </c>
      <c r="S641" s="137">
        <v>8.35</v>
      </c>
      <c r="T641" s="115" t="e">
        <f>[1]!STOCK[[#This Row],[Costo Unitario (USD)]]+[1]!STOCK[[#This Row],[Costo Envío (USD)]]+[1]!STOCK[[#This Row],[Comisión 10%]]</f>
        <v>#REF!</v>
      </c>
      <c r="U641" s="98" t="e">
        <f>[1]!STOCK[[#This Row],[Costo total]]*1.5</f>
        <v>#REF!</v>
      </c>
      <c r="V641" s="80">
        <f t="shared" si="20"/>
        <v>30</v>
      </c>
      <c r="W641" s="115" t="e">
        <f>[1]!STOCK[[#This Row],[Precio Final]]-[1]!STOCK[[#This Row],[Costo total]]</f>
        <v>#REF!</v>
      </c>
      <c r="X641" s="115" t="e">
        <f>[1]!STOCK[[#This Row],[Ganancia Unitaria]]*[1]!STOCK[[#This Row],[Salidas]]</f>
        <v>#REF!</v>
      </c>
      <c r="Y641" s="140"/>
      <c r="Z641" s="137"/>
      <c r="AA641" s="137"/>
      <c r="AB641" s="137"/>
      <c r="AC641" s="137"/>
      <c r="AD641" s="144"/>
      <c r="AE641" s="78"/>
      <c r="AF641" s="78"/>
      <c r="AG641" s="78"/>
      <c r="AH641" s="78"/>
      <c r="AI641" s="78"/>
      <c r="AJ641" s="78"/>
      <c r="AK641" s="78"/>
      <c r="AL641" s="78"/>
      <c r="AM641" s="78"/>
      <c r="AN641" s="78"/>
      <c r="AO641" s="78"/>
      <c r="AP641" s="78"/>
      <c r="AQ641" s="78"/>
      <c r="AR641" s="78"/>
      <c r="AS641" s="78"/>
      <c r="AT641" s="78"/>
    </row>
    <row r="642" s="58" customFormat="1" ht="80" hidden="1" customHeight="1" spans="1:46">
      <c r="A642" s="126" t="s">
        <v>17840</v>
      </c>
      <c r="B642" s="134"/>
      <c r="C642" s="87" t="s">
        <v>2</v>
      </c>
      <c r="D642" s="135" t="s">
        <v>16466</v>
      </c>
      <c r="E642" s="127" t="s">
        <v>17841</v>
      </c>
      <c r="F642" s="127" t="s">
        <v>17200</v>
      </c>
      <c r="G642" s="137"/>
      <c r="H642" s="135">
        <v>30</v>
      </c>
      <c r="I642" s="78">
        <f t="shared" si="21"/>
        <v>30</v>
      </c>
      <c r="J642" s="124">
        <v>2</v>
      </c>
      <c r="K642" s="109">
        <v>2</v>
      </c>
      <c r="L642" s="105">
        <f>STOCK[[#This Row],[Entradas]]-STOCK[[#This Row],[Salidas]]</f>
        <v>0</v>
      </c>
      <c r="M642" s="98" t="e">
        <f>[1]!STOCK[[#This Row],[Precio Final]]*10%</f>
        <v>#REF!</v>
      </c>
      <c r="N642" s="98">
        <v>0</v>
      </c>
      <c r="O642" s="98">
        <v>0</v>
      </c>
      <c r="P642" s="118">
        <v>9</v>
      </c>
      <c r="Q642" s="141">
        <v>0</v>
      </c>
      <c r="R642" s="137">
        <v>0</v>
      </c>
      <c r="S642" s="137">
        <v>0</v>
      </c>
      <c r="T642" s="115" t="e">
        <f>[1]!STOCK[[#This Row],[Costo Unitario (USD)]]+[1]!STOCK[[#This Row],[Costo Envío (USD)]]+[1]!STOCK[[#This Row],[Comisión 10%]]</f>
        <v>#REF!</v>
      </c>
      <c r="U642" s="98" t="e">
        <f>[1]!STOCK[[#This Row],[Costo total]]*1.5</f>
        <v>#REF!</v>
      </c>
      <c r="V642" s="80">
        <f t="shared" ref="V642:V705" si="22">H642</f>
        <v>30</v>
      </c>
      <c r="W642" s="115" t="e">
        <f>[1]!STOCK[[#This Row],[Precio Final]]-[1]!STOCK[[#This Row],[Costo total]]</f>
        <v>#REF!</v>
      </c>
      <c r="X642" s="115" t="e">
        <f>[1]!STOCK[[#This Row],[Ganancia Unitaria]]*[1]!STOCK[[#This Row],[Salidas]]</f>
        <v>#REF!</v>
      </c>
      <c r="Y642" s="137" t="s">
        <v>17162</v>
      </c>
      <c r="Z642" s="140"/>
      <c r="AA642" s="137">
        <v>10</v>
      </c>
      <c r="AB642" s="137">
        <v>0</v>
      </c>
      <c r="AC642" s="137"/>
      <c r="AD642" s="144"/>
      <c r="AE642" s="78"/>
      <c r="AF642" s="78"/>
      <c r="AG642" s="78"/>
      <c r="AH642" s="78"/>
      <c r="AI642" s="78"/>
      <c r="AJ642" s="78"/>
      <c r="AK642" s="78"/>
      <c r="AL642" s="78"/>
      <c r="AM642" s="78"/>
      <c r="AN642" s="78"/>
      <c r="AO642" s="78"/>
      <c r="AP642" s="78"/>
      <c r="AQ642" s="78"/>
      <c r="AR642" s="78"/>
      <c r="AS642" s="78"/>
      <c r="AT642" s="78"/>
    </row>
    <row r="643" s="58" customFormat="1" ht="80" hidden="1" customHeight="1" spans="1:46">
      <c r="A643" s="126" t="s">
        <v>17842</v>
      </c>
      <c r="B643" s="134"/>
      <c r="C643" s="83" t="s">
        <v>2</v>
      </c>
      <c r="D643" s="135" t="s">
        <v>16466</v>
      </c>
      <c r="E643" s="127" t="s">
        <v>17843</v>
      </c>
      <c r="F643" s="127" t="s">
        <v>17844</v>
      </c>
      <c r="G643" s="136"/>
      <c r="H643" s="135">
        <v>35</v>
      </c>
      <c r="I643" s="78">
        <f t="shared" si="21"/>
        <v>35</v>
      </c>
      <c r="J643" s="124">
        <v>3</v>
      </c>
      <c r="K643" s="109">
        <v>3</v>
      </c>
      <c r="L643" s="105">
        <f>STOCK[[#This Row],[Entradas]]-STOCK[[#This Row],[Salidas]]</f>
        <v>0</v>
      </c>
      <c r="M643" s="99" t="e">
        <f>[1]!STOCK[[#This Row],[Precio Final]]*10%</f>
        <v>#REF!</v>
      </c>
      <c r="N643" s="99">
        <v>0</v>
      </c>
      <c r="O643" s="99">
        <v>0</v>
      </c>
      <c r="P643" s="135">
        <v>9</v>
      </c>
      <c r="Q643" s="142">
        <v>0</v>
      </c>
      <c r="R643" s="136">
        <v>0</v>
      </c>
      <c r="S643" s="136">
        <v>0</v>
      </c>
      <c r="T643" s="121" t="e">
        <f>[1]!STOCK[[#This Row],[Costo Unitario (USD)]]+[1]!STOCK[[#This Row],[Costo Envío (USD)]]+[1]!STOCK[[#This Row],[Comisión 10%]]</f>
        <v>#REF!</v>
      </c>
      <c r="U643" s="99" t="e">
        <f>[1]!STOCK[[#This Row],[Costo total]]*1.5</f>
        <v>#REF!</v>
      </c>
      <c r="V643" s="80">
        <f t="shared" si="22"/>
        <v>35</v>
      </c>
      <c r="W643" s="121" t="e">
        <f>[1]!STOCK[[#This Row],[Precio Final]]-[1]!STOCK[[#This Row],[Costo total]]</f>
        <v>#REF!</v>
      </c>
      <c r="X643" s="121" t="e">
        <f>[1]!STOCK[[#This Row],[Ganancia Unitaria]]*[1]!STOCK[[#This Row],[Salidas]]</f>
        <v>#REF!</v>
      </c>
      <c r="Y643" s="136"/>
      <c r="Z643" s="139"/>
      <c r="AA643" s="136"/>
      <c r="AB643" s="136"/>
      <c r="AC643" s="136"/>
      <c r="AD643" s="144"/>
      <c r="AE643" s="78"/>
      <c r="AF643" s="78"/>
      <c r="AG643" s="78"/>
      <c r="AH643" s="78"/>
      <c r="AI643" s="78"/>
      <c r="AJ643" s="78"/>
      <c r="AK643" s="78"/>
      <c r="AL643" s="78"/>
      <c r="AM643" s="78"/>
      <c r="AN643" s="78"/>
      <c r="AO643" s="78"/>
      <c r="AP643" s="78"/>
      <c r="AQ643" s="78"/>
      <c r="AR643" s="78"/>
      <c r="AS643" s="78"/>
      <c r="AT643" s="78"/>
    </row>
    <row r="644" s="58" customFormat="1" ht="80" hidden="1" customHeight="1" spans="1:46">
      <c r="A644" s="126" t="s">
        <v>17845</v>
      </c>
      <c r="B644" s="134"/>
      <c r="C644" s="87" t="s">
        <v>2</v>
      </c>
      <c r="D644" s="135" t="s">
        <v>16466</v>
      </c>
      <c r="E644" s="127" t="s">
        <v>17846</v>
      </c>
      <c r="F644" s="127" t="s">
        <v>16409</v>
      </c>
      <c r="G644" s="137"/>
      <c r="H644" s="135">
        <v>18</v>
      </c>
      <c r="I644" s="78">
        <f t="shared" si="21"/>
        <v>18</v>
      </c>
      <c r="J644" s="124">
        <v>4</v>
      </c>
      <c r="K644" s="109">
        <v>4</v>
      </c>
      <c r="L644" s="105">
        <f>STOCK[[#This Row],[Entradas]]-STOCK[[#This Row],[Salidas]]</f>
        <v>0</v>
      </c>
      <c r="M644" s="98" t="e">
        <f>[1]!STOCK[[#This Row],[Precio Final]]*10%</f>
        <v>#REF!</v>
      </c>
      <c r="N644" s="98">
        <v>0</v>
      </c>
      <c r="O644" s="98">
        <v>0</v>
      </c>
      <c r="P644" s="135">
        <v>9</v>
      </c>
      <c r="Q644" s="141">
        <v>0</v>
      </c>
      <c r="R644" s="137">
        <v>0</v>
      </c>
      <c r="S644" s="137">
        <v>0</v>
      </c>
      <c r="T644" s="115" t="e">
        <f>[1]!STOCK[[#This Row],[Costo Unitario (USD)]]+[1]!STOCK[[#This Row],[Costo Envío (USD)]]+[1]!STOCK[[#This Row],[Comisión 10%]]</f>
        <v>#REF!</v>
      </c>
      <c r="U644" s="98" t="e">
        <f>[1]!STOCK[[#This Row],[Costo total]]*1.5</f>
        <v>#REF!</v>
      </c>
      <c r="V644" s="80">
        <f t="shared" si="22"/>
        <v>18</v>
      </c>
      <c r="W644" s="115" t="e">
        <f>[1]!STOCK[[#This Row],[Precio Final]]-[1]!STOCK[[#This Row],[Costo total]]</f>
        <v>#REF!</v>
      </c>
      <c r="X644" s="115" t="e">
        <f>[1]!STOCK[[#This Row],[Ganancia Unitaria]]*[1]!STOCK[[#This Row],[Salidas]]</f>
        <v>#REF!</v>
      </c>
      <c r="Y644" s="140"/>
      <c r="Z644" s="137"/>
      <c r="AA644" s="137"/>
      <c r="AB644" s="137"/>
      <c r="AC644" s="137"/>
      <c r="AD644" s="144"/>
      <c r="AE644" s="78"/>
      <c r="AF644" s="78"/>
      <c r="AG644" s="78"/>
      <c r="AH644" s="78"/>
      <c r="AI644" s="78"/>
      <c r="AJ644" s="78"/>
      <c r="AK644" s="78"/>
      <c r="AL644" s="78"/>
      <c r="AM644" s="78"/>
      <c r="AN644" s="78"/>
      <c r="AO644" s="78"/>
      <c r="AP644" s="78"/>
      <c r="AQ644" s="78"/>
      <c r="AR644" s="78"/>
      <c r="AS644" s="78"/>
      <c r="AT644" s="78"/>
    </row>
    <row r="645" s="58" customFormat="1" ht="80" hidden="1" customHeight="1" spans="1:46">
      <c r="A645" s="124" t="s">
        <v>17847</v>
      </c>
      <c r="B645" s="134"/>
      <c r="C645" s="83" t="s">
        <v>2</v>
      </c>
      <c r="D645" s="135" t="s">
        <v>16466</v>
      </c>
      <c r="E645" s="127" t="s">
        <v>17848</v>
      </c>
      <c r="F645" s="127" t="s">
        <v>17230</v>
      </c>
      <c r="G645" s="136"/>
      <c r="H645" s="135">
        <v>18</v>
      </c>
      <c r="I645" s="78">
        <f t="shared" si="21"/>
        <v>18</v>
      </c>
      <c r="J645" s="124">
        <v>1</v>
      </c>
      <c r="K645" s="110">
        <v>1</v>
      </c>
      <c r="L645" s="105">
        <f>STOCK[[#This Row],[Entradas]]-STOCK[[#This Row],[Salidas]]</f>
        <v>0</v>
      </c>
      <c r="M645" s="99" t="e">
        <f>[1]!STOCK[[#This Row],[Precio Final]]*10%</f>
        <v>#REF!</v>
      </c>
      <c r="N645" s="99">
        <v>0</v>
      </c>
      <c r="O645" s="99">
        <v>0</v>
      </c>
      <c r="P645" s="84">
        <v>9</v>
      </c>
      <c r="Q645" s="142">
        <v>0</v>
      </c>
      <c r="R645" s="136">
        <v>0</v>
      </c>
      <c r="S645" s="136">
        <v>0</v>
      </c>
      <c r="T645" s="121" t="e">
        <f>[1]!STOCK[[#This Row],[Costo Unitario (USD)]]+[1]!STOCK[[#This Row],[Costo Envío (USD)]]+[1]!STOCK[[#This Row],[Comisión 10%]]</f>
        <v>#REF!</v>
      </c>
      <c r="U645" s="99" t="e">
        <f>[1]!STOCK[[#This Row],[Costo total]]*1.5</f>
        <v>#REF!</v>
      </c>
      <c r="V645" s="80">
        <f t="shared" si="22"/>
        <v>18</v>
      </c>
      <c r="W645" s="121" t="e">
        <f>[1]!STOCK[[#This Row],[Precio Final]]-[1]!STOCK[[#This Row],[Costo total]]</f>
        <v>#REF!</v>
      </c>
      <c r="X645" s="121" t="e">
        <f>[1]!STOCK[[#This Row],[Ganancia Unitaria]]*[1]!STOCK[[#This Row],[Salidas]]</f>
        <v>#REF!</v>
      </c>
      <c r="Y645" s="139"/>
      <c r="Z645" s="136"/>
      <c r="AA645" s="136"/>
      <c r="AB645" s="136"/>
      <c r="AC645" s="136"/>
      <c r="AD645" s="144"/>
      <c r="AE645" s="78"/>
      <c r="AF645" s="78"/>
      <c r="AG645" s="78"/>
      <c r="AH645" s="78"/>
      <c r="AI645" s="78"/>
      <c r="AJ645" s="78"/>
      <c r="AK645" s="78"/>
      <c r="AL645" s="78"/>
      <c r="AM645" s="78"/>
      <c r="AN645" s="78"/>
      <c r="AO645" s="78"/>
      <c r="AP645" s="78"/>
      <c r="AQ645" s="78"/>
      <c r="AR645" s="78"/>
      <c r="AS645" s="78"/>
      <c r="AT645" s="78"/>
    </row>
    <row r="646" s="58" customFormat="1" ht="80" hidden="1" customHeight="1" spans="1:46">
      <c r="A646" s="126" t="s">
        <v>17849</v>
      </c>
      <c r="B646" s="134"/>
      <c r="C646" s="87" t="s">
        <v>2</v>
      </c>
      <c r="D646" s="135" t="s">
        <v>16466</v>
      </c>
      <c r="E646" s="127" t="s">
        <v>17850</v>
      </c>
      <c r="F646" s="127" t="s">
        <v>16400</v>
      </c>
      <c r="G646" s="137"/>
      <c r="H646" s="135">
        <v>18</v>
      </c>
      <c r="I646" s="78">
        <f t="shared" si="21"/>
        <v>18</v>
      </c>
      <c r="J646" s="124">
        <v>0</v>
      </c>
      <c r="K646" s="109">
        <v>0</v>
      </c>
      <c r="L646" s="105">
        <f>STOCK[[#This Row],[Entradas]]-STOCK[[#This Row],[Salidas]]</f>
        <v>0</v>
      </c>
      <c r="M646" s="98" t="e">
        <f>[1]!STOCK[[#This Row],[Precio Final]]*10%</f>
        <v>#REF!</v>
      </c>
      <c r="N646" s="98">
        <v>0</v>
      </c>
      <c r="O646" s="98">
        <v>0</v>
      </c>
      <c r="P646" s="135">
        <v>9</v>
      </c>
      <c r="Q646" s="141">
        <v>0</v>
      </c>
      <c r="R646" s="137">
        <v>0</v>
      </c>
      <c r="S646" s="137">
        <v>0</v>
      </c>
      <c r="T646" s="115" t="e">
        <f>[1]!STOCK[[#This Row],[Costo Unitario (USD)]]+[1]!STOCK[[#This Row],[Costo Envío (USD)]]+[1]!STOCK[[#This Row],[Comisión 10%]]</f>
        <v>#REF!</v>
      </c>
      <c r="U646" s="98" t="e">
        <f>[1]!STOCK[[#This Row],[Costo total]]*1.5</f>
        <v>#REF!</v>
      </c>
      <c r="V646" s="80">
        <f t="shared" si="22"/>
        <v>18</v>
      </c>
      <c r="W646" s="115" t="e">
        <f>[1]!STOCK[[#This Row],[Precio Final]]-[1]!STOCK[[#This Row],[Costo total]]</f>
        <v>#REF!</v>
      </c>
      <c r="X646" s="115" t="e">
        <f>[1]!STOCK[[#This Row],[Ganancia Unitaria]]*[1]!STOCK[[#This Row],[Salidas]]</f>
        <v>#REF!</v>
      </c>
      <c r="Y646" s="140"/>
      <c r="Z646" s="137"/>
      <c r="AA646" s="137"/>
      <c r="AB646" s="137"/>
      <c r="AC646" s="137"/>
      <c r="AD646" s="144"/>
      <c r="AE646" s="78"/>
      <c r="AF646" s="78"/>
      <c r="AG646" s="78"/>
      <c r="AH646" s="78"/>
      <c r="AI646" s="78"/>
      <c r="AJ646" s="78"/>
      <c r="AK646" s="78"/>
      <c r="AL646" s="78"/>
      <c r="AM646" s="78"/>
      <c r="AN646" s="78"/>
      <c r="AO646" s="78"/>
      <c r="AP646" s="78"/>
      <c r="AQ646" s="78"/>
      <c r="AR646" s="78"/>
      <c r="AS646" s="78"/>
      <c r="AT646" s="78"/>
    </row>
    <row r="647" s="58" customFormat="1" ht="80" hidden="1" customHeight="1" spans="1:46">
      <c r="A647" s="145" t="s">
        <v>17851</v>
      </c>
      <c r="B647" s="134"/>
      <c r="C647" s="83" t="s">
        <v>2</v>
      </c>
      <c r="D647" s="135" t="s">
        <v>17852</v>
      </c>
      <c r="E647" s="146" t="s">
        <v>17853</v>
      </c>
      <c r="F647" s="146" t="s">
        <v>16409</v>
      </c>
      <c r="G647" s="136"/>
      <c r="H647" s="135">
        <v>15</v>
      </c>
      <c r="I647" s="78">
        <f t="shared" si="21"/>
        <v>15</v>
      </c>
      <c r="J647" s="124">
        <v>1</v>
      </c>
      <c r="K647" s="110">
        <v>0</v>
      </c>
      <c r="L647" s="105">
        <f>STOCK[[#This Row],[Entradas]]-STOCK[[#This Row],[Salidas]]</f>
        <v>1</v>
      </c>
      <c r="M647" s="99" t="e">
        <f>[1]!STOCK[[#This Row],[Precio Final]]*10%</f>
        <v>#REF!</v>
      </c>
      <c r="N647" s="99">
        <v>0</v>
      </c>
      <c r="O647" s="99">
        <v>0</v>
      </c>
      <c r="P647" s="135">
        <v>9</v>
      </c>
      <c r="Q647" s="142">
        <v>0</v>
      </c>
      <c r="R647" s="136">
        <v>0</v>
      </c>
      <c r="S647" s="136">
        <v>0</v>
      </c>
      <c r="T647" s="121" t="e">
        <f>[1]!STOCK[[#This Row],[Costo Unitario (USD)]]+[1]!STOCK[[#This Row],[Costo Envío (USD)]]+[1]!STOCK[[#This Row],[Comisión 10%]]</f>
        <v>#REF!</v>
      </c>
      <c r="U647" s="99" t="e">
        <f>[1]!STOCK[[#This Row],[Costo total]]*1.5</f>
        <v>#REF!</v>
      </c>
      <c r="V647" s="80">
        <f t="shared" si="22"/>
        <v>15</v>
      </c>
      <c r="W647" s="121" t="e">
        <f>[1]!STOCK[[#This Row],[Precio Final]]-[1]!STOCK[[#This Row],[Costo total]]</f>
        <v>#REF!</v>
      </c>
      <c r="X647" s="121" t="e">
        <f>[1]!STOCK[[#This Row],[Ganancia Unitaria]]*[1]!STOCK[[#This Row],[Salidas]]</f>
        <v>#REF!</v>
      </c>
      <c r="Y647" s="136"/>
      <c r="Z647" s="136"/>
      <c r="AA647" s="136">
        <v>0</v>
      </c>
      <c r="AB647" s="136">
        <v>0</v>
      </c>
      <c r="AC647" s="136"/>
      <c r="AD647" s="144"/>
      <c r="AE647" s="78"/>
      <c r="AF647" s="78"/>
      <c r="AG647" s="78"/>
      <c r="AH647" s="78"/>
      <c r="AI647" s="78"/>
      <c r="AJ647" s="78"/>
      <c r="AK647" s="78"/>
      <c r="AL647" s="78"/>
      <c r="AM647" s="78"/>
      <c r="AN647" s="78"/>
      <c r="AO647" s="78"/>
      <c r="AP647" s="78"/>
      <c r="AQ647" s="78"/>
      <c r="AR647" s="78"/>
      <c r="AS647" s="78"/>
      <c r="AT647" s="78"/>
    </row>
    <row r="648" s="58" customFormat="1" ht="80" hidden="1" customHeight="1" spans="1:46">
      <c r="A648" s="126" t="s">
        <v>17854</v>
      </c>
      <c r="B648" s="134"/>
      <c r="C648" s="87" t="s">
        <v>2</v>
      </c>
      <c r="D648" s="135" t="s">
        <v>16559</v>
      </c>
      <c r="E648" s="127" t="s">
        <v>17855</v>
      </c>
      <c r="F648" s="127" t="s">
        <v>16387</v>
      </c>
      <c r="G648" s="137"/>
      <c r="H648" s="135">
        <v>18</v>
      </c>
      <c r="I648" s="78">
        <f t="shared" si="21"/>
        <v>18</v>
      </c>
      <c r="J648" s="124">
        <v>1</v>
      </c>
      <c r="K648" s="110">
        <v>1</v>
      </c>
      <c r="L648" s="105">
        <f>STOCK[[#This Row],[Entradas]]-STOCK[[#This Row],[Salidas]]</f>
        <v>0</v>
      </c>
      <c r="M648" s="98" t="e">
        <f>[1]!STOCK[[#This Row],[Precio Final]]*10%</f>
        <v>#REF!</v>
      </c>
      <c r="N648" s="98">
        <v>0</v>
      </c>
      <c r="O648" s="98">
        <v>0</v>
      </c>
      <c r="P648" s="84">
        <v>9</v>
      </c>
      <c r="Q648" s="141">
        <v>0</v>
      </c>
      <c r="R648" s="137">
        <v>0</v>
      </c>
      <c r="S648" s="137">
        <v>0</v>
      </c>
      <c r="T648" s="115" t="e">
        <f>[1]!STOCK[[#This Row],[Costo Unitario (USD)]]+[1]!STOCK[[#This Row],[Costo Envío (USD)]]+[1]!STOCK[[#This Row],[Comisión 10%]]</f>
        <v>#REF!</v>
      </c>
      <c r="U648" s="98" t="e">
        <f>[1]!STOCK[[#This Row],[Costo total]]*1.5</f>
        <v>#REF!</v>
      </c>
      <c r="V648" s="80">
        <f t="shared" si="22"/>
        <v>18</v>
      </c>
      <c r="W648" s="115" t="e">
        <f>[1]!STOCK[[#This Row],[Precio Final]]-[1]!STOCK[[#This Row],[Costo total]]</f>
        <v>#REF!</v>
      </c>
      <c r="X648" s="115" t="e">
        <f>[1]!STOCK[[#This Row],[Ganancia Unitaria]]*[1]!STOCK[[#This Row],[Salidas]]</f>
        <v>#REF!</v>
      </c>
      <c r="Y648" s="140"/>
      <c r="Z648" s="137"/>
      <c r="AA648" s="137"/>
      <c r="AB648" s="137"/>
      <c r="AC648" s="137"/>
      <c r="AD648" s="144"/>
      <c r="AE648" s="78"/>
      <c r="AF648" s="78"/>
      <c r="AG648" s="78"/>
      <c r="AH648" s="78"/>
      <c r="AI648" s="78"/>
      <c r="AJ648" s="78"/>
      <c r="AK648" s="78"/>
      <c r="AL648" s="78"/>
      <c r="AM648" s="78"/>
      <c r="AN648" s="78"/>
      <c r="AO648" s="78"/>
      <c r="AP648" s="78"/>
      <c r="AQ648" s="78"/>
      <c r="AR648" s="78"/>
      <c r="AS648" s="78"/>
      <c r="AT648" s="78"/>
    </row>
    <row r="649" s="58" customFormat="1" ht="80" hidden="1" customHeight="1" spans="1:46">
      <c r="A649" s="126" t="s">
        <v>17856</v>
      </c>
      <c r="B649" s="134"/>
      <c r="C649" s="83" t="s">
        <v>2</v>
      </c>
      <c r="D649" s="135" t="s">
        <v>16480</v>
      </c>
      <c r="E649" s="127" t="s">
        <v>17857</v>
      </c>
      <c r="F649" s="127" t="s">
        <v>16387</v>
      </c>
      <c r="G649" s="136"/>
      <c r="H649" s="135">
        <v>20</v>
      </c>
      <c r="I649" s="78">
        <f t="shared" si="21"/>
        <v>20</v>
      </c>
      <c r="J649" s="124">
        <v>1</v>
      </c>
      <c r="K649" s="110">
        <v>0</v>
      </c>
      <c r="L649" s="105">
        <f>STOCK[[#This Row],[Entradas]]-STOCK[[#This Row],[Salidas]]</f>
        <v>1</v>
      </c>
      <c r="M649" s="99" t="e">
        <f>[1]!STOCK[[#This Row],[Precio Final]]*10%</f>
        <v>#REF!</v>
      </c>
      <c r="N649" s="99">
        <v>0</v>
      </c>
      <c r="O649" s="99">
        <v>0</v>
      </c>
      <c r="P649" s="135">
        <v>9</v>
      </c>
      <c r="Q649" s="142">
        <v>0</v>
      </c>
      <c r="R649" s="136">
        <v>0</v>
      </c>
      <c r="S649" s="136">
        <v>0</v>
      </c>
      <c r="T649" s="121" t="e">
        <f>[1]!STOCK[[#This Row],[Costo Unitario (USD)]]+[1]!STOCK[[#This Row],[Costo Envío (USD)]]+[1]!STOCK[[#This Row],[Comisión 10%]]</f>
        <v>#REF!</v>
      </c>
      <c r="U649" s="99" t="e">
        <f>[1]!STOCK[[#This Row],[Costo total]]*1.5</f>
        <v>#REF!</v>
      </c>
      <c r="V649" s="80">
        <f t="shared" si="22"/>
        <v>20</v>
      </c>
      <c r="W649" s="121" t="e">
        <f>[1]!STOCK[[#This Row],[Precio Final]]-[1]!STOCK[[#This Row],[Costo total]]</f>
        <v>#REF!</v>
      </c>
      <c r="X649" s="121" t="e">
        <f>[1]!STOCK[[#This Row],[Ganancia Unitaria]]*[1]!STOCK[[#This Row],[Salidas]]</f>
        <v>#REF!</v>
      </c>
      <c r="Y649" s="139"/>
      <c r="Z649" s="136"/>
      <c r="AA649" s="136"/>
      <c r="AB649" s="136"/>
      <c r="AC649" s="136"/>
      <c r="AD649" s="144"/>
      <c r="AE649" s="78"/>
      <c r="AF649" s="78"/>
      <c r="AG649" s="78"/>
      <c r="AH649" s="78"/>
      <c r="AI649" s="78"/>
      <c r="AJ649" s="78"/>
      <c r="AK649" s="78"/>
      <c r="AL649" s="78"/>
      <c r="AM649" s="78"/>
      <c r="AN649" s="78"/>
      <c r="AO649" s="78"/>
      <c r="AP649" s="78"/>
      <c r="AQ649" s="78"/>
      <c r="AR649" s="78"/>
      <c r="AS649" s="78"/>
      <c r="AT649" s="78"/>
    </row>
    <row r="650" s="58" customFormat="1" ht="80" hidden="1" customHeight="1" spans="1:46">
      <c r="A650" s="126" t="s">
        <v>17858</v>
      </c>
      <c r="B650" s="134"/>
      <c r="C650" s="83" t="s">
        <v>2</v>
      </c>
      <c r="D650" s="135" t="s">
        <v>16480</v>
      </c>
      <c r="E650" s="127" t="s">
        <v>17859</v>
      </c>
      <c r="F650" s="127" t="s">
        <v>16400</v>
      </c>
      <c r="G650" s="136"/>
      <c r="H650" s="135">
        <v>28</v>
      </c>
      <c r="I650" s="78">
        <f t="shared" si="21"/>
        <v>28</v>
      </c>
      <c r="J650" s="124">
        <v>1</v>
      </c>
      <c r="K650" s="110">
        <v>0</v>
      </c>
      <c r="L650" s="105">
        <f>STOCK[[#This Row],[Entradas]]-STOCK[[#This Row],[Salidas]]</f>
        <v>1</v>
      </c>
      <c r="M650" s="99" t="e">
        <f>[1]!STOCK[[#This Row],[Precio Final]]*10%</f>
        <v>#REF!</v>
      </c>
      <c r="N650" s="99">
        <v>0</v>
      </c>
      <c r="O650" s="99">
        <v>0</v>
      </c>
      <c r="P650" s="84">
        <v>9</v>
      </c>
      <c r="Q650" s="142">
        <v>0</v>
      </c>
      <c r="R650" s="136">
        <v>0</v>
      </c>
      <c r="S650" s="136">
        <v>0</v>
      </c>
      <c r="T650" s="121" t="e">
        <f>[1]!STOCK[[#This Row],[Costo Unitario (USD)]]+[1]!STOCK[[#This Row],[Costo Envío (USD)]]+[1]!STOCK[[#This Row],[Comisión 10%]]</f>
        <v>#REF!</v>
      </c>
      <c r="U650" s="99" t="e">
        <f>[1]!STOCK[[#This Row],[Costo total]]*1.5</f>
        <v>#REF!</v>
      </c>
      <c r="V650" s="80">
        <f t="shared" si="22"/>
        <v>28</v>
      </c>
      <c r="W650" s="121" t="e">
        <f>[1]!STOCK[[#This Row],[Precio Final]]-[1]!STOCK[[#This Row],[Costo total]]</f>
        <v>#REF!</v>
      </c>
      <c r="X650" s="121" t="e">
        <f>[1]!STOCK[[#This Row],[Ganancia Unitaria]]*[1]!STOCK[[#This Row],[Salidas]]</f>
        <v>#REF!</v>
      </c>
      <c r="Y650" s="139"/>
      <c r="Z650" s="136"/>
      <c r="AA650" s="136"/>
      <c r="AB650" s="136"/>
      <c r="AC650" s="136"/>
      <c r="AD650" s="144"/>
      <c r="AE650" s="78"/>
      <c r="AF650" s="78"/>
      <c r="AG650" s="78"/>
      <c r="AH650" s="78"/>
      <c r="AI650" s="78"/>
      <c r="AJ650" s="78"/>
      <c r="AK650" s="78"/>
      <c r="AL650" s="78"/>
      <c r="AM650" s="78"/>
      <c r="AN650" s="78"/>
      <c r="AO650" s="78"/>
      <c r="AP650" s="78"/>
      <c r="AQ650" s="78"/>
      <c r="AR650" s="78"/>
      <c r="AS650" s="78"/>
      <c r="AT650" s="78"/>
    </row>
    <row r="651" s="58" customFormat="1" ht="80" hidden="1" customHeight="1" spans="1:46">
      <c r="A651" s="126" t="s">
        <v>17860</v>
      </c>
      <c r="B651" s="134"/>
      <c r="C651" s="87" t="s">
        <v>2</v>
      </c>
      <c r="D651" s="135" t="s">
        <v>16480</v>
      </c>
      <c r="E651" s="127" t="s">
        <v>17861</v>
      </c>
      <c r="F651" s="127" t="s">
        <v>16400</v>
      </c>
      <c r="G651" s="137"/>
      <c r="H651" s="135">
        <v>20</v>
      </c>
      <c r="I651" s="78">
        <f t="shared" si="21"/>
        <v>20</v>
      </c>
      <c r="J651" s="124">
        <v>0</v>
      </c>
      <c r="K651" s="110">
        <v>0</v>
      </c>
      <c r="L651" s="105">
        <f>STOCK[[#This Row],[Entradas]]-STOCK[[#This Row],[Salidas]]</f>
        <v>0</v>
      </c>
      <c r="M651" s="98" t="e">
        <f>[1]!STOCK[[#This Row],[Precio Final]]*10%</f>
        <v>#REF!</v>
      </c>
      <c r="N651" s="98">
        <v>0</v>
      </c>
      <c r="O651" s="98">
        <v>0</v>
      </c>
      <c r="P651" s="135">
        <v>9</v>
      </c>
      <c r="Q651" s="141">
        <v>0</v>
      </c>
      <c r="R651" s="137">
        <v>0</v>
      </c>
      <c r="S651" s="137">
        <v>0</v>
      </c>
      <c r="T651" s="115" t="e">
        <f>[1]!STOCK[[#This Row],[Costo Unitario (USD)]]+[1]!STOCK[[#This Row],[Costo Envío (USD)]]+[1]!STOCK[[#This Row],[Comisión 10%]]</f>
        <v>#REF!</v>
      </c>
      <c r="U651" s="98" t="e">
        <f>[1]!STOCK[[#This Row],[Costo total]]*1.5</f>
        <v>#REF!</v>
      </c>
      <c r="V651" s="80">
        <f t="shared" si="22"/>
        <v>20</v>
      </c>
      <c r="W651" s="115" t="e">
        <f>[1]!STOCK[[#This Row],[Precio Final]]-[1]!STOCK[[#This Row],[Costo total]]</f>
        <v>#REF!</v>
      </c>
      <c r="X651" s="115" t="e">
        <f>[1]!STOCK[[#This Row],[Ganancia Unitaria]]*[1]!STOCK[[#This Row],[Salidas]]</f>
        <v>#REF!</v>
      </c>
      <c r="Y651" s="140"/>
      <c r="Z651" s="137"/>
      <c r="AA651" s="137"/>
      <c r="AB651" s="137"/>
      <c r="AC651" s="137"/>
      <c r="AD651" s="144"/>
      <c r="AE651" s="78"/>
      <c r="AF651" s="78"/>
      <c r="AG651" s="78"/>
      <c r="AH651" s="78"/>
      <c r="AI651" s="78"/>
      <c r="AJ651" s="78"/>
      <c r="AK651" s="78"/>
      <c r="AL651" s="78"/>
      <c r="AM651" s="78"/>
      <c r="AN651" s="78"/>
      <c r="AO651" s="78"/>
      <c r="AP651" s="78"/>
      <c r="AQ651" s="78"/>
      <c r="AR651" s="78"/>
      <c r="AS651" s="78"/>
      <c r="AT651" s="78"/>
    </row>
    <row r="652" s="58" customFormat="1" ht="80" hidden="1" customHeight="1" spans="1:46">
      <c r="A652" s="126" t="s">
        <v>17862</v>
      </c>
      <c r="B652" s="134"/>
      <c r="C652" s="83" t="s">
        <v>2</v>
      </c>
      <c r="D652" s="135" t="s">
        <v>16582</v>
      </c>
      <c r="E652" s="127" t="s">
        <v>17863</v>
      </c>
      <c r="F652" s="127" t="s">
        <v>17230</v>
      </c>
      <c r="G652" s="136"/>
      <c r="H652" s="135">
        <v>30</v>
      </c>
      <c r="I652" s="78">
        <f t="shared" si="21"/>
        <v>30</v>
      </c>
      <c r="J652" s="124">
        <v>0</v>
      </c>
      <c r="K652" s="110">
        <v>0</v>
      </c>
      <c r="L652" s="105">
        <f>STOCK[[#This Row],[Entradas]]-STOCK[[#This Row],[Salidas]]</f>
        <v>0</v>
      </c>
      <c r="M652" s="99" t="e">
        <f>[1]!STOCK[[#This Row],[Precio Final]]*10%</f>
        <v>#REF!</v>
      </c>
      <c r="N652" s="99">
        <v>0</v>
      </c>
      <c r="O652" s="99">
        <v>0</v>
      </c>
      <c r="P652" s="135">
        <v>9</v>
      </c>
      <c r="Q652" s="142">
        <v>0</v>
      </c>
      <c r="R652" s="136">
        <v>0</v>
      </c>
      <c r="S652" s="136">
        <v>0</v>
      </c>
      <c r="T652" s="121" t="e">
        <f>[1]!STOCK[[#This Row],[Costo Unitario (USD)]]+[1]!STOCK[[#This Row],[Costo Envío (USD)]]+[1]!STOCK[[#This Row],[Comisión 10%]]</f>
        <v>#REF!</v>
      </c>
      <c r="U652" s="99" t="e">
        <f>[1]!STOCK[[#This Row],[Costo total]]*1.5</f>
        <v>#REF!</v>
      </c>
      <c r="V652" s="80">
        <f t="shared" si="22"/>
        <v>30</v>
      </c>
      <c r="W652" s="121" t="e">
        <f>[1]!STOCK[[#This Row],[Precio Final]]-[1]!STOCK[[#This Row],[Costo total]]</f>
        <v>#REF!</v>
      </c>
      <c r="X652" s="121" t="e">
        <f>[1]!STOCK[[#This Row],[Ganancia Unitaria]]*[1]!STOCK[[#This Row],[Salidas]]</f>
        <v>#REF!</v>
      </c>
      <c r="Y652" s="139"/>
      <c r="Z652" s="136"/>
      <c r="AA652" s="136"/>
      <c r="AB652" s="136"/>
      <c r="AC652" s="136"/>
      <c r="AD652" s="144"/>
      <c r="AE652" s="78"/>
      <c r="AF652" s="78"/>
      <c r="AG652" s="78"/>
      <c r="AH652" s="78"/>
      <c r="AI652" s="78"/>
      <c r="AJ652" s="78"/>
      <c r="AK652" s="78"/>
      <c r="AL652" s="78"/>
      <c r="AM652" s="78"/>
      <c r="AN652" s="78"/>
      <c r="AO652" s="78"/>
      <c r="AP652" s="78"/>
      <c r="AQ652" s="78"/>
      <c r="AR652" s="78"/>
      <c r="AS652" s="78"/>
      <c r="AT652" s="78"/>
    </row>
    <row r="653" s="58" customFormat="1" ht="80" hidden="1" customHeight="1" spans="1:46">
      <c r="A653" s="126" t="s">
        <v>17864</v>
      </c>
      <c r="B653" s="134"/>
      <c r="C653" s="87" t="s">
        <v>2</v>
      </c>
      <c r="D653" s="135" t="s">
        <v>16582</v>
      </c>
      <c r="E653" s="127" t="s">
        <v>17865</v>
      </c>
      <c r="F653" s="127" t="s">
        <v>16568</v>
      </c>
      <c r="G653" s="137"/>
      <c r="H653" s="135">
        <v>30</v>
      </c>
      <c r="I653" s="78">
        <f t="shared" si="21"/>
        <v>30</v>
      </c>
      <c r="J653" s="124">
        <v>1</v>
      </c>
      <c r="K653" s="109">
        <v>1</v>
      </c>
      <c r="L653" s="105">
        <f>STOCK[[#This Row],[Entradas]]-STOCK[[#This Row],[Salidas]]</f>
        <v>0</v>
      </c>
      <c r="M653" s="98" t="e">
        <f>[1]!STOCK[[#This Row],[Precio Final]]*10%</f>
        <v>#REF!</v>
      </c>
      <c r="N653" s="98">
        <v>0</v>
      </c>
      <c r="O653" s="98">
        <v>0</v>
      </c>
      <c r="P653" s="84">
        <v>9</v>
      </c>
      <c r="Q653" s="141">
        <v>0</v>
      </c>
      <c r="R653" s="137">
        <v>0</v>
      </c>
      <c r="S653" s="137">
        <v>0</v>
      </c>
      <c r="T653" s="115" t="e">
        <f>[1]!STOCK[[#This Row],[Costo Unitario (USD)]]+[1]!STOCK[[#This Row],[Costo Envío (USD)]]+[1]!STOCK[[#This Row],[Comisión 10%]]</f>
        <v>#REF!</v>
      </c>
      <c r="U653" s="98" t="e">
        <f>[1]!STOCK[[#This Row],[Costo total]]*1.5</f>
        <v>#REF!</v>
      </c>
      <c r="V653" s="80">
        <f t="shared" si="22"/>
        <v>30</v>
      </c>
      <c r="W653" s="115" t="e">
        <f>[1]!STOCK[[#This Row],[Precio Final]]-[1]!STOCK[[#This Row],[Costo total]]</f>
        <v>#REF!</v>
      </c>
      <c r="X653" s="115" t="e">
        <f>[1]!STOCK[[#This Row],[Ganancia Unitaria]]*[1]!STOCK[[#This Row],[Salidas]]</f>
        <v>#REF!</v>
      </c>
      <c r="Y653" s="140"/>
      <c r="Z653" s="137"/>
      <c r="AA653" s="137"/>
      <c r="AB653" s="137"/>
      <c r="AC653" s="137"/>
      <c r="AD653" s="144"/>
      <c r="AE653" s="78"/>
      <c r="AF653" s="78"/>
      <c r="AG653" s="78"/>
      <c r="AH653" s="78"/>
      <c r="AI653" s="78"/>
      <c r="AJ653" s="78"/>
      <c r="AK653" s="78"/>
      <c r="AL653" s="78"/>
      <c r="AM653" s="78"/>
      <c r="AN653" s="78"/>
      <c r="AO653" s="78"/>
      <c r="AP653" s="78"/>
      <c r="AQ653" s="78"/>
      <c r="AR653" s="78"/>
      <c r="AS653" s="78"/>
      <c r="AT653" s="78"/>
    </row>
    <row r="654" s="58" customFormat="1" ht="80" hidden="1" customHeight="1" spans="1:46">
      <c r="A654" s="126" t="s">
        <v>17866</v>
      </c>
      <c r="B654" s="134"/>
      <c r="C654" s="83" t="s">
        <v>2</v>
      </c>
      <c r="D654" s="135" t="s">
        <v>16466</v>
      </c>
      <c r="E654" s="127" t="s">
        <v>17867</v>
      </c>
      <c r="F654" s="127" t="s">
        <v>16413</v>
      </c>
      <c r="G654" s="136"/>
      <c r="H654" s="135">
        <v>30</v>
      </c>
      <c r="I654" s="78">
        <f t="shared" si="21"/>
        <v>30</v>
      </c>
      <c r="J654" s="124">
        <v>3</v>
      </c>
      <c r="K654" s="110">
        <v>0</v>
      </c>
      <c r="L654" s="105">
        <f>STOCK[[#This Row],[Entradas]]-STOCK[[#This Row],[Salidas]]</f>
        <v>3</v>
      </c>
      <c r="M654" s="99" t="e">
        <f>[1]!STOCK[[#This Row],[Precio Final]]*10%</f>
        <v>#REF!</v>
      </c>
      <c r="N654" s="99">
        <v>0</v>
      </c>
      <c r="O654" s="99">
        <v>0</v>
      </c>
      <c r="P654" s="135">
        <v>9</v>
      </c>
      <c r="Q654" s="142">
        <v>0</v>
      </c>
      <c r="R654" s="136">
        <v>0</v>
      </c>
      <c r="S654" s="136">
        <v>0</v>
      </c>
      <c r="T654" s="121" t="e">
        <f>[1]!STOCK[[#This Row],[Costo Unitario (USD)]]+[1]!STOCK[[#This Row],[Costo Envío (USD)]]+[1]!STOCK[[#This Row],[Comisión 10%]]</f>
        <v>#REF!</v>
      </c>
      <c r="U654" s="99" t="e">
        <f>[1]!STOCK[[#This Row],[Costo total]]*1.5</f>
        <v>#REF!</v>
      </c>
      <c r="V654" s="80">
        <f t="shared" si="22"/>
        <v>30</v>
      </c>
      <c r="W654" s="121" t="e">
        <f>[1]!STOCK[[#This Row],[Precio Final]]-[1]!STOCK[[#This Row],[Costo total]]</f>
        <v>#REF!</v>
      </c>
      <c r="X654" s="121" t="e">
        <f>[1]!STOCK[[#This Row],[Ganancia Unitaria]]*[1]!STOCK[[#This Row],[Salidas]]</f>
        <v>#REF!</v>
      </c>
      <c r="Y654" s="139"/>
      <c r="Z654" s="136"/>
      <c r="AA654" s="136"/>
      <c r="AB654" s="136"/>
      <c r="AC654" s="136"/>
      <c r="AD654" s="144"/>
      <c r="AE654" s="78"/>
      <c r="AF654" s="78"/>
      <c r="AG654" s="78"/>
      <c r="AH654" s="78"/>
      <c r="AI654" s="78"/>
      <c r="AJ654" s="78"/>
      <c r="AK654" s="78"/>
      <c r="AL654" s="78"/>
      <c r="AM654" s="78"/>
      <c r="AN654" s="78"/>
      <c r="AO654" s="78"/>
      <c r="AP654" s="78"/>
      <c r="AQ654" s="78"/>
      <c r="AR654" s="78"/>
      <c r="AS654" s="78"/>
      <c r="AT654" s="78"/>
    </row>
    <row r="655" s="58" customFormat="1" ht="80" hidden="1" customHeight="1" spans="1:46">
      <c r="A655" s="126" t="s">
        <v>17749</v>
      </c>
      <c r="B655" s="134"/>
      <c r="C655" s="87" t="s">
        <v>2</v>
      </c>
      <c r="D655" s="147" t="s">
        <v>16466</v>
      </c>
      <c r="E655" s="127" t="s">
        <v>17868</v>
      </c>
      <c r="F655" s="127" t="s">
        <v>16387</v>
      </c>
      <c r="G655" s="137"/>
      <c r="H655" s="135">
        <v>25</v>
      </c>
      <c r="I655" s="78">
        <f t="shared" si="21"/>
        <v>25</v>
      </c>
      <c r="J655" s="124">
        <v>1</v>
      </c>
      <c r="K655" s="109">
        <v>0</v>
      </c>
      <c r="L655" s="105">
        <f>STOCK[[#This Row],[Entradas]]-STOCK[[#This Row],[Salidas]]</f>
        <v>1</v>
      </c>
      <c r="M655" s="98" t="e">
        <f>[1]!STOCK[[#This Row],[Precio Final]]*10%</f>
        <v>#REF!</v>
      </c>
      <c r="N655" s="98">
        <v>0</v>
      </c>
      <c r="O655" s="98">
        <v>0</v>
      </c>
      <c r="P655" s="84">
        <v>9</v>
      </c>
      <c r="Q655" s="141">
        <v>0</v>
      </c>
      <c r="R655" s="137">
        <v>0</v>
      </c>
      <c r="S655" s="137">
        <v>0</v>
      </c>
      <c r="T655" s="115" t="e">
        <f>[1]!STOCK[[#This Row],[Costo Unitario (USD)]]+[1]!STOCK[[#This Row],[Costo Envío (USD)]]+[1]!STOCK[[#This Row],[Comisión 10%]]</f>
        <v>#REF!</v>
      </c>
      <c r="U655" s="98" t="e">
        <f>[1]!STOCK[[#This Row],[Costo total]]*1.5</f>
        <v>#REF!</v>
      </c>
      <c r="V655" s="80">
        <f t="shared" si="22"/>
        <v>25</v>
      </c>
      <c r="W655" s="115" t="e">
        <f>[1]!STOCK[[#This Row],[Precio Final]]-[1]!STOCK[[#This Row],[Costo total]]</f>
        <v>#REF!</v>
      </c>
      <c r="X655" s="115" t="e">
        <f>[1]!STOCK[[#This Row],[Ganancia Unitaria]]*[1]!STOCK[[#This Row],[Salidas]]</f>
        <v>#REF!</v>
      </c>
      <c r="Y655" s="140"/>
      <c r="Z655" s="137"/>
      <c r="AA655" s="137"/>
      <c r="AB655" s="137"/>
      <c r="AC655" s="137"/>
      <c r="AD655" s="144"/>
      <c r="AE655" s="78"/>
      <c r="AF655" s="78"/>
      <c r="AG655" s="78"/>
      <c r="AH655" s="78"/>
      <c r="AI655" s="78"/>
      <c r="AJ655" s="78"/>
      <c r="AK655" s="78"/>
      <c r="AL655" s="78"/>
      <c r="AM655" s="78"/>
      <c r="AN655" s="78"/>
      <c r="AO655" s="78"/>
      <c r="AP655" s="78"/>
      <c r="AQ655" s="78"/>
      <c r="AR655" s="78"/>
      <c r="AS655" s="78"/>
      <c r="AT655" s="78"/>
    </row>
    <row r="656" s="58" customFormat="1" ht="80" hidden="1" customHeight="1" spans="1:46">
      <c r="A656" s="148" t="s">
        <v>17869</v>
      </c>
      <c r="B656" s="134"/>
      <c r="C656" s="83" t="s">
        <v>2</v>
      </c>
      <c r="D656" s="147" t="s">
        <v>16466</v>
      </c>
      <c r="E656" s="153" t="s">
        <v>17870</v>
      </c>
      <c r="F656" s="153" t="s">
        <v>16413</v>
      </c>
      <c r="G656" s="136"/>
      <c r="H656" s="135">
        <v>25</v>
      </c>
      <c r="I656" s="78">
        <f t="shared" si="21"/>
        <v>25</v>
      </c>
      <c r="J656" s="158">
        <v>1</v>
      </c>
      <c r="K656" s="110">
        <v>0</v>
      </c>
      <c r="L656" s="105">
        <v>0</v>
      </c>
      <c r="M656" s="99" t="e">
        <f>[1]!STOCK[[#This Row],[Precio Final]]*10%</f>
        <v>#REF!</v>
      </c>
      <c r="N656" s="99">
        <v>0</v>
      </c>
      <c r="O656" s="99">
        <v>0</v>
      </c>
      <c r="P656" s="135">
        <v>9</v>
      </c>
      <c r="Q656" s="142">
        <v>0</v>
      </c>
      <c r="R656" s="136">
        <v>0</v>
      </c>
      <c r="S656" s="136">
        <v>0</v>
      </c>
      <c r="T656" s="121" t="e">
        <f>[1]!STOCK[[#This Row],[Costo Unitario (USD)]]+[1]!STOCK[[#This Row],[Costo Envío (USD)]]+[1]!STOCK[[#This Row],[Comisión 10%]]</f>
        <v>#REF!</v>
      </c>
      <c r="U656" s="99" t="e">
        <f>[1]!STOCK[[#This Row],[Costo total]]*1.5</f>
        <v>#REF!</v>
      </c>
      <c r="V656" s="80">
        <f t="shared" si="22"/>
        <v>25</v>
      </c>
      <c r="W656" s="121" t="e">
        <f>[1]!STOCK[[#This Row],[Precio Final]]-[1]!STOCK[[#This Row],[Costo total]]</f>
        <v>#REF!</v>
      </c>
      <c r="X656" s="121" t="e">
        <f>[1]!STOCK[[#This Row],[Ganancia Unitaria]]*[1]!STOCK[[#This Row],[Salidas]]</f>
        <v>#REF!</v>
      </c>
      <c r="Y656" s="139"/>
      <c r="Z656" s="136"/>
      <c r="AA656" s="136"/>
      <c r="AB656" s="136"/>
      <c r="AC656" s="136"/>
      <c r="AD656" s="144"/>
      <c r="AE656" s="78"/>
      <c r="AF656" s="78"/>
      <c r="AG656" s="78"/>
      <c r="AH656" s="78"/>
      <c r="AI656" s="78"/>
      <c r="AJ656" s="78"/>
      <c r="AK656" s="78"/>
      <c r="AL656" s="78"/>
      <c r="AM656" s="78"/>
      <c r="AN656" s="78"/>
      <c r="AO656" s="78"/>
      <c r="AP656" s="78"/>
      <c r="AQ656" s="78"/>
      <c r="AR656" s="78"/>
      <c r="AS656" s="78"/>
      <c r="AT656" s="78"/>
    </row>
    <row r="657" s="58" customFormat="1" ht="80" hidden="1" customHeight="1" spans="1:46">
      <c r="A657" s="149" t="s">
        <v>17871</v>
      </c>
      <c r="B657" s="150"/>
      <c r="C657" s="87" t="s">
        <v>2</v>
      </c>
      <c r="D657" s="147" t="s">
        <v>16466</v>
      </c>
      <c r="E657" s="154" t="s">
        <v>17872</v>
      </c>
      <c r="F657" s="154" t="s">
        <v>16409</v>
      </c>
      <c r="G657" s="155"/>
      <c r="H657" s="147">
        <v>25</v>
      </c>
      <c r="I657" s="78">
        <f t="shared" ref="I657:I720" si="23">H657</f>
        <v>25</v>
      </c>
      <c r="J657" s="159">
        <v>1</v>
      </c>
      <c r="K657" s="109">
        <v>0</v>
      </c>
      <c r="L657" s="105">
        <v>0</v>
      </c>
      <c r="M657" s="98" t="e">
        <f>[1]!STOCK[[#This Row],[Precio Final]]*10%</f>
        <v>#REF!</v>
      </c>
      <c r="N657" s="98">
        <v>0</v>
      </c>
      <c r="O657" s="98">
        <v>0</v>
      </c>
      <c r="P657" s="135">
        <v>9</v>
      </c>
      <c r="Q657" s="141">
        <v>0</v>
      </c>
      <c r="R657" s="137">
        <v>0</v>
      </c>
      <c r="S657" s="137">
        <v>0</v>
      </c>
      <c r="T657" s="115" t="e">
        <f>[1]!STOCK[[#This Row],[Costo Unitario (USD)]]+[1]!STOCK[[#This Row],[Costo Envío (USD)]]+[1]!STOCK[[#This Row],[Comisión 10%]]</f>
        <v>#REF!</v>
      </c>
      <c r="U657" s="98" t="e">
        <f>[1]!STOCK[[#This Row],[Costo total]]*1.5</f>
        <v>#REF!</v>
      </c>
      <c r="V657" s="80">
        <f t="shared" si="22"/>
        <v>25</v>
      </c>
      <c r="W657" s="115" t="e">
        <f>[1]!STOCK[[#This Row],[Precio Final]]-[1]!STOCK[[#This Row],[Costo total]]</f>
        <v>#REF!</v>
      </c>
      <c r="X657" s="115" t="e">
        <f>[1]!STOCK[[#This Row],[Ganancia Unitaria]]*[1]!STOCK[[#This Row],[Salidas]]</f>
        <v>#REF!</v>
      </c>
      <c r="Y657" s="161"/>
      <c r="Z657" s="155"/>
      <c r="AA657" s="155"/>
      <c r="AB657" s="155"/>
      <c r="AC657" s="155"/>
      <c r="AD657" s="144"/>
      <c r="AE657" s="78"/>
      <c r="AF657" s="78"/>
      <c r="AG657" s="78"/>
      <c r="AH657" s="78"/>
      <c r="AI657" s="78"/>
      <c r="AJ657" s="78"/>
      <c r="AK657" s="78"/>
      <c r="AL657" s="78"/>
      <c r="AM657" s="78"/>
      <c r="AN657" s="78"/>
      <c r="AO657" s="78"/>
      <c r="AP657" s="78"/>
      <c r="AQ657" s="78"/>
      <c r="AR657" s="78"/>
      <c r="AS657" s="78"/>
      <c r="AT657" s="78"/>
    </row>
    <row r="658" s="58" customFormat="1" ht="80" hidden="1" customHeight="1" spans="1:46">
      <c r="A658" s="151" t="s">
        <v>17873</v>
      </c>
      <c r="B658" s="150"/>
      <c r="C658" s="83" t="s">
        <v>2</v>
      </c>
      <c r="D658" s="147" t="s">
        <v>16466</v>
      </c>
      <c r="E658" s="154" t="s">
        <v>17874</v>
      </c>
      <c r="F658" s="154" t="s">
        <v>16400</v>
      </c>
      <c r="G658" s="156"/>
      <c r="H658" s="147">
        <v>30</v>
      </c>
      <c r="I658" s="78">
        <f t="shared" si="23"/>
        <v>30</v>
      </c>
      <c r="J658" s="159">
        <v>1</v>
      </c>
      <c r="K658" s="110">
        <v>0</v>
      </c>
      <c r="L658" s="105">
        <v>0</v>
      </c>
      <c r="M658" s="99" t="e">
        <f>[1]!STOCK[[#This Row],[Precio Final]]*10%</f>
        <v>#REF!</v>
      </c>
      <c r="N658" s="99">
        <v>0</v>
      </c>
      <c r="O658" s="99">
        <v>0</v>
      </c>
      <c r="P658" s="84">
        <v>9</v>
      </c>
      <c r="Q658" s="142">
        <v>0</v>
      </c>
      <c r="R658" s="136">
        <v>0</v>
      </c>
      <c r="S658" s="136">
        <v>0</v>
      </c>
      <c r="T658" s="121" t="e">
        <f>[1]!STOCK[[#This Row],[Costo Unitario (USD)]]+[1]!STOCK[[#This Row],[Costo Envío (USD)]]+[1]!STOCK[[#This Row],[Comisión 10%]]</f>
        <v>#REF!</v>
      </c>
      <c r="U658" s="99" t="e">
        <f>[1]!STOCK[[#This Row],[Costo total]]*1.5</f>
        <v>#REF!</v>
      </c>
      <c r="V658" s="80">
        <f t="shared" si="22"/>
        <v>30</v>
      </c>
      <c r="W658" s="121" t="e">
        <f>[1]!STOCK[[#This Row],[Precio Final]]-[1]!STOCK[[#This Row],[Costo total]]</f>
        <v>#REF!</v>
      </c>
      <c r="X658" s="121" t="e">
        <f>[1]!STOCK[[#This Row],[Ganancia Unitaria]]*[1]!STOCK[[#This Row],[Salidas]]</f>
        <v>#REF!</v>
      </c>
      <c r="Y658" s="162"/>
      <c r="Z658" s="156"/>
      <c r="AA658" s="156"/>
      <c r="AB658" s="156"/>
      <c r="AC658" s="156"/>
      <c r="AD658" s="144"/>
      <c r="AE658" s="78"/>
      <c r="AF658" s="78"/>
      <c r="AG658" s="78"/>
      <c r="AH658" s="78"/>
      <c r="AI658" s="78"/>
      <c r="AJ658" s="78"/>
      <c r="AK658" s="78"/>
      <c r="AL658" s="78"/>
      <c r="AM658" s="78"/>
      <c r="AN658" s="78"/>
      <c r="AO658" s="78"/>
      <c r="AP658" s="78"/>
      <c r="AQ658" s="78"/>
      <c r="AR658" s="78"/>
      <c r="AS658" s="78"/>
      <c r="AT658" s="78"/>
    </row>
    <row r="659" s="58" customFormat="1" ht="80" hidden="1" customHeight="1" spans="1:46">
      <c r="A659" s="152" t="s">
        <v>17875</v>
      </c>
      <c r="B659" s="134"/>
      <c r="C659" s="87" t="s">
        <v>2</v>
      </c>
      <c r="D659" s="135" t="s">
        <v>16582</v>
      </c>
      <c r="E659" s="157" t="s">
        <v>17876</v>
      </c>
      <c r="F659" s="157" t="s">
        <v>16387</v>
      </c>
      <c r="G659" s="137"/>
      <c r="H659" s="135">
        <v>30</v>
      </c>
      <c r="I659" s="78">
        <f t="shared" si="23"/>
        <v>30</v>
      </c>
      <c r="J659" s="160">
        <v>0</v>
      </c>
      <c r="K659" s="109">
        <v>0</v>
      </c>
      <c r="L659" s="105">
        <f>STOCK[[#This Row],[Entradas]]-STOCK[[#This Row],[Salidas]]</f>
        <v>0</v>
      </c>
      <c r="M659" s="98" t="e">
        <f>[1]!STOCK[[#This Row],[Precio Final]]*10%</f>
        <v>#REF!</v>
      </c>
      <c r="N659" s="98">
        <v>0</v>
      </c>
      <c r="O659" s="98">
        <v>0</v>
      </c>
      <c r="P659" s="135">
        <v>9</v>
      </c>
      <c r="Q659" s="141">
        <v>0</v>
      </c>
      <c r="R659" s="137">
        <v>0</v>
      </c>
      <c r="S659" s="137">
        <v>0</v>
      </c>
      <c r="T659" s="115" t="e">
        <f>[1]!STOCK[[#This Row],[Costo Unitario (USD)]]+[1]!STOCK[[#This Row],[Costo Envío (USD)]]+[1]!STOCK[[#This Row],[Comisión 10%]]</f>
        <v>#REF!</v>
      </c>
      <c r="U659" s="98" t="e">
        <f>[1]!STOCK[[#This Row],[Costo total]]*1.5</f>
        <v>#REF!</v>
      </c>
      <c r="V659" s="80">
        <f t="shared" si="22"/>
        <v>30</v>
      </c>
      <c r="W659" s="115" t="e">
        <f>[1]!STOCK[[#This Row],[Precio Final]]-[1]!STOCK[[#This Row],[Costo total]]</f>
        <v>#REF!</v>
      </c>
      <c r="X659" s="115" t="e">
        <f>[1]!STOCK[[#This Row],[Ganancia Unitaria]]*[1]!STOCK[[#This Row],[Salidas]]</f>
        <v>#REF!</v>
      </c>
      <c r="Y659" s="140"/>
      <c r="Z659" s="137"/>
      <c r="AA659" s="137"/>
      <c r="AB659" s="137"/>
      <c r="AC659" s="137"/>
      <c r="AD659" s="144"/>
      <c r="AE659" s="78"/>
      <c r="AF659" s="78"/>
      <c r="AG659" s="78"/>
      <c r="AH659" s="78"/>
      <c r="AI659" s="78"/>
      <c r="AJ659" s="78"/>
      <c r="AK659" s="78"/>
      <c r="AL659" s="78"/>
      <c r="AM659" s="78"/>
      <c r="AN659" s="78"/>
      <c r="AO659" s="78"/>
      <c r="AP659" s="78"/>
      <c r="AQ659" s="78"/>
      <c r="AR659" s="78"/>
      <c r="AS659" s="78"/>
      <c r="AT659" s="78"/>
    </row>
    <row r="660" s="58" customFormat="1" ht="80" hidden="1" customHeight="1" spans="1:46">
      <c r="A660" s="152" t="s">
        <v>17877</v>
      </c>
      <c r="B660" s="134"/>
      <c r="C660" s="83" t="s">
        <v>2</v>
      </c>
      <c r="D660" s="135" t="s">
        <v>16582</v>
      </c>
      <c r="E660" s="157" t="s">
        <v>17878</v>
      </c>
      <c r="F660" s="157" t="s">
        <v>16409</v>
      </c>
      <c r="G660" s="136"/>
      <c r="H660" s="135">
        <v>30</v>
      </c>
      <c r="I660" s="78">
        <f t="shared" si="23"/>
        <v>30</v>
      </c>
      <c r="J660" s="160">
        <v>4</v>
      </c>
      <c r="K660" s="110">
        <v>0</v>
      </c>
      <c r="L660" s="105">
        <f>STOCK[[#This Row],[Entradas]]-STOCK[[#This Row],[Salidas]]</f>
        <v>4</v>
      </c>
      <c r="M660" s="99" t="e">
        <f>[1]!STOCK[[#This Row],[Precio Final]]*10%</f>
        <v>#REF!</v>
      </c>
      <c r="N660" s="99">
        <v>0</v>
      </c>
      <c r="O660" s="99">
        <v>0</v>
      </c>
      <c r="P660" s="135">
        <v>9</v>
      </c>
      <c r="Q660" s="142">
        <v>0</v>
      </c>
      <c r="R660" s="136">
        <v>0</v>
      </c>
      <c r="S660" s="136">
        <v>0</v>
      </c>
      <c r="T660" s="121" t="e">
        <f>[1]!STOCK[[#This Row],[Costo Unitario (USD)]]+[1]!STOCK[[#This Row],[Costo Envío (USD)]]+[1]!STOCK[[#This Row],[Comisión 10%]]</f>
        <v>#REF!</v>
      </c>
      <c r="U660" s="99" t="e">
        <f>[1]!STOCK[[#This Row],[Costo total]]*1.5</f>
        <v>#REF!</v>
      </c>
      <c r="V660" s="80">
        <f t="shared" si="22"/>
        <v>30</v>
      </c>
      <c r="W660" s="121" t="e">
        <f>[1]!STOCK[[#This Row],[Precio Final]]-[1]!STOCK[[#This Row],[Costo total]]</f>
        <v>#REF!</v>
      </c>
      <c r="X660" s="121" t="e">
        <f>[1]!STOCK[[#This Row],[Ganancia Unitaria]]*[1]!STOCK[[#This Row],[Salidas]]</f>
        <v>#REF!</v>
      </c>
      <c r="Y660" s="139"/>
      <c r="Z660" s="136"/>
      <c r="AA660" s="136"/>
      <c r="AB660" s="136"/>
      <c r="AC660" s="136"/>
      <c r="AD660" s="144"/>
      <c r="AE660" s="78"/>
      <c r="AF660" s="78"/>
      <c r="AG660" s="78"/>
      <c r="AH660" s="78"/>
      <c r="AI660" s="78"/>
      <c r="AJ660" s="78"/>
      <c r="AK660" s="78"/>
      <c r="AL660" s="78"/>
      <c r="AM660" s="78"/>
      <c r="AN660" s="78"/>
      <c r="AO660" s="78"/>
      <c r="AP660" s="78"/>
      <c r="AQ660" s="78"/>
      <c r="AR660" s="78"/>
      <c r="AS660" s="78"/>
      <c r="AT660" s="78"/>
    </row>
    <row r="661" s="58" customFormat="1" ht="80" hidden="1" customHeight="1" spans="1:46">
      <c r="A661" s="152" t="s">
        <v>17879</v>
      </c>
      <c r="B661" s="134"/>
      <c r="C661" s="87" t="s">
        <v>2</v>
      </c>
      <c r="D661" s="135" t="s">
        <v>16582</v>
      </c>
      <c r="E661" s="157" t="s">
        <v>17880</v>
      </c>
      <c r="F661" s="157" t="s">
        <v>16413</v>
      </c>
      <c r="G661" s="137"/>
      <c r="H661" s="135">
        <v>30</v>
      </c>
      <c r="I661" s="78">
        <f t="shared" si="23"/>
        <v>30</v>
      </c>
      <c r="J661" s="160">
        <v>2</v>
      </c>
      <c r="K661" s="109">
        <v>0</v>
      </c>
      <c r="L661" s="105">
        <f>STOCK[[#This Row],[Entradas]]-STOCK[[#This Row],[Salidas]]</f>
        <v>2</v>
      </c>
      <c r="M661" s="98" t="e">
        <f>[1]!STOCK[[#This Row],[Precio Final]]*10%</f>
        <v>#REF!</v>
      </c>
      <c r="N661" s="98">
        <v>0</v>
      </c>
      <c r="O661" s="98">
        <v>0</v>
      </c>
      <c r="P661" s="135">
        <v>9</v>
      </c>
      <c r="Q661" s="141">
        <v>0</v>
      </c>
      <c r="R661" s="137">
        <v>0</v>
      </c>
      <c r="S661" s="137">
        <v>0</v>
      </c>
      <c r="T661" s="115" t="e">
        <f>[1]!STOCK[[#This Row],[Costo Unitario (USD)]]+[1]!STOCK[[#This Row],[Costo Envío (USD)]]+[1]!STOCK[[#This Row],[Comisión 10%]]</f>
        <v>#REF!</v>
      </c>
      <c r="U661" s="98" t="e">
        <f>[1]!STOCK[[#This Row],[Costo total]]*1.5</f>
        <v>#REF!</v>
      </c>
      <c r="V661" s="80">
        <f t="shared" si="22"/>
        <v>30</v>
      </c>
      <c r="W661" s="115" t="e">
        <f>[1]!STOCK[[#This Row],[Precio Final]]-[1]!STOCK[[#This Row],[Costo total]]</f>
        <v>#REF!</v>
      </c>
      <c r="X661" s="115" t="e">
        <f>[1]!STOCK[[#This Row],[Ganancia Unitaria]]*[1]!STOCK[[#This Row],[Salidas]]</f>
        <v>#REF!</v>
      </c>
      <c r="Y661" s="140"/>
      <c r="Z661" s="137"/>
      <c r="AA661" s="137"/>
      <c r="AB661" s="137"/>
      <c r="AC661" s="137"/>
      <c r="AD661" s="144"/>
      <c r="AE661" s="78"/>
      <c r="AF661" s="78"/>
      <c r="AG661" s="78"/>
      <c r="AH661" s="78"/>
      <c r="AI661" s="78"/>
      <c r="AJ661" s="78"/>
      <c r="AK661" s="78"/>
      <c r="AL661" s="78"/>
      <c r="AM661" s="78"/>
      <c r="AN661" s="78"/>
      <c r="AO661" s="78"/>
      <c r="AP661" s="78"/>
      <c r="AQ661" s="78"/>
      <c r="AR661" s="78"/>
      <c r="AS661" s="78"/>
      <c r="AT661" s="78"/>
    </row>
    <row r="662" s="58" customFormat="1" ht="80" hidden="1" customHeight="1" spans="1:46">
      <c r="A662" s="152" t="s">
        <v>17881</v>
      </c>
      <c r="B662" s="134"/>
      <c r="C662" s="83" t="s">
        <v>2</v>
      </c>
      <c r="D662" s="135" t="s">
        <v>16480</v>
      </c>
      <c r="E662" s="157" t="s">
        <v>17882</v>
      </c>
      <c r="F662" s="157" t="s">
        <v>16400</v>
      </c>
      <c r="G662" s="136"/>
      <c r="H662" s="135">
        <v>20</v>
      </c>
      <c r="I662" s="78">
        <f t="shared" si="23"/>
        <v>20</v>
      </c>
      <c r="J662" s="160">
        <v>0</v>
      </c>
      <c r="K662" s="110">
        <v>0</v>
      </c>
      <c r="L662" s="105">
        <f>STOCK[[#This Row],[Entradas]]-STOCK[[#This Row],[Salidas]]</f>
        <v>0</v>
      </c>
      <c r="M662" s="99" t="e">
        <f>[1]!STOCK[[#This Row],[Precio Final]]*10%</f>
        <v>#REF!</v>
      </c>
      <c r="N662" s="99">
        <v>0</v>
      </c>
      <c r="O662" s="99">
        <v>0</v>
      </c>
      <c r="P662" s="135">
        <v>9</v>
      </c>
      <c r="Q662" s="142">
        <v>0</v>
      </c>
      <c r="R662" s="136">
        <v>0</v>
      </c>
      <c r="S662" s="136">
        <v>0</v>
      </c>
      <c r="T662" s="121" t="e">
        <f>[1]!STOCK[[#This Row],[Costo Unitario (USD)]]+[1]!STOCK[[#This Row],[Costo Envío (USD)]]+[1]!STOCK[[#This Row],[Comisión 10%]]</f>
        <v>#REF!</v>
      </c>
      <c r="U662" s="99" t="e">
        <f>[1]!STOCK[[#This Row],[Costo total]]*1.5</f>
        <v>#REF!</v>
      </c>
      <c r="V662" s="80">
        <f t="shared" si="22"/>
        <v>20</v>
      </c>
      <c r="W662" s="121" t="e">
        <f>[1]!STOCK[[#This Row],[Precio Final]]-[1]!STOCK[[#This Row],[Costo total]]</f>
        <v>#REF!</v>
      </c>
      <c r="X662" s="121" t="e">
        <f>[1]!STOCK[[#This Row],[Ganancia Unitaria]]*[1]!STOCK[[#This Row],[Salidas]]</f>
        <v>#REF!</v>
      </c>
      <c r="Y662" s="139"/>
      <c r="Z662" s="136"/>
      <c r="AA662" s="136"/>
      <c r="AB662" s="136"/>
      <c r="AC662" s="136"/>
      <c r="AD662" s="144"/>
      <c r="AE662" s="78"/>
      <c r="AF662" s="78"/>
      <c r="AG662" s="78"/>
      <c r="AH662" s="78"/>
      <c r="AI662" s="78"/>
      <c r="AJ662" s="78"/>
      <c r="AK662" s="78"/>
      <c r="AL662" s="78"/>
      <c r="AM662" s="78"/>
      <c r="AN662" s="78"/>
      <c r="AO662" s="78"/>
      <c r="AP662" s="78"/>
      <c r="AQ662" s="78"/>
      <c r="AR662" s="78"/>
      <c r="AS662" s="78"/>
      <c r="AT662" s="78"/>
    </row>
    <row r="663" s="58" customFormat="1" ht="80" hidden="1" customHeight="1" spans="1:46">
      <c r="A663" s="152" t="s">
        <v>17883</v>
      </c>
      <c r="B663" s="134"/>
      <c r="C663" s="87" t="s">
        <v>2</v>
      </c>
      <c r="D663" s="135" t="s">
        <v>16480</v>
      </c>
      <c r="E663" s="157" t="s">
        <v>17884</v>
      </c>
      <c r="F663" s="157" t="s">
        <v>16413</v>
      </c>
      <c r="G663" s="137"/>
      <c r="H663" s="135">
        <v>20</v>
      </c>
      <c r="I663" s="78">
        <f t="shared" si="23"/>
        <v>20</v>
      </c>
      <c r="J663" s="160">
        <v>1</v>
      </c>
      <c r="K663" s="109">
        <v>0</v>
      </c>
      <c r="L663" s="105">
        <f>STOCK[[#This Row],[Entradas]]-STOCK[[#This Row],[Salidas]]</f>
        <v>1</v>
      </c>
      <c r="M663" s="98" t="e">
        <f>[1]!STOCK[[#This Row],[Precio Final]]*10%</f>
        <v>#REF!</v>
      </c>
      <c r="N663" s="98">
        <v>0</v>
      </c>
      <c r="O663" s="98">
        <v>0</v>
      </c>
      <c r="P663" s="135">
        <v>9</v>
      </c>
      <c r="Q663" s="141">
        <v>0</v>
      </c>
      <c r="R663" s="137">
        <v>0</v>
      </c>
      <c r="S663" s="137">
        <v>0</v>
      </c>
      <c r="T663" s="115" t="e">
        <f>[1]!STOCK[[#This Row],[Costo Unitario (USD)]]+[1]!STOCK[[#This Row],[Costo Envío (USD)]]+[1]!STOCK[[#This Row],[Comisión 10%]]</f>
        <v>#REF!</v>
      </c>
      <c r="U663" s="98" t="e">
        <f>[1]!STOCK[[#This Row],[Costo total]]*1.5</f>
        <v>#REF!</v>
      </c>
      <c r="V663" s="80">
        <f t="shared" si="22"/>
        <v>20</v>
      </c>
      <c r="W663" s="115" t="e">
        <f>[1]!STOCK[[#This Row],[Precio Final]]-[1]!STOCK[[#This Row],[Costo total]]</f>
        <v>#REF!</v>
      </c>
      <c r="X663" s="115" t="e">
        <f>[1]!STOCK[[#This Row],[Ganancia Unitaria]]*[1]!STOCK[[#This Row],[Salidas]]</f>
        <v>#REF!</v>
      </c>
      <c r="Y663" s="140"/>
      <c r="Z663" s="137"/>
      <c r="AA663" s="137"/>
      <c r="AB663" s="137"/>
      <c r="AC663" s="137"/>
      <c r="AD663" s="144"/>
      <c r="AE663" s="78"/>
      <c r="AF663" s="78"/>
      <c r="AG663" s="78"/>
      <c r="AH663" s="78"/>
      <c r="AI663" s="78"/>
      <c r="AJ663" s="78"/>
      <c r="AK663" s="78"/>
      <c r="AL663" s="78"/>
      <c r="AM663" s="78"/>
      <c r="AN663" s="78"/>
      <c r="AO663" s="78"/>
      <c r="AP663" s="78"/>
      <c r="AQ663" s="78"/>
      <c r="AR663" s="78"/>
      <c r="AS663" s="78"/>
      <c r="AT663" s="78"/>
    </row>
    <row r="664" s="58" customFormat="1" ht="80" hidden="1" customHeight="1" spans="1:46">
      <c r="A664" s="152" t="s">
        <v>17885</v>
      </c>
      <c r="B664" s="134"/>
      <c r="C664" s="83" t="s">
        <v>2</v>
      </c>
      <c r="D664" s="135" t="s">
        <v>16480</v>
      </c>
      <c r="E664" s="157" t="s">
        <v>17886</v>
      </c>
      <c r="F664" s="157" t="s">
        <v>16413</v>
      </c>
      <c r="G664" s="136"/>
      <c r="H664" s="135">
        <v>20</v>
      </c>
      <c r="I664" s="78">
        <f t="shared" si="23"/>
        <v>20</v>
      </c>
      <c r="J664" s="160">
        <v>2</v>
      </c>
      <c r="K664" s="110">
        <v>0</v>
      </c>
      <c r="L664" s="105">
        <f>STOCK[[#This Row],[Entradas]]-STOCK[[#This Row],[Salidas]]</f>
        <v>2</v>
      </c>
      <c r="M664" s="99" t="e">
        <f>[1]!STOCK[[#This Row],[Precio Final]]*10%</f>
        <v>#REF!</v>
      </c>
      <c r="N664" s="99">
        <v>0</v>
      </c>
      <c r="O664" s="99">
        <v>0</v>
      </c>
      <c r="P664" s="135">
        <v>9</v>
      </c>
      <c r="Q664" s="142">
        <v>0</v>
      </c>
      <c r="R664" s="136">
        <v>0</v>
      </c>
      <c r="S664" s="136">
        <v>0</v>
      </c>
      <c r="T664" s="121" t="e">
        <f>[1]!STOCK[[#This Row],[Costo Unitario (USD)]]+[1]!STOCK[[#This Row],[Costo Envío (USD)]]+[1]!STOCK[[#This Row],[Comisión 10%]]</f>
        <v>#REF!</v>
      </c>
      <c r="U664" s="99" t="e">
        <f>[1]!STOCK[[#This Row],[Costo total]]*1.5</f>
        <v>#REF!</v>
      </c>
      <c r="V664" s="80">
        <f t="shared" si="22"/>
        <v>20</v>
      </c>
      <c r="W664" s="121" t="e">
        <f>[1]!STOCK[[#This Row],[Precio Final]]-[1]!STOCK[[#This Row],[Costo total]]</f>
        <v>#REF!</v>
      </c>
      <c r="X664" s="121" t="e">
        <f>[1]!STOCK[[#This Row],[Ganancia Unitaria]]*[1]!STOCK[[#This Row],[Salidas]]</f>
        <v>#REF!</v>
      </c>
      <c r="Y664" s="139"/>
      <c r="Z664" s="136"/>
      <c r="AA664" s="136"/>
      <c r="AB664" s="136"/>
      <c r="AC664" s="136"/>
      <c r="AD664" s="144"/>
      <c r="AE664" s="78"/>
      <c r="AF664" s="78"/>
      <c r="AG664" s="78"/>
      <c r="AH664" s="78"/>
      <c r="AI664" s="78"/>
      <c r="AJ664" s="78"/>
      <c r="AK664" s="78"/>
      <c r="AL664" s="78"/>
      <c r="AM664" s="78"/>
      <c r="AN664" s="78"/>
      <c r="AO664" s="78"/>
      <c r="AP664" s="78"/>
      <c r="AQ664" s="78"/>
      <c r="AR664" s="78"/>
      <c r="AS664" s="78"/>
      <c r="AT664" s="78"/>
    </row>
    <row r="665" s="58" customFormat="1" ht="80" hidden="1" customHeight="1" spans="1:46">
      <c r="A665" s="152" t="s">
        <v>17887</v>
      </c>
      <c r="B665" s="134"/>
      <c r="C665" s="87" t="s">
        <v>2</v>
      </c>
      <c r="D665" s="135" t="s">
        <v>16480</v>
      </c>
      <c r="E665" s="157" t="s">
        <v>17888</v>
      </c>
      <c r="F665" s="157" t="s">
        <v>16409</v>
      </c>
      <c r="G665" s="137"/>
      <c r="H665" s="135">
        <v>25</v>
      </c>
      <c r="I665" s="78">
        <f t="shared" si="23"/>
        <v>25</v>
      </c>
      <c r="J665" s="160">
        <v>2</v>
      </c>
      <c r="K665" s="109">
        <v>0</v>
      </c>
      <c r="L665" s="105">
        <f>STOCK[[#This Row],[Entradas]]-STOCK[[#This Row],[Salidas]]</f>
        <v>2</v>
      </c>
      <c r="M665" s="98" t="e">
        <f>[1]!STOCK[[#This Row],[Precio Final]]*10%</f>
        <v>#REF!</v>
      </c>
      <c r="N665" s="98">
        <v>0</v>
      </c>
      <c r="O665" s="98">
        <v>0</v>
      </c>
      <c r="P665" s="135">
        <v>9</v>
      </c>
      <c r="Q665" s="141">
        <v>0</v>
      </c>
      <c r="R665" s="137">
        <v>0</v>
      </c>
      <c r="S665" s="137">
        <v>0</v>
      </c>
      <c r="T665" s="115" t="e">
        <f>[1]!STOCK[[#This Row],[Costo Unitario (USD)]]+[1]!STOCK[[#This Row],[Costo Envío (USD)]]+[1]!STOCK[[#This Row],[Comisión 10%]]</f>
        <v>#REF!</v>
      </c>
      <c r="U665" s="98" t="e">
        <f>[1]!STOCK[[#This Row],[Costo total]]*1.5</f>
        <v>#REF!</v>
      </c>
      <c r="V665" s="80">
        <f t="shared" si="22"/>
        <v>25</v>
      </c>
      <c r="W665" s="115" t="e">
        <f>[1]!STOCK[[#This Row],[Precio Final]]-[1]!STOCK[[#This Row],[Costo total]]</f>
        <v>#REF!</v>
      </c>
      <c r="X665" s="115" t="e">
        <f>[1]!STOCK[[#This Row],[Ganancia Unitaria]]*[1]!STOCK[[#This Row],[Salidas]]</f>
        <v>#REF!</v>
      </c>
      <c r="Y665" s="140"/>
      <c r="Z665" s="137"/>
      <c r="AA665" s="137"/>
      <c r="AB665" s="137"/>
      <c r="AC665" s="137"/>
      <c r="AD665" s="144"/>
      <c r="AE665" s="78"/>
      <c r="AF665" s="78"/>
      <c r="AG665" s="78"/>
      <c r="AH665" s="78"/>
      <c r="AI665" s="78"/>
      <c r="AJ665" s="78"/>
      <c r="AK665" s="78"/>
      <c r="AL665" s="78"/>
      <c r="AM665" s="78"/>
      <c r="AN665" s="78"/>
      <c r="AO665" s="78"/>
      <c r="AP665" s="78"/>
      <c r="AQ665" s="78"/>
      <c r="AR665" s="78"/>
      <c r="AS665" s="78"/>
      <c r="AT665" s="78"/>
    </row>
    <row r="666" s="58" customFormat="1" ht="80" hidden="1" customHeight="1" spans="1:46">
      <c r="A666" s="152" t="s">
        <v>17889</v>
      </c>
      <c r="B666" s="134"/>
      <c r="C666" s="83" t="s">
        <v>2</v>
      </c>
      <c r="D666" s="135" t="s">
        <v>16480</v>
      </c>
      <c r="E666" s="157" t="s">
        <v>17890</v>
      </c>
      <c r="F666" s="157" t="s">
        <v>16413</v>
      </c>
      <c r="G666" s="136"/>
      <c r="H666" s="135">
        <v>25</v>
      </c>
      <c r="I666" s="78">
        <f t="shared" si="23"/>
        <v>25</v>
      </c>
      <c r="J666" s="160">
        <v>1</v>
      </c>
      <c r="K666" s="110">
        <v>0</v>
      </c>
      <c r="L666" s="105">
        <f>STOCK[[#This Row],[Entradas]]-STOCK[[#This Row],[Salidas]]</f>
        <v>1</v>
      </c>
      <c r="M666" s="99" t="e">
        <f>[1]!STOCK[[#This Row],[Precio Final]]*10%</f>
        <v>#REF!</v>
      </c>
      <c r="N666" s="99">
        <v>0</v>
      </c>
      <c r="O666" s="99">
        <v>0</v>
      </c>
      <c r="P666" s="135">
        <v>9</v>
      </c>
      <c r="Q666" s="142">
        <v>0</v>
      </c>
      <c r="R666" s="136">
        <v>0</v>
      </c>
      <c r="S666" s="136">
        <v>0</v>
      </c>
      <c r="T666" s="121" t="e">
        <f>[1]!STOCK[[#This Row],[Costo Unitario (USD)]]+[1]!STOCK[[#This Row],[Costo Envío (USD)]]+[1]!STOCK[[#This Row],[Comisión 10%]]</f>
        <v>#REF!</v>
      </c>
      <c r="U666" s="99" t="e">
        <f>[1]!STOCK[[#This Row],[Costo total]]*1.5</f>
        <v>#REF!</v>
      </c>
      <c r="V666" s="80">
        <f t="shared" si="22"/>
        <v>25</v>
      </c>
      <c r="W666" s="121" t="e">
        <f>[1]!STOCK[[#This Row],[Precio Final]]-[1]!STOCK[[#This Row],[Costo total]]</f>
        <v>#REF!</v>
      </c>
      <c r="X666" s="121" t="e">
        <f>[1]!STOCK[[#This Row],[Ganancia Unitaria]]*[1]!STOCK[[#This Row],[Salidas]]</f>
        <v>#REF!</v>
      </c>
      <c r="Y666" s="139"/>
      <c r="Z666" s="136"/>
      <c r="AA666" s="136"/>
      <c r="AB666" s="136"/>
      <c r="AC666" s="136"/>
      <c r="AD666" s="144"/>
      <c r="AE666" s="78"/>
      <c r="AF666" s="78"/>
      <c r="AG666" s="78"/>
      <c r="AH666" s="78"/>
      <c r="AI666" s="78"/>
      <c r="AJ666" s="78"/>
      <c r="AK666" s="78"/>
      <c r="AL666" s="78"/>
      <c r="AM666" s="78"/>
      <c r="AN666" s="78"/>
      <c r="AO666" s="78"/>
      <c r="AP666" s="78"/>
      <c r="AQ666" s="78"/>
      <c r="AR666" s="78"/>
      <c r="AS666" s="78"/>
      <c r="AT666" s="78"/>
    </row>
    <row r="667" s="58" customFormat="1" ht="80" hidden="1" customHeight="1" spans="1:46">
      <c r="A667" s="152" t="s">
        <v>17891</v>
      </c>
      <c r="B667" s="134"/>
      <c r="C667" s="87" t="s">
        <v>2</v>
      </c>
      <c r="D667" s="135" t="s">
        <v>16480</v>
      </c>
      <c r="E667" s="157" t="s">
        <v>17892</v>
      </c>
      <c r="F667" s="157" t="s">
        <v>16400</v>
      </c>
      <c r="G667" s="137"/>
      <c r="H667" s="135">
        <v>25</v>
      </c>
      <c r="I667" s="78">
        <f t="shared" si="23"/>
        <v>25</v>
      </c>
      <c r="J667" s="160">
        <v>1</v>
      </c>
      <c r="K667" s="109">
        <v>0</v>
      </c>
      <c r="L667" s="105">
        <f>STOCK[[#This Row],[Entradas]]-STOCK[[#This Row],[Salidas]]</f>
        <v>1</v>
      </c>
      <c r="M667" s="98" t="e">
        <f>[1]!STOCK[[#This Row],[Precio Final]]*10%</f>
        <v>#REF!</v>
      </c>
      <c r="N667" s="98">
        <v>0</v>
      </c>
      <c r="O667" s="98">
        <v>0</v>
      </c>
      <c r="P667" s="135">
        <v>9</v>
      </c>
      <c r="Q667" s="141">
        <v>0</v>
      </c>
      <c r="R667" s="137">
        <v>0</v>
      </c>
      <c r="S667" s="137">
        <v>0</v>
      </c>
      <c r="T667" s="115" t="e">
        <f>[1]!STOCK[[#This Row],[Costo Unitario (USD)]]+[1]!STOCK[[#This Row],[Costo Envío (USD)]]+[1]!STOCK[[#This Row],[Comisión 10%]]</f>
        <v>#REF!</v>
      </c>
      <c r="U667" s="98" t="e">
        <f>[1]!STOCK[[#This Row],[Costo total]]*1.5</f>
        <v>#REF!</v>
      </c>
      <c r="V667" s="80">
        <f t="shared" si="22"/>
        <v>25</v>
      </c>
      <c r="W667" s="115" t="e">
        <f>[1]!STOCK[[#This Row],[Precio Final]]-[1]!STOCK[[#This Row],[Costo total]]</f>
        <v>#REF!</v>
      </c>
      <c r="X667" s="115" t="e">
        <f>[1]!STOCK[[#This Row],[Ganancia Unitaria]]*[1]!STOCK[[#This Row],[Salidas]]</f>
        <v>#REF!</v>
      </c>
      <c r="Y667" s="140"/>
      <c r="Z667" s="137"/>
      <c r="AA667" s="137"/>
      <c r="AB667" s="137"/>
      <c r="AC667" s="137"/>
      <c r="AD667" s="144"/>
      <c r="AE667" s="78"/>
      <c r="AF667" s="78"/>
      <c r="AG667" s="78"/>
      <c r="AH667" s="78"/>
      <c r="AI667" s="78"/>
      <c r="AJ667" s="78"/>
      <c r="AK667" s="78"/>
      <c r="AL667" s="78"/>
      <c r="AM667" s="78"/>
      <c r="AN667" s="78"/>
      <c r="AO667" s="78"/>
      <c r="AP667" s="78"/>
      <c r="AQ667" s="78"/>
      <c r="AR667" s="78"/>
      <c r="AS667" s="78"/>
      <c r="AT667" s="78"/>
    </row>
    <row r="668" s="58" customFormat="1" ht="80" hidden="1" customHeight="1" spans="1:46">
      <c r="A668" s="152" t="s">
        <v>17893</v>
      </c>
      <c r="B668" s="134"/>
      <c r="C668" s="83" t="s">
        <v>2</v>
      </c>
      <c r="D668" s="135" t="s">
        <v>16480</v>
      </c>
      <c r="E668" s="157" t="s">
        <v>17894</v>
      </c>
      <c r="F668" s="157" t="s">
        <v>16409</v>
      </c>
      <c r="G668" s="136"/>
      <c r="H668" s="135">
        <v>25</v>
      </c>
      <c r="I668" s="78">
        <f t="shared" si="23"/>
        <v>25</v>
      </c>
      <c r="J668" s="160">
        <v>1</v>
      </c>
      <c r="K668" s="110">
        <v>0</v>
      </c>
      <c r="L668" s="105">
        <f>STOCK[[#This Row],[Entradas]]-STOCK[[#This Row],[Salidas]]</f>
        <v>1</v>
      </c>
      <c r="M668" s="99" t="e">
        <f>[1]!STOCK[[#This Row],[Precio Final]]*10%</f>
        <v>#REF!</v>
      </c>
      <c r="N668" s="99">
        <v>0</v>
      </c>
      <c r="O668" s="99">
        <v>0</v>
      </c>
      <c r="P668" s="135">
        <v>9</v>
      </c>
      <c r="Q668" s="142">
        <v>0</v>
      </c>
      <c r="R668" s="136">
        <v>0</v>
      </c>
      <c r="S668" s="136">
        <v>0</v>
      </c>
      <c r="T668" s="121" t="e">
        <f>[1]!STOCK[[#This Row],[Costo Unitario (USD)]]+[1]!STOCK[[#This Row],[Costo Envío (USD)]]+[1]!STOCK[[#This Row],[Comisión 10%]]</f>
        <v>#REF!</v>
      </c>
      <c r="U668" s="99" t="e">
        <f>[1]!STOCK[[#This Row],[Costo total]]*1.5</f>
        <v>#REF!</v>
      </c>
      <c r="V668" s="80">
        <f t="shared" si="22"/>
        <v>25</v>
      </c>
      <c r="W668" s="121" t="e">
        <f>[1]!STOCK[[#This Row],[Precio Final]]-[1]!STOCK[[#This Row],[Costo total]]</f>
        <v>#REF!</v>
      </c>
      <c r="X668" s="121" t="e">
        <f>[1]!STOCK[[#This Row],[Ganancia Unitaria]]*[1]!STOCK[[#This Row],[Salidas]]</f>
        <v>#REF!</v>
      </c>
      <c r="Y668" s="139"/>
      <c r="Z668" s="136"/>
      <c r="AA668" s="136"/>
      <c r="AB668" s="136"/>
      <c r="AC668" s="136"/>
      <c r="AD668" s="144"/>
      <c r="AE668" s="78"/>
      <c r="AF668" s="78"/>
      <c r="AG668" s="78"/>
      <c r="AH668" s="78"/>
      <c r="AI668" s="78"/>
      <c r="AJ668" s="78"/>
      <c r="AK668" s="78"/>
      <c r="AL668" s="78"/>
      <c r="AM668" s="78"/>
      <c r="AN668" s="78"/>
      <c r="AO668" s="78"/>
      <c r="AP668" s="78"/>
      <c r="AQ668" s="78"/>
      <c r="AR668" s="78"/>
      <c r="AS668" s="78"/>
      <c r="AT668" s="78"/>
    </row>
    <row r="669" s="58" customFormat="1" ht="80" hidden="1" customHeight="1" spans="1:46">
      <c r="A669" s="152" t="s">
        <v>17895</v>
      </c>
      <c r="B669" s="134"/>
      <c r="C669" s="87" t="s">
        <v>2</v>
      </c>
      <c r="D669" s="135" t="s">
        <v>16480</v>
      </c>
      <c r="E669" s="157" t="s">
        <v>17896</v>
      </c>
      <c r="F669" s="157" t="s">
        <v>16568</v>
      </c>
      <c r="G669" s="137"/>
      <c r="H669" s="135">
        <v>18</v>
      </c>
      <c r="I669" s="78">
        <f t="shared" si="23"/>
        <v>18</v>
      </c>
      <c r="J669" s="160">
        <v>1</v>
      </c>
      <c r="K669" s="109">
        <v>0</v>
      </c>
      <c r="L669" s="105">
        <f>STOCK[[#This Row],[Entradas]]-STOCK[[#This Row],[Salidas]]</f>
        <v>1</v>
      </c>
      <c r="M669" s="98" t="e">
        <f>[1]!STOCK[[#This Row],[Precio Final]]*10%</f>
        <v>#REF!</v>
      </c>
      <c r="N669" s="98">
        <v>0</v>
      </c>
      <c r="O669" s="98">
        <v>0</v>
      </c>
      <c r="P669" s="135">
        <v>9</v>
      </c>
      <c r="Q669" s="141">
        <v>0</v>
      </c>
      <c r="R669" s="137">
        <v>0</v>
      </c>
      <c r="S669" s="137">
        <v>0</v>
      </c>
      <c r="T669" s="115" t="e">
        <f>[1]!STOCK[[#This Row],[Costo Unitario (USD)]]+[1]!STOCK[[#This Row],[Costo Envío (USD)]]+[1]!STOCK[[#This Row],[Comisión 10%]]</f>
        <v>#REF!</v>
      </c>
      <c r="U669" s="98" t="e">
        <f>[1]!STOCK[[#This Row],[Costo total]]*1.5</f>
        <v>#REF!</v>
      </c>
      <c r="V669" s="80">
        <f t="shared" si="22"/>
        <v>18</v>
      </c>
      <c r="W669" s="115" t="e">
        <f>[1]!STOCK[[#This Row],[Precio Final]]-[1]!STOCK[[#This Row],[Costo total]]</f>
        <v>#REF!</v>
      </c>
      <c r="X669" s="115" t="e">
        <f>[1]!STOCK[[#This Row],[Ganancia Unitaria]]*[1]!STOCK[[#This Row],[Salidas]]</f>
        <v>#REF!</v>
      </c>
      <c r="Y669" s="140"/>
      <c r="Z669" s="137"/>
      <c r="AA669" s="137"/>
      <c r="AB669" s="137"/>
      <c r="AC669" s="137"/>
      <c r="AD669" s="144"/>
      <c r="AE669" s="78"/>
      <c r="AF669" s="78"/>
      <c r="AG669" s="78"/>
      <c r="AH669" s="78"/>
      <c r="AI669" s="78"/>
      <c r="AJ669" s="78"/>
      <c r="AK669" s="78"/>
      <c r="AL669" s="78"/>
      <c r="AM669" s="78"/>
      <c r="AN669" s="78"/>
      <c r="AO669" s="78"/>
      <c r="AP669" s="78"/>
      <c r="AQ669" s="78"/>
      <c r="AR669" s="78"/>
      <c r="AS669" s="78"/>
      <c r="AT669" s="78"/>
    </row>
    <row r="670" s="58" customFormat="1" ht="80" hidden="1" customHeight="1" spans="1:46">
      <c r="A670" s="152" t="s">
        <v>17897</v>
      </c>
      <c r="B670" s="134"/>
      <c r="C670" s="83" t="s">
        <v>2</v>
      </c>
      <c r="D670" s="135" t="s">
        <v>16480</v>
      </c>
      <c r="E670" s="157" t="s">
        <v>17898</v>
      </c>
      <c r="F670" s="157" t="s">
        <v>16400</v>
      </c>
      <c r="G670" s="136"/>
      <c r="H670" s="135">
        <v>18</v>
      </c>
      <c r="I670" s="78">
        <f t="shared" si="23"/>
        <v>18</v>
      </c>
      <c r="J670" s="160">
        <v>1</v>
      </c>
      <c r="K670" s="110">
        <v>0</v>
      </c>
      <c r="L670" s="105">
        <f>STOCK[[#This Row],[Entradas]]-STOCK[[#This Row],[Salidas]]</f>
        <v>1</v>
      </c>
      <c r="M670" s="99" t="e">
        <f>[1]!STOCK[[#This Row],[Precio Final]]*10%</f>
        <v>#REF!</v>
      </c>
      <c r="N670" s="99">
        <v>0</v>
      </c>
      <c r="O670" s="99">
        <v>0</v>
      </c>
      <c r="P670" s="135">
        <v>9</v>
      </c>
      <c r="Q670" s="142">
        <v>0</v>
      </c>
      <c r="R670" s="136">
        <v>0</v>
      </c>
      <c r="S670" s="136">
        <v>0</v>
      </c>
      <c r="T670" s="121" t="e">
        <f>[1]!STOCK[[#This Row],[Costo Unitario (USD)]]+[1]!STOCK[[#This Row],[Costo Envío (USD)]]+[1]!STOCK[[#This Row],[Comisión 10%]]</f>
        <v>#REF!</v>
      </c>
      <c r="U670" s="99" t="e">
        <f>[1]!STOCK[[#This Row],[Costo total]]*1.5</f>
        <v>#REF!</v>
      </c>
      <c r="V670" s="80">
        <f t="shared" si="22"/>
        <v>18</v>
      </c>
      <c r="W670" s="121" t="e">
        <f>[1]!STOCK[[#This Row],[Precio Final]]-[1]!STOCK[[#This Row],[Costo total]]</f>
        <v>#REF!</v>
      </c>
      <c r="X670" s="121" t="e">
        <f>[1]!STOCK[[#This Row],[Ganancia Unitaria]]*[1]!STOCK[[#This Row],[Salidas]]</f>
        <v>#REF!</v>
      </c>
      <c r="Y670" s="139"/>
      <c r="Z670" s="136"/>
      <c r="AA670" s="136"/>
      <c r="AB670" s="136"/>
      <c r="AC670" s="136"/>
      <c r="AD670" s="144"/>
      <c r="AE670" s="78"/>
      <c r="AF670" s="78"/>
      <c r="AG670" s="78"/>
      <c r="AH670" s="78"/>
      <c r="AI670" s="78"/>
      <c r="AJ670" s="78"/>
      <c r="AK670" s="78"/>
      <c r="AL670" s="78"/>
      <c r="AM670" s="78"/>
      <c r="AN670" s="78"/>
      <c r="AO670" s="78"/>
      <c r="AP670" s="78"/>
      <c r="AQ670" s="78"/>
      <c r="AR670" s="78"/>
      <c r="AS670" s="78"/>
      <c r="AT670" s="78"/>
    </row>
    <row r="671" s="58" customFormat="1" ht="80" hidden="1" customHeight="1" spans="1:46">
      <c r="A671" s="152" t="s">
        <v>17899</v>
      </c>
      <c r="B671" s="134"/>
      <c r="C671" s="87" t="s">
        <v>2</v>
      </c>
      <c r="D671" s="135" t="s">
        <v>16480</v>
      </c>
      <c r="E671" s="157" t="s">
        <v>17900</v>
      </c>
      <c r="F671" s="157" t="s">
        <v>16409</v>
      </c>
      <c r="G671" s="137"/>
      <c r="H671" s="135">
        <v>25</v>
      </c>
      <c r="I671" s="78">
        <f t="shared" si="23"/>
        <v>25</v>
      </c>
      <c r="J671" s="160">
        <v>2</v>
      </c>
      <c r="K671" s="109">
        <v>0</v>
      </c>
      <c r="L671" s="105">
        <f>STOCK[[#This Row],[Entradas]]-STOCK[[#This Row],[Salidas]]</f>
        <v>2</v>
      </c>
      <c r="M671" s="98" t="e">
        <f>[1]!STOCK[[#This Row],[Precio Final]]*10%</f>
        <v>#REF!</v>
      </c>
      <c r="N671" s="98">
        <v>0</v>
      </c>
      <c r="O671" s="98">
        <v>0</v>
      </c>
      <c r="P671" s="135">
        <v>9</v>
      </c>
      <c r="Q671" s="141">
        <v>0</v>
      </c>
      <c r="R671" s="137">
        <v>0</v>
      </c>
      <c r="S671" s="137">
        <v>0</v>
      </c>
      <c r="T671" s="115" t="e">
        <f>[1]!STOCK[[#This Row],[Costo Unitario (USD)]]+[1]!STOCK[[#This Row],[Costo Envío (USD)]]+[1]!STOCK[[#This Row],[Comisión 10%]]</f>
        <v>#REF!</v>
      </c>
      <c r="U671" s="98" t="e">
        <f>[1]!STOCK[[#This Row],[Costo total]]*1.5</f>
        <v>#REF!</v>
      </c>
      <c r="V671" s="80">
        <f t="shared" si="22"/>
        <v>25</v>
      </c>
      <c r="W671" s="115" t="e">
        <f>[1]!STOCK[[#This Row],[Precio Final]]-[1]!STOCK[[#This Row],[Costo total]]</f>
        <v>#REF!</v>
      </c>
      <c r="X671" s="115" t="e">
        <f>[1]!STOCK[[#This Row],[Ganancia Unitaria]]*[1]!STOCK[[#This Row],[Salidas]]</f>
        <v>#REF!</v>
      </c>
      <c r="Y671" s="140"/>
      <c r="Z671" s="137"/>
      <c r="AA671" s="137"/>
      <c r="AB671" s="137"/>
      <c r="AC671" s="137"/>
      <c r="AD671" s="144"/>
      <c r="AE671" s="78"/>
      <c r="AF671" s="78"/>
      <c r="AG671" s="78"/>
      <c r="AH671" s="78"/>
      <c r="AI671" s="78"/>
      <c r="AJ671" s="78"/>
      <c r="AK671" s="78"/>
      <c r="AL671" s="78"/>
      <c r="AM671" s="78"/>
      <c r="AN671" s="78"/>
      <c r="AO671" s="78"/>
      <c r="AP671" s="78"/>
      <c r="AQ671" s="78"/>
      <c r="AR671" s="78"/>
      <c r="AS671" s="78"/>
      <c r="AT671" s="78"/>
    </row>
    <row r="672" s="58" customFormat="1" ht="80" hidden="1" customHeight="1" spans="1:46">
      <c r="A672" s="152" t="s">
        <v>17901</v>
      </c>
      <c r="B672" s="134"/>
      <c r="C672" s="83" t="s">
        <v>2</v>
      </c>
      <c r="D672" s="135" t="s">
        <v>16480</v>
      </c>
      <c r="E672" s="157" t="s">
        <v>17902</v>
      </c>
      <c r="F672" s="157" t="s">
        <v>16409</v>
      </c>
      <c r="G672" s="136"/>
      <c r="H672" s="135">
        <v>25</v>
      </c>
      <c r="I672" s="78">
        <f t="shared" si="23"/>
        <v>25</v>
      </c>
      <c r="J672" s="160">
        <v>2</v>
      </c>
      <c r="K672" s="110">
        <v>0</v>
      </c>
      <c r="L672" s="105">
        <f>STOCK[[#This Row],[Entradas]]-STOCK[[#This Row],[Salidas]]</f>
        <v>2</v>
      </c>
      <c r="M672" s="99" t="e">
        <f>[1]!STOCK[[#This Row],[Precio Final]]*10%</f>
        <v>#REF!</v>
      </c>
      <c r="N672" s="99">
        <v>0</v>
      </c>
      <c r="O672" s="99">
        <v>0</v>
      </c>
      <c r="P672" s="135">
        <v>9</v>
      </c>
      <c r="Q672" s="142">
        <v>0</v>
      </c>
      <c r="R672" s="136">
        <v>0</v>
      </c>
      <c r="S672" s="136">
        <v>0</v>
      </c>
      <c r="T672" s="121" t="e">
        <f>[1]!STOCK[[#This Row],[Costo Unitario (USD)]]+[1]!STOCK[[#This Row],[Costo Envío (USD)]]+[1]!STOCK[[#This Row],[Comisión 10%]]</f>
        <v>#REF!</v>
      </c>
      <c r="U672" s="99" t="e">
        <f>[1]!STOCK[[#This Row],[Costo total]]*1.5</f>
        <v>#REF!</v>
      </c>
      <c r="V672" s="80">
        <f t="shared" si="22"/>
        <v>25</v>
      </c>
      <c r="W672" s="121" t="e">
        <f>[1]!STOCK[[#This Row],[Precio Final]]-[1]!STOCK[[#This Row],[Costo total]]</f>
        <v>#REF!</v>
      </c>
      <c r="X672" s="121" t="e">
        <f>[1]!STOCK[[#This Row],[Ganancia Unitaria]]*[1]!STOCK[[#This Row],[Salidas]]</f>
        <v>#REF!</v>
      </c>
      <c r="Y672" s="139"/>
      <c r="Z672" s="136"/>
      <c r="AA672" s="136"/>
      <c r="AB672" s="136"/>
      <c r="AC672" s="136"/>
      <c r="AD672" s="144"/>
      <c r="AE672" s="78"/>
      <c r="AF672" s="78"/>
      <c r="AG672" s="78"/>
      <c r="AH672" s="78"/>
      <c r="AI672" s="78"/>
      <c r="AJ672" s="78"/>
      <c r="AK672" s="78"/>
      <c r="AL672" s="78"/>
      <c r="AM672" s="78"/>
      <c r="AN672" s="78"/>
      <c r="AO672" s="78"/>
      <c r="AP672" s="78"/>
      <c r="AQ672" s="78"/>
      <c r="AR672" s="78"/>
      <c r="AS672" s="78"/>
      <c r="AT672" s="78"/>
    </row>
    <row r="673" s="58" customFormat="1" ht="80" hidden="1" customHeight="1" spans="1:46">
      <c r="A673" s="152" t="s">
        <v>17903</v>
      </c>
      <c r="B673" s="134"/>
      <c r="C673" s="87" t="s">
        <v>2</v>
      </c>
      <c r="D673" s="135" t="s">
        <v>16466</v>
      </c>
      <c r="E673" s="157" t="s">
        <v>17904</v>
      </c>
      <c r="F673" s="157" t="s">
        <v>16387</v>
      </c>
      <c r="G673" s="137"/>
      <c r="H673" s="135">
        <v>25</v>
      </c>
      <c r="I673" s="78">
        <f t="shared" si="23"/>
        <v>25</v>
      </c>
      <c r="J673" s="160">
        <v>1</v>
      </c>
      <c r="K673" s="109">
        <v>0</v>
      </c>
      <c r="L673" s="105">
        <f>STOCK[[#This Row],[Entradas]]-STOCK[[#This Row],[Salidas]]</f>
        <v>1</v>
      </c>
      <c r="M673" s="98" t="e">
        <f>[1]!STOCK[[#This Row],[Precio Final]]*10%</f>
        <v>#REF!</v>
      </c>
      <c r="N673" s="98">
        <v>0</v>
      </c>
      <c r="O673" s="98">
        <v>0</v>
      </c>
      <c r="P673" s="135">
        <v>9</v>
      </c>
      <c r="Q673" s="141">
        <v>0</v>
      </c>
      <c r="R673" s="137">
        <v>0</v>
      </c>
      <c r="S673" s="137">
        <v>0</v>
      </c>
      <c r="T673" s="115" t="e">
        <f>[1]!STOCK[[#This Row],[Costo Unitario (USD)]]+[1]!STOCK[[#This Row],[Costo Envío (USD)]]+[1]!STOCK[[#This Row],[Comisión 10%]]</f>
        <v>#REF!</v>
      </c>
      <c r="U673" s="98" t="e">
        <f>[1]!STOCK[[#This Row],[Costo total]]*1.5</f>
        <v>#REF!</v>
      </c>
      <c r="V673" s="80">
        <f t="shared" si="22"/>
        <v>25</v>
      </c>
      <c r="W673" s="115" t="e">
        <f>[1]!STOCK[[#This Row],[Precio Final]]-[1]!STOCK[[#This Row],[Costo total]]</f>
        <v>#REF!</v>
      </c>
      <c r="X673" s="115" t="e">
        <f>[1]!STOCK[[#This Row],[Ganancia Unitaria]]*[1]!STOCK[[#This Row],[Salidas]]</f>
        <v>#REF!</v>
      </c>
      <c r="Y673" s="140"/>
      <c r="Z673" s="137"/>
      <c r="AA673" s="137"/>
      <c r="AB673" s="137"/>
      <c r="AC673" s="137"/>
      <c r="AD673" s="144"/>
      <c r="AE673" s="78"/>
      <c r="AF673" s="78"/>
      <c r="AG673" s="78"/>
      <c r="AH673" s="78"/>
      <c r="AI673" s="78"/>
      <c r="AJ673" s="78"/>
      <c r="AK673" s="78"/>
      <c r="AL673" s="78"/>
      <c r="AM673" s="78"/>
      <c r="AN673" s="78"/>
      <c r="AO673" s="78"/>
      <c r="AP673" s="78"/>
      <c r="AQ673" s="78"/>
      <c r="AR673" s="78"/>
      <c r="AS673" s="78"/>
      <c r="AT673" s="78"/>
    </row>
    <row r="674" s="58" customFormat="1" ht="80" hidden="1" customHeight="1" spans="1:46">
      <c r="A674" s="152" t="s">
        <v>17905</v>
      </c>
      <c r="B674" s="134"/>
      <c r="C674" s="83" t="s">
        <v>2</v>
      </c>
      <c r="D674" s="135" t="s">
        <v>16466</v>
      </c>
      <c r="E674" s="157" t="s">
        <v>17906</v>
      </c>
      <c r="F674" s="157" t="s">
        <v>16413</v>
      </c>
      <c r="G674" s="136"/>
      <c r="H674" s="135">
        <v>25</v>
      </c>
      <c r="I674" s="78">
        <f t="shared" si="23"/>
        <v>25</v>
      </c>
      <c r="J674" s="160">
        <v>1</v>
      </c>
      <c r="K674" s="110">
        <v>0</v>
      </c>
      <c r="L674" s="105">
        <v>0</v>
      </c>
      <c r="M674" s="99" t="e">
        <f>[1]!STOCK[[#This Row],[Precio Final]]*10%</f>
        <v>#REF!</v>
      </c>
      <c r="N674" s="99">
        <v>0</v>
      </c>
      <c r="O674" s="99">
        <v>0</v>
      </c>
      <c r="P674" s="135">
        <v>9</v>
      </c>
      <c r="Q674" s="142">
        <v>0</v>
      </c>
      <c r="R674" s="136">
        <v>0</v>
      </c>
      <c r="S674" s="136">
        <v>0</v>
      </c>
      <c r="T674" s="121" t="e">
        <f>[1]!STOCK[[#This Row],[Costo Unitario (USD)]]+[1]!STOCK[[#This Row],[Costo Envío (USD)]]+[1]!STOCK[[#This Row],[Comisión 10%]]</f>
        <v>#REF!</v>
      </c>
      <c r="U674" s="99" t="e">
        <f>[1]!STOCK[[#This Row],[Costo total]]*1.5</f>
        <v>#REF!</v>
      </c>
      <c r="V674" s="80">
        <f t="shared" si="22"/>
        <v>25</v>
      </c>
      <c r="W674" s="121" t="e">
        <f>[1]!STOCK[[#This Row],[Precio Final]]-[1]!STOCK[[#This Row],[Costo total]]</f>
        <v>#REF!</v>
      </c>
      <c r="X674" s="121" t="e">
        <f>[1]!STOCK[[#This Row],[Ganancia Unitaria]]*[1]!STOCK[[#This Row],[Salidas]]</f>
        <v>#REF!</v>
      </c>
      <c r="Y674" s="139"/>
      <c r="Z674" s="136"/>
      <c r="AA674" s="136"/>
      <c r="AB674" s="136"/>
      <c r="AC674" s="136"/>
      <c r="AD674" s="144"/>
      <c r="AE674" s="78"/>
      <c r="AF674" s="78"/>
      <c r="AG674" s="78"/>
      <c r="AH674" s="78"/>
      <c r="AI674" s="78"/>
      <c r="AJ674" s="78"/>
      <c r="AK674" s="78"/>
      <c r="AL674" s="78"/>
      <c r="AM674" s="78"/>
      <c r="AN674" s="78"/>
      <c r="AO674" s="78"/>
      <c r="AP674" s="78"/>
      <c r="AQ674" s="78"/>
      <c r="AR674" s="78"/>
      <c r="AS674" s="78"/>
      <c r="AT674" s="78"/>
    </row>
    <row r="675" s="58" customFormat="1" ht="80" hidden="1" customHeight="1" spans="1:46">
      <c r="A675" s="152" t="s">
        <v>17907</v>
      </c>
      <c r="B675" s="134"/>
      <c r="C675" s="87" t="s">
        <v>2</v>
      </c>
      <c r="D675" s="135" t="s">
        <v>16480</v>
      </c>
      <c r="E675" s="157" t="s">
        <v>17908</v>
      </c>
      <c r="F675" s="157" t="s">
        <v>16413</v>
      </c>
      <c r="G675" s="137"/>
      <c r="H675" s="135">
        <v>18</v>
      </c>
      <c r="I675" s="78">
        <f t="shared" si="23"/>
        <v>18</v>
      </c>
      <c r="J675" s="160">
        <v>1</v>
      </c>
      <c r="K675" s="109">
        <v>0</v>
      </c>
      <c r="L675" s="105">
        <f>STOCK[[#This Row],[Entradas]]-STOCK[[#This Row],[Salidas]]</f>
        <v>1</v>
      </c>
      <c r="M675" s="98" t="e">
        <f>[1]!STOCK[[#This Row],[Precio Final]]*10%</f>
        <v>#REF!</v>
      </c>
      <c r="N675" s="98">
        <v>0</v>
      </c>
      <c r="O675" s="98">
        <v>0</v>
      </c>
      <c r="P675" s="135">
        <v>9</v>
      </c>
      <c r="Q675" s="141">
        <v>0</v>
      </c>
      <c r="R675" s="137">
        <v>0</v>
      </c>
      <c r="S675" s="137">
        <v>0</v>
      </c>
      <c r="T675" s="115" t="e">
        <f>[1]!STOCK[[#This Row],[Costo Unitario (USD)]]+[1]!STOCK[[#This Row],[Costo Envío (USD)]]+[1]!STOCK[[#This Row],[Comisión 10%]]</f>
        <v>#REF!</v>
      </c>
      <c r="U675" s="98" t="e">
        <f>[1]!STOCK[[#This Row],[Costo total]]*1.5</f>
        <v>#REF!</v>
      </c>
      <c r="V675" s="80">
        <f t="shared" si="22"/>
        <v>18</v>
      </c>
      <c r="W675" s="115" t="e">
        <f>[1]!STOCK[[#This Row],[Precio Final]]-[1]!STOCK[[#This Row],[Costo total]]</f>
        <v>#REF!</v>
      </c>
      <c r="X675" s="115" t="e">
        <f>[1]!STOCK[[#This Row],[Ganancia Unitaria]]*[1]!STOCK[[#This Row],[Salidas]]</f>
        <v>#REF!</v>
      </c>
      <c r="Y675" s="140"/>
      <c r="Z675" s="137"/>
      <c r="AA675" s="137"/>
      <c r="AB675" s="137"/>
      <c r="AC675" s="137"/>
      <c r="AD675" s="144"/>
      <c r="AE675" s="78"/>
      <c r="AF675" s="78"/>
      <c r="AG675" s="78"/>
      <c r="AH675" s="78"/>
      <c r="AI675" s="78"/>
      <c r="AJ675" s="78"/>
      <c r="AK675" s="78"/>
      <c r="AL675" s="78"/>
      <c r="AM675" s="78"/>
      <c r="AN675" s="78"/>
      <c r="AO675" s="78"/>
      <c r="AP675" s="78"/>
      <c r="AQ675" s="78"/>
      <c r="AR675" s="78"/>
      <c r="AS675" s="78"/>
      <c r="AT675" s="78"/>
    </row>
    <row r="676" s="58" customFormat="1" ht="80" hidden="1" customHeight="1" spans="1:46">
      <c r="A676" s="152" t="s">
        <v>17909</v>
      </c>
      <c r="B676" s="134"/>
      <c r="C676" s="83" t="s">
        <v>2</v>
      </c>
      <c r="D676" s="135" t="s">
        <v>16480</v>
      </c>
      <c r="E676" s="157" t="s">
        <v>17910</v>
      </c>
      <c r="F676" s="157" t="s">
        <v>16400</v>
      </c>
      <c r="G676" s="136"/>
      <c r="H676" s="135">
        <v>18</v>
      </c>
      <c r="I676" s="78">
        <f t="shared" si="23"/>
        <v>18</v>
      </c>
      <c r="J676" s="160">
        <v>1</v>
      </c>
      <c r="K676" s="110">
        <v>0</v>
      </c>
      <c r="L676" s="105">
        <f>STOCK[[#This Row],[Entradas]]-STOCK[[#This Row],[Salidas]]</f>
        <v>1</v>
      </c>
      <c r="M676" s="99" t="e">
        <f>[1]!STOCK[[#This Row],[Precio Final]]*10%</f>
        <v>#REF!</v>
      </c>
      <c r="N676" s="99">
        <v>0</v>
      </c>
      <c r="O676" s="99">
        <v>0</v>
      </c>
      <c r="P676" s="135">
        <v>9</v>
      </c>
      <c r="Q676" s="142">
        <v>0</v>
      </c>
      <c r="R676" s="136">
        <v>0</v>
      </c>
      <c r="S676" s="136">
        <v>0</v>
      </c>
      <c r="T676" s="121" t="e">
        <f>[1]!STOCK[[#This Row],[Costo Unitario (USD)]]+[1]!STOCK[[#This Row],[Costo Envío (USD)]]+[1]!STOCK[[#This Row],[Comisión 10%]]</f>
        <v>#REF!</v>
      </c>
      <c r="U676" s="99" t="e">
        <f>[1]!STOCK[[#This Row],[Costo total]]*1.5</f>
        <v>#REF!</v>
      </c>
      <c r="V676" s="80">
        <f t="shared" si="22"/>
        <v>18</v>
      </c>
      <c r="W676" s="121" t="e">
        <f>[1]!STOCK[[#This Row],[Precio Final]]-[1]!STOCK[[#This Row],[Costo total]]</f>
        <v>#REF!</v>
      </c>
      <c r="X676" s="121" t="e">
        <f>[1]!STOCK[[#This Row],[Ganancia Unitaria]]*[1]!STOCK[[#This Row],[Salidas]]</f>
        <v>#REF!</v>
      </c>
      <c r="Y676" s="139"/>
      <c r="Z676" s="136"/>
      <c r="AA676" s="136"/>
      <c r="AB676" s="136"/>
      <c r="AC676" s="136"/>
      <c r="AD676" s="144"/>
      <c r="AE676" s="78"/>
      <c r="AF676" s="78"/>
      <c r="AG676" s="78"/>
      <c r="AH676" s="78"/>
      <c r="AI676" s="78"/>
      <c r="AJ676" s="78"/>
      <c r="AK676" s="78"/>
      <c r="AL676" s="78"/>
      <c r="AM676" s="78"/>
      <c r="AN676" s="78"/>
      <c r="AO676" s="78"/>
      <c r="AP676" s="78"/>
      <c r="AQ676" s="78"/>
      <c r="AR676" s="78"/>
      <c r="AS676" s="78"/>
      <c r="AT676" s="78"/>
    </row>
    <row r="677" s="58" customFormat="1" ht="80" hidden="1" customHeight="1" spans="1:46">
      <c r="A677" s="152" t="s">
        <v>17911</v>
      </c>
      <c r="B677" s="134"/>
      <c r="C677" s="87" t="s">
        <v>2</v>
      </c>
      <c r="D677" s="135" t="s">
        <v>16480</v>
      </c>
      <c r="E677" s="157" t="s">
        <v>17912</v>
      </c>
      <c r="F677" s="157" t="s">
        <v>16409</v>
      </c>
      <c r="G677" s="137"/>
      <c r="H677" s="135">
        <v>25</v>
      </c>
      <c r="I677" s="78">
        <f t="shared" si="23"/>
        <v>25</v>
      </c>
      <c r="J677" s="160">
        <v>2</v>
      </c>
      <c r="K677" s="109">
        <v>0</v>
      </c>
      <c r="L677" s="105">
        <f>STOCK[[#This Row],[Entradas]]-STOCK[[#This Row],[Salidas]]</f>
        <v>2</v>
      </c>
      <c r="M677" s="98" t="e">
        <f>[1]!STOCK[[#This Row],[Precio Final]]*10%</f>
        <v>#REF!</v>
      </c>
      <c r="N677" s="98">
        <v>0</v>
      </c>
      <c r="O677" s="98">
        <v>0</v>
      </c>
      <c r="P677" s="135">
        <v>9</v>
      </c>
      <c r="Q677" s="141">
        <v>0</v>
      </c>
      <c r="R677" s="137">
        <v>0</v>
      </c>
      <c r="S677" s="137">
        <v>0</v>
      </c>
      <c r="T677" s="115" t="e">
        <f>[1]!STOCK[[#This Row],[Costo Unitario (USD)]]+[1]!STOCK[[#This Row],[Costo Envío (USD)]]+[1]!STOCK[[#This Row],[Comisión 10%]]</f>
        <v>#REF!</v>
      </c>
      <c r="U677" s="98" t="e">
        <f>[1]!STOCK[[#This Row],[Costo total]]*1.5</f>
        <v>#REF!</v>
      </c>
      <c r="V677" s="80">
        <f t="shared" si="22"/>
        <v>25</v>
      </c>
      <c r="W677" s="115" t="e">
        <f>[1]!STOCK[[#This Row],[Precio Final]]-[1]!STOCK[[#This Row],[Costo total]]</f>
        <v>#REF!</v>
      </c>
      <c r="X677" s="115" t="e">
        <f>[1]!STOCK[[#This Row],[Ganancia Unitaria]]*[1]!STOCK[[#This Row],[Salidas]]</f>
        <v>#REF!</v>
      </c>
      <c r="Y677" s="140"/>
      <c r="Z677" s="137"/>
      <c r="AA677" s="137"/>
      <c r="AB677" s="137"/>
      <c r="AC677" s="137"/>
      <c r="AD677" s="144"/>
      <c r="AE677" s="78"/>
      <c r="AF677" s="78"/>
      <c r="AG677" s="78"/>
      <c r="AH677" s="78"/>
      <c r="AI677" s="78"/>
      <c r="AJ677" s="78"/>
      <c r="AK677" s="78"/>
      <c r="AL677" s="78"/>
      <c r="AM677" s="78"/>
      <c r="AN677" s="78"/>
      <c r="AO677" s="78"/>
      <c r="AP677" s="78"/>
      <c r="AQ677" s="78"/>
      <c r="AR677" s="78"/>
      <c r="AS677" s="78"/>
      <c r="AT677" s="78"/>
    </row>
    <row r="678" s="58" customFormat="1" ht="80" hidden="1" customHeight="1" spans="1:46">
      <c r="A678" s="152" t="s">
        <v>17913</v>
      </c>
      <c r="B678" s="134"/>
      <c r="C678" s="83" t="s">
        <v>2</v>
      </c>
      <c r="D678" s="135" t="s">
        <v>16480</v>
      </c>
      <c r="E678" s="157" t="s">
        <v>17914</v>
      </c>
      <c r="F678" s="157" t="s">
        <v>16387</v>
      </c>
      <c r="G678" s="136"/>
      <c r="H678" s="135">
        <v>20</v>
      </c>
      <c r="I678" s="78">
        <f t="shared" si="23"/>
        <v>20</v>
      </c>
      <c r="J678" s="160">
        <v>1</v>
      </c>
      <c r="K678" s="110">
        <v>0</v>
      </c>
      <c r="L678" s="105">
        <f>STOCK[[#This Row],[Entradas]]-STOCK[[#This Row],[Salidas]]</f>
        <v>1</v>
      </c>
      <c r="M678" s="99" t="e">
        <f>[1]!STOCK[[#This Row],[Precio Final]]*10%</f>
        <v>#REF!</v>
      </c>
      <c r="N678" s="99">
        <v>0</v>
      </c>
      <c r="O678" s="99">
        <v>0</v>
      </c>
      <c r="P678" s="135">
        <v>9</v>
      </c>
      <c r="Q678" s="142">
        <v>0</v>
      </c>
      <c r="R678" s="136">
        <v>0</v>
      </c>
      <c r="S678" s="136">
        <v>0</v>
      </c>
      <c r="T678" s="121" t="e">
        <f>[1]!STOCK[[#This Row],[Costo Unitario (USD)]]+[1]!STOCK[[#This Row],[Costo Envío (USD)]]+[1]!STOCK[[#This Row],[Comisión 10%]]</f>
        <v>#REF!</v>
      </c>
      <c r="U678" s="99" t="e">
        <f>[1]!STOCK[[#This Row],[Costo total]]*1.5</f>
        <v>#REF!</v>
      </c>
      <c r="V678" s="80">
        <f t="shared" si="22"/>
        <v>20</v>
      </c>
      <c r="W678" s="121" t="e">
        <f>[1]!STOCK[[#This Row],[Precio Final]]-[1]!STOCK[[#This Row],[Costo total]]</f>
        <v>#REF!</v>
      </c>
      <c r="X678" s="121" t="e">
        <f>[1]!STOCK[[#This Row],[Ganancia Unitaria]]*[1]!STOCK[[#This Row],[Salidas]]</f>
        <v>#REF!</v>
      </c>
      <c r="Y678" s="139"/>
      <c r="Z678" s="136"/>
      <c r="AA678" s="136"/>
      <c r="AB678" s="136"/>
      <c r="AC678" s="136"/>
      <c r="AD678" s="144"/>
      <c r="AE678" s="78"/>
      <c r="AF678" s="78"/>
      <c r="AG678" s="78"/>
      <c r="AH678" s="78"/>
      <c r="AI678" s="78"/>
      <c r="AJ678" s="78"/>
      <c r="AK678" s="78"/>
      <c r="AL678" s="78"/>
      <c r="AM678" s="78"/>
      <c r="AN678" s="78"/>
      <c r="AO678" s="78"/>
      <c r="AP678" s="78"/>
      <c r="AQ678" s="78"/>
      <c r="AR678" s="78"/>
      <c r="AS678" s="78"/>
      <c r="AT678" s="78"/>
    </row>
    <row r="679" s="58" customFormat="1" ht="80" hidden="1" customHeight="1" spans="1:46">
      <c r="A679" s="152" t="s">
        <v>17915</v>
      </c>
      <c r="B679" s="134"/>
      <c r="C679" s="87" t="s">
        <v>2</v>
      </c>
      <c r="D679" s="135" t="s">
        <v>16480</v>
      </c>
      <c r="E679" s="157" t="s">
        <v>17916</v>
      </c>
      <c r="F679" s="157" t="s">
        <v>16400</v>
      </c>
      <c r="G679" s="137"/>
      <c r="H679" s="135">
        <v>20</v>
      </c>
      <c r="I679" s="78">
        <f t="shared" si="23"/>
        <v>20</v>
      </c>
      <c r="J679" s="160">
        <v>1</v>
      </c>
      <c r="K679" s="109">
        <v>0</v>
      </c>
      <c r="L679" s="105">
        <f>STOCK[[#This Row],[Entradas]]-STOCK[[#This Row],[Salidas]]</f>
        <v>1</v>
      </c>
      <c r="M679" s="98" t="e">
        <f>[1]!STOCK[[#This Row],[Precio Final]]*10%</f>
        <v>#REF!</v>
      </c>
      <c r="N679" s="98">
        <v>0</v>
      </c>
      <c r="O679" s="98">
        <v>0</v>
      </c>
      <c r="P679" s="135">
        <v>9</v>
      </c>
      <c r="Q679" s="141">
        <v>0</v>
      </c>
      <c r="R679" s="137">
        <v>0</v>
      </c>
      <c r="S679" s="137">
        <v>0</v>
      </c>
      <c r="T679" s="115" t="e">
        <f>[1]!STOCK[[#This Row],[Costo Unitario (USD)]]+[1]!STOCK[[#This Row],[Costo Envío (USD)]]+[1]!STOCK[[#This Row],[Comisión 10%]]</f>
        <v>#REF!</v>
      </c>
      <c r="U679" s="98" t="e">
        <f>[1]!STOCK[[#This Row],[Costo total]]*1.5</f>
        <v>#REF!</v>
      </c>
      <c r="V679" s="80">
        <f t="shared" si="22"/>
        <v>20</v>
      </c>
      <c r="W679" s="115" t="e">
        <f>[1]!STOCK[[#This Row],[Precio Final]]-[1]!STOCK[[#This Row],[Costo total]]</f>
        <v>#REF!</v>
      </c>
      <c r="X679" s="115" t="e">
        <f>[1]!STOCK[[#This Row],[Ganancia Unitaria]]*[1]!STOCK[[#This Row],[Salidas]]</f>
        <v>#REF!</v>
      </c>
      <c r="Y679" s="140"/>
      <c r="Z679" s="137"/>
      <c r="AA679" s="137"/>
      <c r="AB679" s="137"/>
      <c r="AC679" s="137"/>
      <c r="AD679" s="144"/>
      <c r="AE679" s="78"/>
      <c r="AF679" s="78"/>
      <c r="AG679" s="78"/>
      <c r="AH679" s="78"/>
      <c r="AI679" s="78"/>
      <c r="AJ679" s="78"/>
      <c r="AK679" s="78"/>
      <c r="AL679" s="78"/>
      <c r="AM679" s="78"/>
      <c r="AN679" s="78"/>
      <c r="AO679" s="78"/>
      <c r="AP679" s="78"/>
      <c r="AQ679" s="78"/>
      <c r="AR679" s="78"/>
      <c r="AS679" s="78"/>
      <c r="AT679" s="78"/>
    </row>
    <row r="680" s="58" customFormat="1" ht="80" hidden="1" customHeight="1" spans="1:46">
      <c r="A680" s="152" t="s">
        <v>17917</v>
      </c>
      <c r="B680" s="134"/>
      <c r="C680" s="83" t="s">
        <v>2</v>
      </c>
      <c r="D680" s="135" t="s">
        <v>16480</v>
      </c>
      <c r="E680" s="157" t="s">
        <v>17918</v>
      </c>
      <c r="F680" s="157" t="s">
        <v>16400</v>
      </c>
      <c r="G680" s="136"/>
      <c r="H680" s="135">
        <v>20</v>
      </c>
      <c r="I680" s="78">
        <f t="shared" si="23"/>
        <v>20</v>
      </c>
      <c r="J680" s="160">
        <v>1</v>
      </c>
      <c r="K680" s="110">
        <v>0</v>
      </c>
      <c r="L680" s="105">
        <f>STOCK[[#This Row],[Entradas]]-STOCK[[#This Row],[Salidas]]</f>
        <v>1</v>
      </c>
      <c r="M680" s="99" t="e">
        <f>[1]!STOCK[[#This Row],[Precio Final]]*10%</f>
        <v>#REF!</v>
      </c>
      <c r="N680" s="99">
        <v>0</v>
      </c>
      <c r="O680" s="99">
        <v>0</v>
      </c>
      <c r="P680" s="135">
        <v>9</v>
      </c>
      <c r="Q680" s="142">
        <v>0</v>
      </c>
      <c r="R680" s="136">
        <v>0</v>
      </c>
      <c r="S680" s="136">
        <v>0</v>
      </c>
      <c r="T680" s="121" t="e">
        <f>[1]!STOCK[[#This Row],[Costo Unitario (USD)]]+[1]!STOCK[[#This Row],[Costo Envío (USD)]]+[1]!STOCK[[#This Row],[Comisión 10%]]</f>
        <v>#REF!</v>
      </c>
      <c r="U680" s="99" t="e">
        <f>[1]!STOCK[[#This Row],[Costo total]]*1.5</f>
        <v>#REF!</v>
      </c>
      <c r="V680" s="80">
        <f t="shared" si="22"/>
        <v>20</v>
      </c>
      <c r="W680" s="121" t="e">
        <f>[1]!STOCK[[#This Row],[Precio Final]]-[1]!STOCK[[#This Row],[Costo total]]</f>
        <v>#REF!</v>
      </c>
      <c r="X680" s="121" t="e">
        <f>[1]!STOCK[[#This Row],[Ganancia Unitaria]]*[1]!STOCK[[#This Row],[Salidas]]</f>
        <v>#REF!</v>
      </c>
      <c r="Y680" s="139"/>
      <c r="Z680" s="136"/>
      <c r="AA680" s="136"/>
      <c r="AB680" s="136"/>
      <c r="AC680" s="136"/>
      <c r="AD680" s="144"/>
      <c r="AE680" s="78"/>
      <c r="AF680" s="78"/>
      <c r="AG680" s="78"/>
      <c r="AH680" s="78"/>
      <c r="AI680" s="78"/>
      <c r="AJ680" s="78"/>
      <c r="AK680" s="78"/>
      <c r="AL680" s="78"/>
      <c r="AM680" s="78"/>
      <c r="AN680" s="78"/>
      <c r="AO680" s="78"/>
      <c r="AP680" s="78"/>
      <c r="AQ680" s="78"/>
      <c r="AR680" s="78"/>
      <c r="AS680" s="78"/>
      <c r="AT680" s="78"/>
    </row>
    <row r="681" s="58" customFormat="1" ht="80" hidden="1" customHeight="1" spans="1:46">
      <c r="A681" s="152" t="s">
        <v>17919</v>
      </c>
      <c r="B681" s="134"/>
      <c r="C681" s="87" t="s">
        <v>2</v>
      </c>
      <c r="D681" s="135" t="s">
        <v>16480</v>
      </c>
      <c r="E681" s="157" t="s">
        <v>17920</v>
      </c>
      <c r="F681" s="157" t="s">
        <v>16400</v>
      </c>
      <c r="G681" s="137"/>
      <c r="H681" s="135">
        <v>15</v>
      </c>
      <c r="I681" s="78">
        <f t="shared" si="23"/>
        <v>15</v>
      </c>
      <c r="J681" s="160">
        <v>1</v>
      </c>
      <c r="K681" s="109">
        <v>0</v>
      </c>
      <c r="L681" s="105">
        <f>STOCK[[#This Row],[Entradas]]-STOCK[[#This Row],[Salidas]]</f>
        <v>1</v>
      </c>
      <c r="M681" s="98" t="e">
        <f>[1]!STOCK[[#This Row],[Precio Final]]*10%</f>
        <v>#REF!</v>
      </c>
      <c r="N681" s="98">
        <v>0</v>
      </c>
      <c r="O681" s="98">
        <v>0</v>
      </c>
      <c r="P681" s="135">
        <v>9</v>
      </c>
      <c r="Q681" s="141">
        <v>0</v>
      </c>
      <c r="R681" s="137">
        <v>0</v>
      </c>
      <c r="S681" s="137">
        <v>0</v>
      </c>
      <c r="T681" s="115" t="e">
        <f>[1]!STOCK[[#This Row],[Costo Unitario (USD)]]+[1]!STOCK[[#This Row],[Costo Envío (USD)]]+[1]!STOCK[[#This Row],[Comisión 10%]]</f>
        <v>#REF!</v>
      </c>
      <c r="U681" s="98" t="e">
        <f>[1]!STOCK[[#This Row],[Costo total]]*1.5</f>
        <v>#REF!</v>
      </c>
      <c r="V681" s="80">
        <f t="shared" si="22"/>
        <v>15</v>
      </c>
      <c r="W681" s="115" t="e">
        <f>[1]!STOCK[[#This Row],[Precio Final]]-[1]!STOCK[[#This Row],[Costo total]]</f>
        <v>#REF!</v>
      </c>
      <c r="X681" s="115" t="e">
        <f>[1]!STOCK[[#This Row],[Ganancia Unitaria]]*[1]!STOCK[[#This Row],[Salidas]]</f>
        <v>#REF!</v>
      </c>
      <c r="Y681" s="140"/>
      <c r="Z681" s="137"/>
      <c r="AA681" s="137"/>
      <c r="AB681" s="137"/>
      <c r="AC681" s="137"/>
      <c r="AD681" s="144"/>
      <c r="AE681" s="78"/>
      <c r="AF681" s="78"/>
      <c r="AG681" s="78"/>
      <c r="AH681" s="78"/>
      <c r="AI681" s="78"/>
      <c r="AJ681" s="78"/>
      <c r="AK681" s="78"/>
      <c r="AL681" s="78"/>
      <c r="AM681" s="78"/>
      <c r="AN681" s="78"/>
      <c r="AO681" s="78"/>
      <c r="AP681" s="78"/>
      <c r="AQ681" s="78"/>
      <c r="AR681" s="78"/>
      <c r="AS681" s="78"/>
      <c r="AT681" s="78"/>
    </row>
    <row r="682" s="58" customFormat="1" ht="80" hidden="1" customHeight="1" spans="1:46">
      <c r="A682" s="152" t="s">
        <v>17921</v>
      </c>
      <c r="B682" s="134"/>
      <c r="C682" s="83" t="s">
        <v>2</v>
      </c>
      <c r="D682" s="135" t="s">
        <v>16480</v>
      </c>
      <c r="E682" s="157" t="s">
        <v>17922</v>
      </c>
      <c r="F682" s="157" t="s">
        <v>16413</v>
      </c>
      <c r="G682" s="136"/>
      <c r="H682" s="135">
        <v>25</v>
      </c>
      <c r="I682" s="78">
        <f t="shared" si="23"/>
        <v>25</v>
      </c>
      <c r="J682" s="160">
        <v>1</v>
      </c>
      <c r="K682" s="110">
        <v>0</v>
      </c>
      <c r="L682" s="105">
        <f>STOCK[[#This Row],[Entradas]]-STOCK[[#This Row],[Salidas]]</f>
        <v>1</v>
      </c>
      <c r="M682" s="99" t="e">
        <f>[1]!STOCK[[#This Row],[Precio Final]]*10%</f>
        <v>#REF!</v>
      </c>
      <c r="N682" s="99">
        <v>0</v>
      </c>
      <c r="O682" s="99">
        <v>0</v>
      </c>
      <c r="P682" s="135">
        <v>9</v>
      </c>
      <c r="Q682" s="142">
        <v>0</v>
      </c>
      <c r="R682" s="136">
        <v>0</v>
      </c>
      <c r="S682" s="136">
        <v>0</v>
      </c>
      <c r="T682" s="121" t="e">
        <f>[1]!STOCK[[#This Row],[Costo Unitario (USD)]]+[1]!STOCK[[#This Row],[Costo Envío (USD)]]+[1]!STOCK[[#This Row],[Comisión 10%]]</f>
        <v>#REF!</v>
      </c>
      <c r="U682" s="99" t="e">
        <f>[1]!STOCK[[#This Row],[Costo total]]*1.5</f>
        <v>#REF!</v>
      </c>
      <c r="V682" s="80">
        <f t="shared" si="22"/>
        <v>25</v>
      </c>
      <c r="W682" s="121" t="e">
        <f>[1]!STOCK[[#This Row],[Precio Final]]-[1]!STOCK[[#This Row],[Costo total]]</f>
        <v>#REF!</v>
      </c>
      <c r="X682" s="121" t="e">
        <f>[1]!STOCK[[#This Row],[Ganancia Unitaria]]*[1]!STOCK[[#This Row],[Salidas]]</f>
        <v>#REF!</v>
      </c>
      <c r="Y682" s="139"/>
      <c r="Z682" s="136"/>
      <c r="AA682" s="136"/>
      <c r="AB682" s="136"/>
      <c r="AC682" s="136"/>
      <c r="AD682" s="144"/>
      <c r="AE682" s="78"/>
      <c r="AF682" s="78"/>
      <c r="AG682" s="78"/>
      <c r="AH682" s="78"/>
      <c r="AI682" s="78"/>
      <c r="AJ682" s="78"/>
      <c r="AK682" s="78"/>
      <c r="AL682" s="78"/>
      <c r="AM682" s="78"/>
      <c r="AN682" s="78"/>
      <c r="AO682" s="78"/>
      <c r="AP682" s="78"/>
      <c r="AQ682" s="78"/>
      <c r="AR682" s="78"/>
      <c r="AS682" s="78"/>
      <c r="AT682" s="78"/>
    </row>
    <row r="683" s="58" customFormat="1" ht="80" hidden="1" customHeight="1" spans="1:46">
      <c r="A683" s="152" t="s">
        <v>17923</v>
      </c>
      <c r="B683" s="134"/>
      <c r="C683" s="87" t="s">
        <v>2</v>
      </c>
      <c r="D683" s="135" t="s">
        <v>16480</v>
      </c>
      <c r="E683" s="157" t="s">
        <v>17861</v>
      </c>
      <c r="F683" s="157" t="s">
        <v>16400</v>
      </c>
      <c r="G683" s="137"/>
      <c r="H683" s="135">
        <v>20</v>
      </c>
      <c r="I683" s="78">
        <f t="shared" si="23"/>
        <v>20</v>
      </c>
      <c r="J683" s="160">
        <v>1</v>
      </c>
      <c r="K683" s="109">
        <v>0</v>
      </c>
      <c r="L683" s="105">
        <f>STOCK[[#This Row],[Entradas]]-STOCK[[#This Row],[Salidas]]</f>
        <v>1</v>
      </c>
      <c r="M683" s="98" t="e">
        <f>[1]!STOCK[[#This Row],[Precio Final]]*10%</f>
        <v>#REF!</v>
      </c>
      <c r="N683" s="98">
        <v>0</v>
      </c>
      <c r="O683" s="98">
        <v>0</v>
      </c>
      <c r="P683" s="135">
        <v>9</v>
      </c>
      <c r="Q683" s="141">
        <v>0</v>
      </c>
      <c r="R683" s="137">
        <v>0</v>
      </c>
      <c r="S683" s="137">
        <v>0</v>
      </c>
      <c r="T683" s="115" t="e">
        <f>[1]!STOCK[[#This Row],[Costo Unitario (USD)]]+[1]!STOCK[[#This Row],[Costo Envío (USD)]]+[1]!STOCK[[#This Row],[Comisión 10%]]</f>
        <v>#REF!</v>
      </c>
      <c r="U683" s="98" t="e">
        <f>[1]!STOCK[[#This Row],[Costo total]]*1.5</f>
        <v>#REF!</v>
      </c>
      <c r="V683" s="80">
        <f t="shared" si="22"/>
        <v>20</v>
      </c>
      <c r="W683" s="115" t="e">
        <f>[1]!STOCK[[#This Row],[Precio Final]]-[1]!STOCK[[#This Row],[Costo total]]</f>
        <v>#REF!</v>
      </c>
      <c r="X683" s="115" t="e">
        <f>[1]!STOCK[[#This Row],[Ganancia Unitaria]]*[1]!STOCK[[#This Row],[Salidas]]</f>
        <v>#REF!</v>
      </c>
      <c r="Y683" s="140"/>
      <c r="Z683" s="137"/>
      <c r="AA683" s="137"/>
      <c r="AB683" s="137"/>
      <c r="AC683" s="137"/>
      <c r="AD683" s="144"/>
      <c r="AE683" s="78"/>
      <c r="AF683" s="78"/>
      <c r="AG683" s="78"/>
      <c r="AH683" s="78"/>
      <c r="AI683" s="78"/>
      <c r="AJ683" s="78"/>
      <c r="AK683" s="78"/>
      <c r="AL683" s="78"/>
      <c r="AM683" s="78"/>
      <c r="AN683" s="78"/>
      <c r="AO683" s="78"/>
      <c r="AP683" s="78"/>
      <c r="AQ683" s="78"/>
      <c r="AR683" s="78"/>
      <c r="AS683" s="78"/>
      <c r="AT683" s="78"/>
    </row>
    <row r="684" s="58" customFormat="1" ht="80" hidden="1" customHeight="1" spans="1:46">
      <c r="A684" s="152" t="s">
        <v>17924</v>
      </c>
      <c r="B684" s="134"/>
      <c r="C684" s="83" t="s">
        <v>2</v>
      </c>
      <c r="D684" s="135" t="s">
        <v>16480</v>
      </c>
      <c r="E684" s="157" t="s">
        <v>17925</v>
      </c>
      <c r="F684" s="157" t="s">
        <v>16400</v>
      </c>
      <c r="G684" s="136"/>
      <c r="H684" s="135">
        <v>20</v>
      </c>
      <c r="I684" s="78">
        <f t="shared" si="23"/>
        <v>20</v>
      </c>
      <c r="J684" s="160">
        <v>2</v>
      </c>
      <c r="K684" s="110">
        <v>0</v>
      </c>
      <c r="L684" s="105">
        <f>STOCK[[#This Row],[Entradas]]-STOCK[[#This Row],[Salidas]]</f>
        <v>2</v>
      </c>
      <c r="M684" s="99" t="e">
        <f>[1]!STOCK[[#This Row],[Precio Final]]*10%</f>
        <v>#REF!</v>
      </c>
      <c r="N684" s="99">
        <v>0</v>
      </c>
      <c r="O684" s="99">
        <v>0</v>
      </c>
      <c r="P684" s="135">
        <v>9</v>
      </c>
      <c r="Q684" s="142">
        <v>0</v>
      </c>
      <c r="R684" s="136">
        <v>0</v>
      </c>
      <c r="S684" s="136">
        <v>0</v>
      </c>
      <c r="T684" s="121" t="e">
        <f>[1]!STOCK[[#This Row],[Costo Unitario (USD)]]+[1]!STOCK[[#This Row],[Costo Envío (USD)]]+[1]!STOCK[[#This Row],[Comisión 10%]]</f>
        <v>#REF!</v>
      </c>
      <c r="U684" s="99" t="e">
        <f>[1]!STOCK[[#This Row],[Costo total]]*1.5</f>
        <v>#REF!</v>
      </c>
      <c r="V684" s="80">
        <f t="shared" si="22"/>
        <v>20</v>
      </c>
      <c r="W684" s="121" t="e">
        <f>[1]!STOCK[[#This Row],[Precio Final]]-[1]!STOCK[[#This Row],[Costo total]]</f>
        <v>#REF!</v>
      </c>
      <c r="X684" s="121" t="e">
        <f>[1]!STOCK[[#This Row],[Ganancia Unitaria]]*[1]!STOCK[[#This Row],[Salidas]]</f>
        <v>#REF!</v>
      </c>
      <c r="Y684" s="139"/>
      <c r="Z684" s="136"/>
      <c r="AA684" s="136"/>
      <c r="AB684" s="136"/>
      <c r="AC684" s="136"/>
      <c r="AD684" s="144"/>
      <c r="AE684" s="78"/>
      <c r="AF684" s="78"/>
      <c r="AG684" s="78"/>
      <c r="AH684" s="78"/>
      <c r="AI684" s="78"/>
      <c r="AJ684" s="78"/>
      <c r="AK684" s="78"/>
      <c r="AL684" s="78"/>
      <c r="AM684" s="78"/>
      <c r="AN684" s="78"/>
      <c r="AO684" s="78"/>
      <c r="AP684" s="78"/>
      <c r="AQ684" s="78"/>
      <c r="AR684" s="78"/>
      <c r="AS684" s="78"/>
      <c r="AT684" s="78"/>
    </row>
    <row r="685" s="58" customFormat="1" ht="80" hidden="1" customHeight="1" spans="1:46">
      <c r="A685" s="152" t="s">
        <v>17926</v>
      </c>
      <c r="B685" s="134"/>
      <c r="C685" s="87" t="s">
        <v>2</v>
      </c>
      <c r="D685" s="135" t="s">
        <v>16480</v>
      </c>
      <c r="E685" s="157" t="s">
        <v>17927</v>
      </c>
      <c r="F685" s="157" t="s">
        <v>16413</v>
      </c>
      <c r="G685" s="137"/>
      <c r="H685" s="135">
        <v>20</v>
      </c>
      <c r="I685" s="78">
        <f t="shared" si="23"/>
        <v>20</v>
      </c>
      <c r="J685" s="160">
        <v>1</v>
      </c>
      <c r="K685" s="109">
        <v>0</v>
      </c>
      <c r="L685" s="105">
        <f>STOCK[[#This Row],[Entradas]]-STOCK[[#This Row],[Salidas]]</f>
        <v>1</v>
      </c>
      <c r="M685" s="98" t="e">
        <f>[1]!STOCK[[#This Row],[Precio Final]]*10%</f>
        <v>#REF!</v>
      </c>
      <c r="N685" s="98">
        <v>0</v>
      </c>
      <c r="O685" s="98">
        <v>0</v>
      </c>
      <c r="P685" s="135">
        <v>9</v>
      </c>
      <c r="Q685" s="141">
        <v>0</v>
      </c>
      <c r="R685" s="137">
        <v>0</v>
      </c>
      <c r="S685" s="137">
        <v>0</v>
      </c>
      <c r="T685" s="115" t="e">
        <f>[1]!STOCK[[#This Row],[Costo Unitario (USD)]]+[1]!STOCK[[#This Row],[Costo Envío (USD)]]+[1]!STOCK[[#This Row],[Comisión 10%]]</f>
        <v>#REF!</v>
      </c>
      <c r="U685" s="98" t="e">
        <f>[1]!STOCK[[#This Row],[Costo total]]*1.5</f>
        <v>#REF!</v>
      </c>
      <c r="V685" s="80">
        <f t="shared" si="22"/>
        <v>20</v>
      </c>
      <c r="W685" s="115" t="e">
        <f>[1]!STOCK[[#This Row],[Precio Final]]-[1]!STOCK[[#This Row],[Costo total]]</f>
        <v>#REF!</v>
      </c>
      <c r="X685" s="115" t="e">
        <f>[1]!STOCK[[#This Row],[Ganancia Unitaria]]*[1]!STOCK[[#This Row],[Salidas]]</f>
        <v>#REF!</v>
      </c>
      <c r="Y685" s="140"/>
      <c r="Z685" s="137"/>
      <c r="AA685" s="137"/>
      <c r="AB685" s="137"/>
      <c r="AC685" s="137"/>
      <c r="AD685" s="144"/>
      <c r="AE685" s="78"/>
      <c r="AF685" s="78"/>
      <c r="AG685" s="78"/>
      <c r="AH685" s="78"/>
      <c r="AI685" s="78"/>
      <c r="AJ685" s="78"/>
      <c r="AK685" s="78"/>
      <c r="AL685" s="78"/>
      <c r="AM685" s="78"/>
      <c r="AN685" s="78"/>
      <c r="AO685" s="78"/>
      <c r="AP685" s="78"/>
      <c r="AQ685" s="78"/>
      <c r="AR685" s="78"/>
      <c r="AS685" s="78"/>
      <c r="AT685" s="78"/>
    </row>
    <row r="686" s="58" customFormat="1" ht="80" hidden="1" customHeight="1" spans="1:46">
      <c r="A686" s="152" t="s">
        <v>17928</v>
      </c>
      <c r="B686" s="134"/>
      <c r="C686" s="83" t="s">
        <v>2</v>
      </c>
      <c r="D686" s="135" t="s">
        <v>16480</v>
      </c>
      <c r="E686" s="157" t="s">
        <v>17929</v>
      </c>
      <c r="F686" s="157" t="s">
        <v>16409</v>
      </c>
      <c r="G686" s="136"/>
      <c r="H686" s="135">
        <v>20</v>
      </c>
      <c r="I686" s="78">
        <f t="shared" si="23"/>
        <v>20</v>
      </c>
      <c r="J686" s="160">
        <v>3</v>
      </c>
      <c r="K686" s="110">
        <v>0</v>
      </c>
      <c r="L686" s="105">
        <f>STOCK[[#This Row],[Entradas]]-STOCK[[#This Row],[Salidas]]</f>
        <v>3</v>
      </c>
      <c r="M686" s="99" t="e">
        <f>[1]!STOCK[[#This Row],[Precio Final]]*10%</f>
        <v>#REF!</v>
      </c>
      <c r="N686" s="99">
        <v>0</v>
      </c>
      <c r="O686" s="99">
        <v>0</v>
      </c>
      <c r="P686" s="135">
        <v>9</v>
      </c>
      <c r="Q686" s="142">
        <v>0</v>
      </c>
      <c r="R686" s="136">
        <v>0</v>
      </c>
      <c r="S686" s="136">
        <v>0</v>
      </c>
      <c r="T686" s="121" t="e">
        <f>[1]!STOCK[[#This Row],[Costo Unitario (USD)]]+[1]!STOCK[[#This Row],[Costo Envío (USD)]]+[1]!STOCK[[#This Row],[Comisión 10%]]</f>
        <v>#REF!</v>
      </c>
      <c r="U686" s="99" t="e">
        <f>[1]!STOCK[[#This Row],[Costo total]]*1.5</f>
        <v>#REF!</v>
      </c>
      <c r="V686" s="80">
        <f t="shared" si="22"/>
        <v>20</v>
      </c>
      <c r="W686" s="121" t="e">
        <f>[1]!STOCK[[#This Row],[Precio Final]]-[1]!STOCK[[#This Row],[Costo total]]</f>
        <v>#REF!</v>
      </c>
      <c r="X686" s="121" t="e">
        <f>[1]!STOCK[[#This Row],[Ganancia Unitaria]]*[1]!STOCK[[#This Row],[Salidas]]</f>
        <v>#REF!</v>
      </c>
      <c r="Y686" s="139"/>
      <c r="Z686" s="136"/>
      <c r="AA686" s="136"/>
      <c r="AB686" s="136"/>
      <c r="AC686" s="136"/>
      <c r="AD686" s="144"/>
      <c r="AE686" s="78"/>
      <c r="AF686" s="78"/>
      <c r="AG686" s="78"/>
      <c r="AH686" s="78"/>
      <c r="AI686" s="78"/>
      <c r="AJ686" s="78"/>
      <c r="AK686" s="78"/>
      <c r="AL686" s="78"/>
      <c r="AM686" s="78"/>
      <c r="AN686" s="78"/>
      <c r="AO686" s="78"/>
      <c r="AP686" s="78"/>
      <c r="AQ686" s="78"/>
      <c r="AR686" s="78"/>
      <c r="AS686" s="78"/>
      <c r="AT686" s="78"/>
    </row>
    <row r="687" s="58" customFormat="1" ht="80" hidden="1" customHeight="1" spans="1:46">
      <c r="A687" s="152" t="s">
        <v>17930</v>
      </c>
      <c r="B687" s="134"/>
      <c r="C687" s="87" t="s">
        <v>2</v>
      </c>
      <c r="D687" s="135" t="s">
        <v>16480</v>
      </c>
      <c r="E687" s="157" t="s">
        <v>17931</v>
      </c>
      <c r="F687" s="157" t="s">
        <v>16400</v>
      </c>
      <c r="G687" s="137"/>
      <c r="H687" s="135">
        <v>20</v>
      </c>
      <c r="I687" s="78">
        <f t="shared" si="23"/>
        <v>20</v>
      </c>
      <c r="J687" s="160">
        <v>3</v>
      </c>
      <c r="K687" s="109">
        <v>0</v>
      </c>
      <c r="L687" s="105">
        <f>STOCK[[#This Row],[Entradas]]-STOCK[[#This Row],[Salidas]]</f>
        <v>3</v>
      </c>
      <c r="M687" s="98" t="e">
        <f>[1]!STOCK[[#This Row],[Precio Final]]*10%</f>
        <v>#REF!</v>
      </c>
      <c r="N687" s="98">
        <v>0</v>
      </c>
      <c r="O687" s="98">
        <v>0</v>
      </c>
      <c r="P687" s="135">
        <v>9</v>
      </c>
      <c r="Q687" s="141">
        <v>0</v>
      </c>
      <c r="R687" s="137">
        <v>0</v>
      </c>
      <c r="S687" s="137">
        <v>0</v>
      </c>
      <c r="T687" s="115" t="e">
        <f>[1]!STOCK[[#This Row],[Costo Unitario (USD)]]+[1]!STOCK[[#This Row],[Costo Envío (USD)]]+[1]!STOCK[[#This Row],[Comisión 10%]]</f>
        <v>#REF!</v>
      </c>
      <c r="U687" s="98" t="e">
        <f>[1]!STOCK[[#This Row],[Costo total]]*1.5</f>
        <v>#REF!</v>
      </c>
      <c r="V687" s="80">
        <f t="shared" si="22"/>
        <v>20</v>
      </c>
      <c r="W687" s="115" t="e">
        <f>[1]!STOCK[[#This Row],[Precio Final]]-[1]!STOCK[[#This Row],[Costo total]]</f>
        <v>#REF!</v>
      </c>
      <c r="X687" s="115" t="e">
        <f>[1]!STOCK[[#This Row],[Ganancia Unitaria]]*[1]!STOCK[[#This Row],[Salidas]]</f>
        <v>#REF!</v>
      </c>
      <c r="Y687" s="140"/>
      <c r="Z687" s="137"/>
      <c r="AA687" s="137"/>
      <c r="AB687" s="137"/>
      <c r="AC687" s="137"/>
      <c r="AD687" s="144"/>
      <c r="AE687" s="78"/>
      <c r="AF687" s="78"/>
      <c r="AG687" s="78"/>
      <c r="AH687" s="78"/>
      <c r="AI687" s="78"/>
      <c r="AJ687" s="78"/>
      <c r="AK687" s="78"/>
      <c r="AL687" s="78"/>
      <c r="AM687" s="78"/>
      <c r="AN687" s="78"/>
      <c r="AO687" s="78"/>
      <c r="AP687" s="78"/>
      <c r="AQ687" s="78"/>
      <c r="AR687" s="78"/>
      <c r="AS687" s="78"/>
      <c r="AT687" s="78"/>
    </row>
    <row r="688" s="58" customFormat="1" ht="80" hidden="1" customHeight="1" spans="1:46">
      <c r="A688" s="152" t="s">
        <v>17932</v>
      </c>
      <c r="B688" s="134"/>
      <c r="C688" s="83" t="s">
        <v>2</v>
      </c>
      <c r="D688" s="135" t="s">
        <v>16480</v>
      </c>
      <c r="E688" s="157" t="s">
        <v>17933</v>
      </c>
      <c r="F688" s="157" t="s">
        <v>16400</v>
      </c>
      <c r="G688" s="136"/>
      <c r="H688" s="135">
        <v>30</v>
      </c>
      <c r="I688" s="78">
        <f t="shared" si="23"/>
        <v>30</v>
      </c>
      <c r="J688" s="160">
        <v>1</v>
      </c>
      <c r="K688" s="110">
        <v>0</v>
      </c>
      <c r="L688" s="105">
        <f>STOCK[[#This Row],[Entradas]]-STOCK[[#This Row],[Salidas]]</f>
        <v>1</v>
      </c>
      <c r="M688" s="99" t="e">
        <f>[1]!STOCK[[#This Row],[Precio Final]]*10%</f>
        <v>#REF!</v>
      </c>
      <c r="N688" s="99">
        <v>0</v>
      </c>
      <c r="O688" s="99">
        <v>0</v>
      </c>
      <c r="P688" s="135">
        <v>9</v>
      </c>
      <c r="Q688" s="142">
        <v>0</v>
      </c>
      <c r="R688" s="136">
        <v>0</v>
      </c>
      <c r="S688" s="136">
        <v>0</v>
      </c>
      <c r="T688" s="121" t="e">
        <f>[1]!STOCK[[#This Row],[Costo Unitario (USD)]]+[1]!STOCK[[#This Row],[Costo Envío (USD)]]+[1]!STOCK[[#This Row],[Comisión 10%]]</f>
        <v>#REF!</v>
      </c>
      <c r="U688" s="99" t="e">
        <f>[1]!STOCK[[#This Row],[Costo total]]*1.5</f>
        <v>#REF!</v>
      </c>
      <c r="V688" s="80">
        <f t="shared" si="22"/>
        <v>30</v>
      </c>
      <c r="W688" s="121" t="e">
        <f>[1]!STOCK[[#This Row],[Precio Final]]-[1]!STOCK[[#This Row],[Costo total]]</f>
        <v>#REF!</v>
      </c>
      <c r="X688" s="121" t="e">
        <f>[1]!STOCK[[#This Row],[Ganancia Unitaria]]*[1]!STOCK[[#This Row],[Salidas]]</f>
        <v>#REF!</v>
      </c>
      <c r="Y688" s="139"/>
      <c r="Z688" s="136"/>
      <c r="AA688" s="136"/>
      <c r="AB688" s="136"/>
      <c r="AC688" s="136"/>
      <c r="AD688" s="144"/>
      <c r="AE688" s="78"/>
      <c r="AF688" s="78"/>
      <c r="AG688" s="78"/>
      <c r="AH688" s="78"/>
      <c r="AI688" s="78"/>
      <c r="AJ688" s="78"/>
      <c r="AK688" s="78"/>
      <c r="AL688" s="78"/>
      <c r="AM688" s="78"/>
      <c r="AN688" s="78"/>
      <c r="AO688" s="78"/>
      <c r="AP688" s="78"/>
      <c r="AQ688" s="78"/>
      <c r="AR688" s="78"/>
      <c r="AS688" s="78"/>
      <c r="AT688" s="78"/>
    </row>
    <row r="689" s="58" customFormat="1" ht="80" hidden="1" customHeight="1" spans="1:46">
      <c r="A689" s="152" t="s">
        <v>17934</v>
      </c>
      <c r="B689" s="134"/>
      <c r="C689" s="87" t="s">
        <v>2</v>
      </c>
      <c r="D689" s="135" t="s">
        <v>16480</v>
      </c>
      <c r="E689" s="157" t="s">
        <v>17935</v>
      </c>
      <c r="F689" s="157" t="s">
        <v>16413</v>
      </c>
      <c r="G689" s="137"/>
      <c r="H689" s="135">
        <v>30</v>
      </c>
      <c r="I689" s="78">
        <f t="shared" si="23"/>
        <v>30</v>
      </c>
      <c r="J689" s="160">
        <v>1</v>
      </c>
      <c r="K689" s="109">
        <v>0</v>
      </c>
      <c r="L689" s="105">
        <v>0</v>
      </c>
      <c r="M689" s="98" t="e">
        <f>[1]!STOCK[[#This Row],[Precio Final]]*10%</f>
        <v>#REF!</v>
      </c>
      <c r="N689" s="98">
        <v>0</v>
      </c>
      <c r="O689" s="98">
        <v>0</v>
      </c>
      <c r="P689" s="135">
        <v>9</v>
      </c>
      <c r="Q689" s="141">
        <v>0</v>
      </c>
      <c r="R689" s="137">
        <v>0</v>
      </c>
      <c r="S689" s="137">
        <v>0</v>
      </c>
      <c r="T689" s="115" t="e">
        <f>[1]!STOCK[[#This Row],[Costo Unitario (USD)]]+[1]!STOCK[[#This Row],[Costo Envío (USD)]]+[1]!STOCK[[#This Row],[Comisión 10%]]</f>
        <v>#REF!</v>
      </c>
      <c r="U689" s="98" t="e">
        <f>[1]!STOCK[[#This Row],[Costo total]]*1.5</f>
        <v>#REF!</v>
      </c>
      <c r="V689" s="80">
        <f t="shared" si="22"/>
        <v>30</v>
      </c>
      <c r="W689" s="115" t="e">
        <f>[1]!STOCK[[#This Row],[Precio Final]]-[1]!STOCK[[#This Row],[Costo total]]</f>
        <v>#REF!</v>
      </c>
      <c r="X689" s="115" t="e">
        <f>[1]!STOCK[[#This Row],[Ganancia Unitaria]]*[1]!STOCK[[#This Row],[Salidas]]</f>
        <v>#REF!</v>
      </c>
      <c r="Y689" s="140"/>
      <c r="Z689" s="137"/>
      <c r="AA689" s="137"/>
      <c r="AB689" s="137"/>
      <c r="AC689" s="137"/>
      <c r="AD689" s="144"/>
      <c r="AE689" s="78"/>
      <c r="AF689" s="78"/>
      <c r="AG689" s="78"/>
      <c r="AH689" s="78"/>
      <c r="AI689" s="78"/>
      <c r="AJ689" s="78"/>
      <c r="AK689" s="78"/>
      <c r="AL689" s="78"/>
      <c r="AM689" s="78"/>
      <c r="AN689" s="78"/>
      <c r="AO689" s="78"/>
      <c r="AP689" s="78"/>
      <c r="AQ689" s="78"/>
      <c r="AR689" s="78"/>
      <c r="AS689" s="78"/>
      <c r="AT689" s="78"/>
    </row>
    <row r="690" s="58" customFormat="1" ht="80" hidden="1" customHeight="1" spans="1:46">
      <c r="A690" s="152" t="s">
        <v>17866</v>
      </c>
      <c r="B690" s="134"/>
      <c r="C690" s="83" t="s">
        <v>2</v>
      </c>
      <c r="D690" s="135" t="s">
        <v>16582</v>
      </c>
      <c r="E690" s="157" t="s">
        <v>17867</v>
      </c>
      <c r="F690" s="157" t="s">
        <v>16413</v>
      </c>
      <c r="G690" s="136"/>
      <c r="H690" s="135">
        <v>30</v>
      </c>
      <c r="I690" s="78">
        <f t="shared" si="23"/>
        <v>30</v>
      </c>
      <c r="J690" s="160">
        <v>0</v>
      </c>
      <c r="K690" s="110">
        <v>0</v>
      </c>
      <c r="L690" s="105">
        <f>STOCK[[#This Row],[Entradas]]-STOCK[[#This Row],[Salidas]]</f>
        <v>0</v>
      </c>
      <c r="M690" s="99" t="e">
        <f>[1]!STOCK[[#This Row],[Precio Final]]*10%</f>
        <v>#REF!</v>
      </c>
      <c r="N690" s="99">
        <v>0</v>
      </c>
      <c r="O690" s="99">
        <v>0</v>
      </c>
      <c r="P690" s="135">
        <v>9</v>
      </c>
      <c r="Q690" s="142">
        <v>0</v>
      </c>
      <c r="R690" s="136">
        <v>0</v>
      </c>
      <c r="S690" s="136">
        <v>0</v>
      </c>
      <c r="T690" s="121" t="e">
        <f>[1]!STOCK[[#This Row],[Costo Unitario (USD)]]+[1]!STOCK[[#This Row],[Costo Envío (USD)]]+[1]!STOCK[[#This Row],[Comisión 10%]]</f>
        <v>#REF!</v>
      </c>
      <c r="U690" s="99" t="e">
        <f>[1]!STOCK[[#This Row],[Costo total]]*1.5</f>
        <v>#REF!</v>
      </c>
      <c r="V690" s="80">
        <f t="shared" si="22"/>
        <v>30</v>
      </c>
      <c r="W690" s="121" t="e">
        <f>[1]!STOCK[[#This Row],[Precio Final]]-[1]!STOCK[[#This Row],[Costo total]]</f>
        <v>#REF!</v>
      </c>
      <c r="X690" s="121" t="e">
        <f>[1]!STOCK[[#This Row],[Ganancia Unitaria]]*[1]!STOCK[[#This Row],[Salidas]]</f>
        <v>#REF!</v>
      </c>
      <c r="Y690" s="139"/>
      <c r="Z690" s="136"/>
      <c r="AA690" s="136"/>
      <c r="AB690" s="136"/>
      <c r="AC690" s="136"/>
      <c r="AD690" s="144"/>
      <c r="AE690" s="78"/>
      <c r="AF690" s="78"/>
      <c r="AG690" s="78"/>
      <c r="AH690" s="78"/>
      <c r="AI690" s="78"/>
      <c r="AJ690" s="78"/>
      <c r="AK690" s="78"/>
      <c r="AL690" s="78"/>
      <c r="AM690" s="78"/>
      <c r="AN690" s="78"/>
      <c r="AO690" s="78"/>
      <c r="AP690" s="78"/>
      <c r="AQ690" s="78"/>
      <c r="AR690" s="78"/>
      <c r="AS690" s="78"/>
      <c r="AT690" s="78"/>
    </row>
    <row r="691" s="58" customFormat="1" ht="80" hidden="1" customHeight="1" spans="1:46">
      <c r="A691" s="152" t="s">
        <v>17936</v>
      </c>
      <c r="B691" s="134"/>
      <c r="C691" s="87" t="s">
        <v>2</v>
      </c>
      <c r="D691" s="135" t="s">
        <v>16582</v>
      </c>
      <c r="E691" s="157" t="s">
        <v>17937</v>
      </c>
      <c r="F691" s="157" t="s">
        <v>16409</v>
      </c>
      <c r="G691" s="137"/>
      <c r="H691" s="135">
        <v>30</v>
      </c>
      <c r="I691" s="78">
        <f t="shared" si="23"/>
        <v>30</v>
      </c>
      <c r="J691" s="160">
        <v>2</v>
      </c>
      <c r="K691" s="109">
        <v>0</v>
      </c>
      <c r="L691" s="105">
        <f>STOCK[[#This Row],[Entradas]]-STOCK[[#This Row],[Salidas]]</f>
        <v>2</v>
      </c>
      <c r="M691" s="98" t="e">
        <f>[1]!STOCK[[#This Row],[Precio Final]]*10%</f>
        <v>#REF!</v>
      </c>
      <c r="N691" s="98">
        <v>0</v>
      </c>
      <c r="O691" s="98">
        <v>0</v>
      </c>
      <c r="P691" s="135">
        <v>9</v>
      </c>
      <c r="Q691" s="141">
        <v>0</v>
      </c>
      <c r="R691" s="137">
        <v>0</v>
      </c>
      <c r="S691" s="137">
        <v>0</v>
      </c>
      <c r="T691" s="115" t="e">
        <f>[1]!STOCK[[#This Row],[Costo Unitario (USD)]]+[1]!STOCK[[#This Row],[Costo Envío (USD)]]+[1]!STOCK[[#This Row],[Comisión 10%]]</f>
        <v>#REF!</v>
      </c>
      <c r="U691" s="98" t="e">
        <f>[1]!STOCK[[#This Row],[Costo total]]*1.5</f>
        <v>#REF!</v>
      </c>
      <c r="V691" s="80">
        <f t="shared" si="22"/>
        <v>30</v>
      </c>
      <c r="W691" s="115" t="e">
        <f>[1]!STOCK[[#This Row],[Precio Final]]-[1]!STOCK[[#This Row],[Costo total]]</f>
        <v>#REF!</v>
      </c>
      <c r="X691" s="115" t="e">
        <f>[1]!STOCK[[#This Row],[Ganancia Unitaria]]*[1]!STOCK[[#This Row],[Salidas]]</f>
        <v>#REF!</v>
      </c>
      <c r="Y691" s="140"/>
      <c r="Z691" s="137"/>
      <c r="AA691" s="137"/>
      <c r="AB691" s="137"/>
      <c r="AC691" s="137"/>
      <c r="AD691" s="144"/>
      <c r="AE691" s="78"/>
      <c r="AF691" s="78"/>
      <c r="AG691" s="78"/>
      <c r="AH691" s="78"/>
      <c r="AI691" s="78"/>
      <c r="AJ691" s="78"/>
      <c r="AK691" s="78"/>
      <c r="AL691" s="78"/>
      <c r="AM691" s="78"/>
      <c r="AN691" s="78"/>
      <c r="AO691" s="78"/>
      <c r="AP691" s="78"/>
      <c r="AQ691" s="78"/>
      <c r="AR691" s="78"/>
      <c r="AS691" s="78"/>
      <c r="AT691" s="78"/>
    </row>
    <row r="692" s="58" customFormat="1" ht="80" hidden="1" customHeight="1" spans="1:46">
      <c r="A692" s="152" t="s">
        <v>17864</v>
      </c>
      <c r="B692" s="134"/>
      <c r="C692" s="83" t="s">
        <v>2</v>
      </c>
      <c r="D692" s="135" t="s">
        <v>16582</v>
      </c>
      <c r="E692" s="157" t="s">
        <v>17865</v>
      </c>
      <c r="F692" s="157" t="s">
        <v>16568</v>
      </c>
      <c r="G692" s="136"/>
      <c r="H692" s="135">
        <v>30</v>
      </c>
      <c r="I692" s="78">
        <f t="shared" si="23"/>
        <v>30</v>
      </c>
      <c r="J692" s="160">
        <v>1</v>
      </c>
      <c r="K692" s="110">
        <v>0</v>
      </c>
      <c r="L692" s="105">
        <f>STOCK[[#This Row],[Entradas]]-STOCK[[#This Row],[Salidas]]</f>
        <v>1</v>
      </c>
      <c r="M692" s="99" t="e">
        <f>[1]!STOCK[[#This Row],[Precio Final]]*10%</f>
        <v>#REF!</v>
      </c>
      <c r="N692" s="99">
        <v>0</v>
      </c>
      <c r="O692" s="99">
        <v>0</v>
      </c>
      <c r="P692" s="135">
        <v>9</v>
      </c>
      <c r="Q692" s="142">
        <v>0</v>
      </c>
      <c r="R692" s="136">
        <v>0</v>
      </c>
      <c r="S692" s="136">
        <v>0</v>
      </c>
      <c r="T692" s="121" t="e">
        <f>[1]!STOCK[[#This Row],[Costo Unitario (USD)]]+[1]!STOCK[[#This Row],[Costo Envío (USD)]]+[1]!STOCK[[#This Row],[Comisión 10%]]</f>
        <v>#REF!</v>
      </c>
      <c r="U692" s="99" t="e">
        <f>[1]!STOCK[[#This Row],[Costo total]]*1.5</f>
        <v>#REF!</v>
      </c>
      <c r="V692" s="80">
        <f t="shared" si="22"/>
        <v>30</v>
      </c>
      <c r="W692" s="121" t="e">
        <f>[1]!STOCK[[#This Row],[Precio Final]]-[1]!STOCK[[#This Row],[Costo total]]</f>
        <v>#REF!</v>
      </c>
      <c r="X692" s="121" t="e">
        <f>[1]!STOCK[[#This Row],[Ganancia Unitaria]]*[1]!STOCK[[#This Row],[Salidas]]</f>
        <v>#REF!</v>
      </c>
      <c r="Y692" s="139"/>
      <c r="Z692" s="136"/>
      <c r="AA692" s="136"/>
      <c r="AB692" s="136"/>
      <c r="AC692" s="136"/>
      <c r="AD692" s="144"/>
      <c r="AE692" s="78"/>
      <c r="AF692" s="78"/>
      <c r="AG692" s="78"/>
      <c r="AH692" s="78"/>
      <c r="AI692" s="78"/>
      <c r="AJ692" s="78"/>
      <c r="AK692" s="78"/>
      <c r="AL692" s="78"/>
      <c r="AM692" s="78"/>
      <c r="AN692" s="78"/>
      <c r="AO692" s="78"/>
      <c r="AP692" s="78"/>
      <c r="AQ692" s="78"/>
      <c r="AR692" s="78"/>
      <c r="AS692" s="78"/>
      <c r="AT692" s="78"/>
    </row>
    <row r="693" s="58" customFormat="1" ht="80" hidden="1" customHeight="1" spans="1:46">
      <c r="A693" s="152" t="s">
        <v>17862</v>
      </c>
      <c r="B693" s="134"/>
      <c r="C693" s="87" t="s">
        <v>2</v>
      </c>
      <c r="D693" s="135" t="s">
        <v>16582</v>
      </c>
      <c r="E693" s="157" t="s">
        <v>17863</v>
      </c>
      <c r="F693" s="157" t="s">
        <v>17230</v>
      </c>
      <c r="G693" s="137"/>
      <c r="H693" s="135">
        <v>30</v>
      </c>
      <c r="I693" s="78">
        <f t="shared" si="23"/>
        <v>30</v>
      </c>
      <c r="J693" s="160">
        <v>2</v>
      </c>
      <c r="K693" s="109">
        <v>0</v>
      </c>
      <c r="L693" s="105">
        <f>STOCK[[#This Row],[Entradas]]-STOCK[[#This Row],[Salidas]]</f>
        <v>2</v>
      </c>
      <c r="M693" s="98" t="e">
        <f>[1]!STOCK[[#This Row],[Precio Final]]*10%</f>
        <v>#REF!</v>
      </c>
      <c r="N693" s="98">
        <v>0</v>
      </c>
      <c r="O693" s="98">
        <v>0</v>
      </c>
      <c r="P693" s="135">
        <v>9</v>
      </c>
      <c r="Q693" s="141">
        <v>0</v>
      </c>
      <c r="R693" s="137">
        <v>0</v>
      </c>
      <c r="S693" s="137">
        <v>0</v>
      </c>
      <c r="T693" s="115" t="e">
        <f>[1]!STOCK[[#This Row],[Costo Unitario (USD)]]+[1]!STOCK[[#This Row],[Costo Envío (USD)]]+[1]!STOCK[[#This Row],[Comisión 10%]]</f>
        <v>#REF!</v>
      </c>
      <c r="U693" s="98" t="e">
        <f>[1]!STOCK[[#This Row],[Costo total]]*1.5</f>
        <v>#REF!</v>
      </c>
      <c r="V693" s="80">
        <f t="shared" si="22"/>
        <v>30</v>
      </c>
      <c r="W693" s="115" t="e">
        <f>[1]!STOCK[[#This Row],[Precio Final]]-[1]!STOCK[[#This Row],[Costo total]]</f>
        <v>#REF!</v>
      </c>
      <c r="X693" s="115" t="e">
        <f>[1]!STOCK[[#This Row],[Ganancia Unitaria]]*[1]!STOCK[[#This Row],[Salidas]]</f>
        <v>#REF!</v>
      </c>
      <c r="Y693" s="140"/>
      <c r="Z693" s="137"/>
      <c r="AA693" s="137"/>
      <c r="AB693" s="137"/>
      <c r="AC693" s="137"/>
      <c r="AD693" s="144"/>
      <c r="AE693" s="78"/>
      <c r="AF693" s="78"/>
      <c r="AG693" s="78"/>
      <c r="AH693" s="78"/>
      <c r="AI693" s="78"/>
      <c r="AJ693" s="78"/>
      <c r="AK693" s="78"/>
      <c r="AL693" s="78"/>
      <c r="AM693" s="78"/>
      <c r="AN693" s="78"/>
      <c r="AO693" s="78"/>
      <c r="AP693" s="78"/>
      <c r="AQ693" s="78"/>
      <c r="AR693" s="78"/>
      <c r="AS693" s="78"/>
      <c r="AT693" s="78"/>
    </row>
    <row r="694" s="58" customFormat="1" ht="80" hidden="1" customHeight="1" spans="1:46">
      <c r="A694" s="152" t="s">
        <v>17938</v>
      </c>
      <c r="B694" s="134"/>
      <c r="C694" s="83" t="s">
        <v>2</v>
      </c>
      <c r="D694" s="135" t="s">
        <v>16582</v>
      </c>
      <c r="E694" s="157" t="s">
        <v>17939</v>
      </c>
      <c r="F694" s="157" t="s">
        <v>16409</v>
      </c>
      <c r="G694" s="136"/>
      <c r="H694" s="135">
        <v>30</v>
      </c>
      <c r="I694" s="78">
        <f t="shared" si="23"/>
        <v>30</v>
      </c>
      <c r="J694" s="160">
        <v>1</v>
      </c>
      <c r="K694" s="110">
        <v>1</v>
      </c>
      <c r="L694" s="105">
        <f>STOCK[[#This Row],[Entradas]]-STOCK[[#This Row],[Salidas]]</f>
        <v>0</v>
      </c>
      <c r="M694" s="99" t="e">
        <f>[1]!STOCK[[#This Row],[Precio Final]]*10%</f>
        <v>#REF!</v>
      </c>
      <c r="N694" s="99">
        <v>0</v>
      </c>
      <c r="O694" s="99">
        <v>0</v>
      </c>
      <c r="P694" s="135">
        <v>9</v>
      </c>
      <c r="Q694" s="142">
        <v>0</v>
      </c>
      <c r="R694" s="136">
        <v>0</v>
      </c>
      <c r="S694" s="136">
        <v>0</v>
      </c>
      <c r="T694" s="121" t="e">
        <f>[1]!STOCK[[#This Row],[Costo Unitario (USD)]]+[1]!STOCK[[#This Row],[Costo Envío (USD)]]+[1]!STOCK[[#This Row],[Comisión 10%]]</f>
        <v>#REF!</v>
      </c>
      <c r="U694" s="99" t="e">
        <f>[1]!STOCK[[#This Row],[Costo total]]*1.5</f>
        <v>#REF!</v>
      </c>
      <c r="V694" s="80">
        <f t="shared" si="22"/>
        <v>30</v>
      </c>
      <c r="W694" s="121" t="e">
        <f>[1]!STOCK[[#This Row],[Precio Final]]-[1]!STOCK[[#This Row],[Costo total]]</f>
        <v>#REF!</v>
      </c>
      <c r="X694" s="121" t="e">
        <f>[1]!STOCK[[#This Row],[Ganancia Unitaria]]*[1]!STOCK[[#This Row],[Salidas]]</f>
        <v>#REF!</v>
      </c>
      <c r="Y694" s="139"/>
      <c r="Z694" s="136"/>
      <c r="AA694" s="136"/>
      <c r="AB694" s="136"/>
      <c r="AC694" s="136"/>
      <c r="AD694" s="144"/>
      <c r="AE694" s="78"/>
      <c r="AF694" s="78"/>
      <c r="AG694" s="78"/>
      <c r="AH694" s="78"/>
      <c r="AI694" s="78"/>
      <c r="AJ694" s="78"/>
      <c r="AK694" s="78"/>
      <c r="AL694" s="78"/>
      <c r="AM694" s="78"/>
      <c r="AN694" s="78"/>
      <c r="AO694" s="78"/>
      <c r="AP694" s="78"/>
      <c r="AQ694" s="78"/>
      <c r="AR694" s="78"/>
      <c r="AS694" s="78"/>
      <c r="AT694" s="78"/>
    </row>
    <row r="695" s="58" customFormat="1" ht="80" hidden="1" customHeight="1" spans="1:46">
      <c r="A695" s="152" t="s">
        <v>17940</v>
      </c>
      <c r="B695" s="134"/>
      <c r="C695" s="87" t="s">
        <v>2</v>
      </c>
      <c r="D695" s="135" t="s">
        <v>16466</v>
      </c>
      <c r="E695" s="157" t="s">
        <v>17941</v>
      </c>
      <c r="F695" s="157" t="s">
        <v>16413</v>
      </c>
      <c r="G695" s="137"/>
      <c r="H695" s="135">
        <v>30</v>
      </c>
      <c r="I695" s="78">
        <f t="shared" si="23"/>
        <v>30</v>
      </c>
      <c r="J695" s="160">
        <v>1</v>
      </c>
      <c r="K695" s="109">
        <v>0</v>
      </c>
      <c r="L695" s="105">
        <f>STOCK[[#This Row],[Entradas]]-STOCK[[#This Row],[Salidas]]</f>
        <v>1</v>
      </c>
      <c r="M695" s="98" t="e">
        <f>[1]!STOCK[[#This Row],[Precio Final]]*10%</f>
        <v>#REF!</v>
      </c>
      <c r="N695" s="98">
        <v>0</v>
      </c>
      <c r="O695" s="98">
        <v>0</v>
      </c>
      <c r="P695" s="135">
        <v>9</v>
      </c>
      <c r="Q695" s="141">
        <v>0</v>
      </c>
      <c r="R695" s="137">
        <v>0</v>
      </c>
      <c r="S695" s="137">
        <v>0</v>
      </c>
      <c r="T695" s="115" t="e">
        <f>[1]!STOCK[[#This Row],[Costo Unitario (USD)]]+[1]!STOCK[[#This Row],[Costo Envío (USD)]]+[1]!STOCK[[#This Row],[Comisión 10%]]</f>
        <v>#REF!</v>
      </c>
      <c r="U695" s="98" t="e">
        <f>[1]!STOCK[[#This Row],[Costo total]]*1.5</f>
        <v>#REF!</v>
      </c>
      <c r="V695" s="80">
        <f t="shared" si="22"/>
        <v>30</v>
      </c>
      <c r="W695" s="115" t="e">
        <f>[1]!STOCK[[#This Row],[Precio Final]]-[1]!STOCK[[#This Row],[Costo total]]</f>
        <v>#REF!</v>
      </c>
      <c r="X695" s="115" t="e">
        <f>[1]!STOCK[[#This Row],[Ganancia Unitaria]]*[1]!STOCK[[#This Row],[Salidas]]</f>
        <v>#REF!</v>
      </c>
      <c r="Y695" s="140"/>
      <c r="Z695" s="137"/>
      <c r="AA695" s="137"/>
      <c r="AB695" s="137"/>
      <c r="AC695" s="137"/>
      <c r="AD695" s="144"/>
      <c r="AE695" s="78"/>
      <c r="AF695" s="78"/>
      <c r="AG695" s="78"/>
      <c r="AH695" s="78"/>
      <c r="AI695" s="78"/>
      <c r="AJ695" s="78"/>
      <c r="AK695" s="78"/>
      <c r="AL695" s="78"/>
      <c r="AM695" s="78"/>
      <c r="AN695" s="78"/>
      <c r="AO695" s="78"/>
      <c r="AP695" s="78"/>
      <c r="AQ695" s="78"/>
      <c r="AR695" s="78"/>
      <c r="AS695" s="78"/>
      <c r="AT695" s="78"/>
    </row>
    <row r="696" s="58" customFormat="1" ht="80" hidden="1" customHeight="1" spans="1:46">
      <c r="A696" s="152" t="s">
        <v>17942</v>
      </c>
      <c r="B696" s="134"/>
      <c r="C696" s="83" t="s">
        <v>2</v>
      </c>
      <c r="D696" s="135" t="s">
        <v>16466</v>
      </c>
      <c r="E696" s="157" t="s">
        <v>17878</v>
      </c>
      <c r="F696" s="157" t="s">
        <v>16409</v>
      </c>
      <c r="G696" s="136"/>
      <c r="H696" s="135">
        <v>30</v>
      </c>
      <c r="I696" s="78">
        <f t="shared" si="23"/>
        <v>30</v>
      </c>
      <c r="J696" s="160">
        <v>0</v>
      </c>
      <c r="K696" s="110">
        <v>0</v>
      </c>
      <c r="L696" s="105">
        <f>STOCK[[#This Row],[Entradas]]-STOCK[[#This Row],[Salidas]]</f>
        <v>0</v>
      </c>
      <c r="M696" s="99" t="e">
        <f>[1]!STOCK[[#This Row],[Precio Final]]*10%</f>
        <v>#REF!</v>
      </c>
      <c r="N696" s="99">
        <v>0</v>
      </c>
      <c r="O696" s="99">
        <v>0</v>
      </c>
      <c r="P696" s="135">
        <v>9</v>
      </c>
      <c r="Q696" s="142">
        <v>0</v>
      </c>
      <c r="R696" s="136">
        <v>0</v>
      </c>
      <c r="S696" s="136">
        <v>0</v>
      </c>
      <c r="T696" s="121" t="e">
        <f>[1]!STOCK[[#This Row],[Costo Unitario (USD)]]+[1]!STOCK[[#This Row],[Costo Envío (USD)]]+[1]!STOCK[[#This Row],[Comisión 10%]]</f>
        <v>#REF!</v>
      </c>
      <c r="U696" s="99" t="e">
        <f>[1]!STOCK[[#This Row],[Costo total]]*1.5</f>
        <v>#REF!</v>
      </c>
      <c r="V696" s="80">
        <f t="shared" si="22"/>
        <v>30</v>
      </c>
      <c r="W696" s="121" t="e">
        <f>[1]!STOCK[[#This Row],[Precio Final]]-[1]!STOCK[[#This Row],[Costo total]]</f>
        <v>#REF!</v>
      </c>
      <c r="X696" s="121" t="e">
        <f>[1]!STOCK[[#This Row],[Ganancia Unitaria]]*[1]!STOCK[[#This Row],[Salidas]]</f>
        <v>#REF!</v>
      </c>
      <c r="Y696" s="139"/>
      <c r="Z696" s="136"/>
      <c r="AA696" s="136"/>
      <c r="AB696" s="136"/>
      <c r="AC696" s="136"/>
      <c r="AD696" s="144"/>
      <c r="AE696" s="78"/>
      <c r="AF696" s="78"/>
      <c r="AG696" s="78"/>
      <c r="AH696" s="78"/>
      <c r="AI696" s="78"/>
      <c r="AJ696" s="78"/>
      <c r="AK696" s="78"/>
      <c r="AL696" s="78"/>
      <c r="AM696" s="78"/>
      <c r="AN696" s="78"/>
      <c r="AO696" s="78"/>
      <c r="AP696" s="78"/>
      <c r="AQ696" s="78"/>
      <c r="AR696" s="78"/>
      <c r="AS696" s="78"/>
      <c r="AT696" s="78"/>
    </row>
    <row r="697" s="58" customFormat="1" ht="80" hidden="1" customHeight="1" spans="1:46">
      <c r="A697" s="152" t="s">
        <v>17943</v>
      </c>
      <c r="B697" s="134"/>
      <c r="C697" s="87" t="s">
        <v>2</v>
      </c>
      <c r="D697" s="135" t="s">
        <v>16582</v>
      </c>
      <c r="E697" s="157" t="s">
        <v>17944</v>
      </c>
      <c r="F697" s="157" t="s">
        <v>16400</v>
      </c>
      <c r="G697" s="137"/>
      <c r="H697" s="135">
        <v>30</v>
      </c>
      <c r="I697" s="78">
        <f t="shared" si="23"/>
        <v>30</v>
      </c>
      <c r="J697" s="160">
        <v>1</v>
      </c>
      <c r="K697" s="109">
        <v>0</v>
      </c>
      <c r="L697" s="105">
        <f>STOCK[[#This Row],[Entradas]]-STOCK[[#This Row],[Salidas]]</f>
        <v>1</v>
      </c>
      <c r="M697" s="98" t="e">
        <f>[1]!STOCK[[#This Row],[Precio Final]]*10%</f>
        <v>#REF!</v>
      </c>
      <c r="N697" s="98">
        <v>0</v>
      </c>
      <c r="O697" s="98">
        <v>0</v>
      </c>
      <c r="P697" s="135">
        <v>9</v>
      </c>
      <c r="Q697" s="141">
        <v>0</v>
      </c>
      <c r="R697" s="137">
        <v>0</v>
      </c>
      <c r="S697" s="137">
        <v>0</v>
      </c>
      <c r="T697" s="115" t="e">
        <f>[1]!STOCK[[#This Row],[Costo Unitario (USD)]]+[1]!STOCK[[#This Row],[Costo Envío (USD)]]+[1]!STOCK[[#This Row],[Comisión 10%]]</f>
        <v>#REF!</v>
      </c>
      <c r="U697" s="98" t="e">
        <f>[1]!STOCK[[#This Row],[Costo total]]*1.5</f>
        <v>#REF!</v>
      </c>
      <c r="V697" s="80">
        <f t="shared" si="22"/>
        <v>30</v>
      </c>
      <c r="W697" s="115" t="e">
        <f>[1]!STOCK[[#This Row],[Precio Final]]-[1]!STOCK[[#This Row],[Costo total]]</f>
        <v>#REF!</v>
      </c>
      <c r="X697" s="115" t="e">
        <f>[1]!STOCK[[#This Row],[Ganancia Unitaria]]*[1]!STOCK[[#This Row],[Salidas]]</f>
        <v>#REF!</v>
      </c>
      <c r="Y697" s="140"/>
      <c r="Z697" s="137"/>
      <c r="AA697" s="137"/>
      <c r="AB697" s="137"/>
      <c r="AC697" s="137"/>
      <c r="AD697" s="144"/>
      <c r="AE697" s="78"/>
      <c r="AF697" s="78"/>
      <c r="AG697" s="78"/>
      <c r="AH697" s="78"/>
      <c r="AI697" s="78"/>
      <c r="AJ697" s="78"/>
      <c r="AK697" s="78"/>
      <c r="AL697" s="78"/>
      <c r="AM697" s="78"/>
      <c r="AN697" s="78"/>
      <c r="AO697" s="78"/>
      <c r="AP697" s="78"/>
      <c r="AQ697" s="78"/>
      <c r="AR697" s="78"/>
      <c r="AS697" s="78"/>
      <c r="AT697" s="78"/>
    </row>
    <row r="698" s="58" customFormat="1" ht="80" hidden="1" customHeight="1" spans="1:46">
      <c r="A698" s="152" t="s">
        <v>17945</v>
      </c>
      <c r="B698" s="134"/>
      <c r="C698" s="83" t="s">
        <v>2</v>
      </c>
      <c r="D698" s="135" t="s">
        <v>16582</v>
      </c>
      <c r="E698" s="157" t="s">
        <v>17876</v>
      </c>
      <c r="F698" s="157" t="s">
        <v>16387</v>
      </c>
      <c r="G698" s="136"/>
      <c r="H698" s="135">
        <v>30</v>
      </c>
      <c r="I698" s="78">
        <f t="shared" si="23"/>
        <v>30</v>
      </c>
      <c r="J698" s="160">
        <v>1</v>
      </c>
      <c r="K698" s="110">
        <v>0</v>
      </c>
      <c r="L698" s="105">
        <f>STOCK[[#This Row],[Entradas]]-STOCK[[#This Row],[Salidas]]</f>
        <v>1</v>
      </c>
      <c r="M698" s="99" t="e">
        <f>[1]!STOCK[[#This Row],[Precio Final]]*10%</f>
        <v>#REF!</v>
      </c>
      <c r="N698" s="99">
        <v>0</v>
      </c>
      <c r="O698" s="99">
        <v>0</v>
      </c>
      <c r="P698" s="135">
        <v>9</v>
      </c>
      <c r="Q698" s="142">
        <v>0</v>
      </c>
      <c r="R698" s="136">
        <v>0</v>
      </c>
      <c r="S698" s="136">
        <v>0</v>
      </c>
      <c r="T698" s="121" t="e">
        <f>[1]!STOCK[[#This Row],[Costo Unitario (USD)]]+[1]!STOCK[[#This Row],[Costo Envío (USD)]]+[1]!STOCK[[#This Row],[Comisión 10%]]</f>
        <v>#REF!</v>
      </c>
      <c r="U698" s="99" t="e">
        <f>[1]!STOCK[[#This Row],[Costo total]]*1.5</f>
        <v>#REF!</v>
      </c>
      <c r="V698" s="80">
        <f t="shared" si="22"/>
        <v>30</v>
      </c>
      <c r="W698" s="121" t="e">
        <f>[1]!STOCK[[#This Row],[Precio Final]]-[1]!STOCK[[#This Row],[Costo total]]</f>
        <v>#REF!</v>
      </c>
      <c r="X698" s="121" t="e">
        <f>[1]!STOCK[[#This Row],[Ganancia Unitaria]]*[1]!STOCK[[#This Row],[Salidas]]</f>
        <v>#REF!</v>
      </c>
      <c r="Y698" s="139"/>
      <c r="Z698" s="136"/>
      <c r="AA698" s="136"/>
      <c r="AB698" s="136"/>
      <c r="AC698" s="136"/>
      <c r="AD698" s="144"/>
      <c r="AE698" s="78"/>
      <c r="AF698" s="78"/>
      <c r="AG698" s="78"/>
      <c r="AH698" s="78"/>
      <c r="AI698" s="78"/>
      <c r="AJ698" s="78"/>
      <c r="AK698" s="78"/>
      <c r="AL698" s="78"/>
      <c r="AM698" s="78"/>
      <c r="AN698" s="78"/>
      <c r="AO698" s="78"/>
      <c r="AP698" s="78"/>
      <c r="AQ698" s="78"/>
      <c r="AR698" s="78"/>
      <c r="AS698" s="78"/>
      <c r="AT698" s="78"/>
    </row>
    <row r="699" s="58" customFormat="1" ht="80" hidden="1" customHeight="1" spans="1:46">
      <c r="A699" s="152" t="s">
        <v>17858</v>
      </c>
      <c r="B699" s="134"/>
      <c r="C699" s="87" t="s">
        <v>2</v>
      </c>
      <c r="D699" s="135" t="s">
        <v>16480</v>
      </c>
      <c r="E699" s="157" t="s">
        <v>17859</v>
      </c>
      <c r="F699" s="157" t="s">
        <v>16400</v>
      </c>
      <c r="G699" s="137"/>
      <c r="H699" s="135">
        <v>30</v>
      </c>
      <c r="I699" s="78">
        <f t="shared" si="23"/>
        <v>30</v>
      </c>
      <c r="J699" s="160">
        <v>1</v>
      </c>
      <c r="K699" s="109">
        <v>0</v>
      </c>
      <c r="L699" s="105">
        <f>STOCK[[#This Row],[Entradas]]-STOCK[[#This Row],[Salidas]]</f>
        <v>1</v>
      </c>
      <c r="M699" s="98" t="e">
        <f>[1]!STOCK[[#This Row],[Precio Final]]*10%</f>
        <v>#REF!</v>
      </c>
      <c r="N699" s="98">
        <v>0</v>
      </c>
      <c r="O699" s="98">
        <v>0</v>
      </c>
      <c r="P699" s="135">
        <v>9</v>
      </c>
      <c r="Q699" s="141">
        <v>0</v>
      </c>
      <c r="R699" s="137">
        <v>0</v>
      </c>
      <c r="S699" s="137">
        <v>0</v>
      </c>
      <c r="T699" s="115" t="e">
        <f>[1]!STOCK[[#This Row],[Costo Unitario (USD)]]+[1]!STOCK[[#This Row],[Costo Envío (USD)]]+[1]!STOCK[[#This Row],[Comisión 10%]]</f>
        <v>#REF!</v>
      </c>
      <c r="U699" s="98" t="e">
        <f>[1]!STOCK[[#This Row],[Costo total]]*1.5</f>
        <v>#REF!</v>
      </c>
      <c r="V699" s="80">
        <f t="shared" si="22"/>
        <v>30</v>
      </c>
      <c r="W699" s="115" t="e">
        <f>[1]!STOCK[[#This Row],[Precio Final]]-[1]!STOCK[[#This Row],[Costo total]]</f>
        <v>#REF!</v>
      </c>
      <c r="X699" s="115" t="e">
        <f>[1]!STOCK[[#This Row],[Ganancia Unitaria]]*[1]!STOCK[[#This Row],[Salidas]]</f>
        <v>#REF!</v>
      </c>
      <c r="Y699" s="140"/>
      <c r="Z699" s="137"/>
      <c r="AA699" s="137"/>
      <c r="AB699" s="137"/>
      <c r="AC699" s="137"/>
      <c r="AD699" s="144"/>
      <c r="AE699" s="78"/>
      <c r="AF699" s="78"/>
      <c r="AG699" s="78"/>
      <c r="AH699" s="78"/>
      <c r="AI699" s="78"/>
      <c r="AJ699" s="78"/>
      <c r="AK699" s="78"/>
      <c r="AL699" s="78"/>
      <c r="AM699" s="78"/>
      <c r="AN699" s="78"/>
      <c r="AO699" s="78"/>
      <c r="AP699" s="78"/>
      <c r="AQ699" s="78"/>
      <c r="AR699" s="78"/>
      <c r="AS699" s="78"/>
      <c r="AT699" s="78"/>
    </row>
    <row r="700" s="58" customFormat="1" ht="80" hidden="1" customHeight="1" spans="1:46">
      <c r="A700" s="152" t="s">
        <v>17946</v>
      </c>
      <c r="B700" s="134"/>
      <c r="C700" s="83" t="s">
        <v>2</v>
      </c>
      <c r="D700" s="135" t="s">
        <v>16480</v>
      </c>
      <c r="E700" s="157" t="s">
        <v>17947</v>
      </c>
      <c r="F700" s="157" t="s">
        <v>16409</v>
      </c>
      <c r="G700" s="136"/>
      <c r="H700" s="135">
        <v>35</v>
      </c>
      <c r="I700" s="78">
        <f t="shared" si="23"/>
        <v>35</v>
      </c>
      <c r="J700" s="160">
        <v>1</v>
      </c>
      <c r="K700" s="110">
        <v>0</v>
      </c>
      <c r="L700" s="105">
        <f>STOCK[[#This Row],[Entradas]]-STOCK[[#This Row],[Salidas]]</f>
        <v>1</v>
      </c>
      <c r="M700" s="99" t="e">
        <f>[1]!STOCK[[#This Row],[Precio Final]]*10%</f>
        <v>#REF!</v>
      </c>
      <c r="N700" s="99">
        <v>0</v>
      </c>
      <c r="O700" s="99">
        <v>0</v>
      </c>
      <c r="P700" s="135">
        <v>9</v>
      </c>
      <c r="Q700" s="142">
        <v>0</v>
      </c>
      <c r="R700" s="136">
        <v>0</v>
      </c>
      <c r="S700" s="136">
        <v>0</v>
      </c>
      <c r="T700" s="121" t="e">
        <f>[1]!STOCK[[#This Row],[Costo Unitario (USD)]]+[1]!STOCK[[#This Row],[Costo Envío (USD)]]+[1]!STOCK[[#This Row],[Comisión 10%]]</f>
        <v>#REF!</v>
      </c>
      <c r="U700" s="99" t="e">
        <f>[1]!STOCK[[#This Row],[Costo total]]*1.5</f>
        <v>#REF!</v>
      </c>
      <c r="V700" s="80">
        <f t="shared" si="22"/>
        <v>35</v>
      </c>
      <c r="W700" s="121" t="e">
        <f>[1]!STOCK[[#This Row],[Precio Final]]-[1]!STOCK[[#This Row],[Costo total]]</f>
        <v>#REF!</v>
      </c>
      <c r="X700" s="121" t="e">
        <f>[1]!STOCK[[#This Row],[Ganancia Unitaria]]*[1]!STOCK[[#This Row],[Salidas]]</f>
        <v>#REF!</v>
      </c>
      <c r="Y700" s="139"/>
      <c r="Z700" s="136"/>
      <c r="AA700" s="136"/>
      <c r="AB700" s="136"/>
      <c r="AC700" s="136"/>
      <c r="AD700" s="144"/>
      <c r="AE700" s="78"/>
      <c r="AF700" s="78"/>
      <c r="AG700" s="78"/>
      <c r="AH700" s="78"/>
      <c r="AI700" s="78"/>
      <c r="AJ700" s="78"/>
      <c r="AK700" s="78"/>
      <c r="AL700" s="78"/>
      <c r="AM700" s="78"/>
      <c r="AN700" s="78"/>
      <c r="AO700" s="78"/>
      <c r="AP700" s="78"/>
      <c r="AQ700" s="78"/>
      <c r="AR700" s="78"/>
      <c r="AS700" s="78"/>
      <c r="AT700" s="78"/>
    </row>
    <row r="701" s="58" customFormat="1" ht="80" hidden="1" customHeight="1" spans="1:46">
      <c r="A701" s="135" t="s">
        <v>17948</v>
      </c>
      <c r="B701" s="134"/>
      <c r="C701" s="87" t="s">
        <v>2</v>
      </c>
      <c r="D701" s="135" t="s">
        <v>16466</v>
      </c>
      <c r="E701" s="157" t="s">
        <v>17949</v>
      </c>
      <c r="F701" s="157" t="s">
        <v>16400</v>
      </c>
      <c r="G701" s="137"/>
      <c r="H701" s="135">
        <v>35</v>
      </c>
      <c r="I701" s="78">
        <f t="shared" si="23"/>
        <v>35</v>
      </c>
      <c r="J701" s="160">
        <v>1</v>
      </c>
      <c r="K701" s="109">
        <v>0</v>
      </c>
      <c r="L701" s="105">
        <f>STOCK[[#This Row],[Entradas]]-STOCK[[#This Row],[Salidas]]</f>
        <v>1</v>
      </c>
      <c r="M701" s="98" t="e">
        <f>[1]!STOCK[[#This Row],[Precio Final]]*10%</f>
        <v>#REF!</v>
      </c>
      <c r="N701" s="98">
        <v>0</v>
      </c>
      <c r="O701" s="98">
        <v>0</v>
      </c>
      <c r="P701" s="135">
        <v>9</v>
      </c>
      <c r="Q701" s="141">
        <v>0</v>
      </c>
      <c r="R701" s="137">
        <v>0</v>
      </c>
      <c r="S701" s="137">
        <v>0</v>
      </c>
      <c r="T701" s="115" t="e">
        <f>[1]!STOCK[[#This Row],[Costo Unitario (USD)]]+[1]!STOCK[[#This Row],[Costo Envío (USD)]]+[1]!STOCK[[#This Row],[Comisión 10%]]</f>
        <v>#REF!</v>
      </c>
      <c r="U701" s="98" t="e">
        <f>[1]!STOCK[[#This Row],[Costo total]]*1.5</f>
        <v>#REF!</v>
      </c>
      <c r="V701" s="80">
        <f t="shared" si="22"/>
        <v>35</v>
      </c>
      <c r="W701" s="115" t="e">
        <f>[1]!STOCK[[#This Row],[Precio Final]]-[1]!STOCK[[#This Row],[Costo total]]</f>
        <v>#REF!</v>
      </c>
      <c r="X701" s="115" t="e">
        <f>[1]!STOCK[[#This Row],[Ganancia Unitaria]]*[1]!STOCK[[#This Row],[Salidas]]</f>
        <v>#REF!</v>
      </c>
      <c r="Y701" s="140"/>
      <c r="Z701" s="137"/>
      <c r="AA701" s="137"/>
      <c r="AB701" s="137"/>
      <c r="AC701" s="137"/>
      <c r="AD701" s="144"/>
      <c r="AE701" s="78"/>
      <c r="AF701" s="78"/>
      <c r="AG701" s="78"/>
      <c r="AH701" s="78"/>
      <c r="AI701" s="78"/>
      <c r="AJ701" s="78"/>
      <c r="AK701" s="78"/>
      <c r="AL701" s="78"/>
      <c r="AM701" s="78"/>
      <c r="AN701" s="78"/>
      <c r="AO701" s="78"/>
      <c r="AP701" s="78"/>
      <c r="AQ701" s="78"/>
      <c r="AR701" s="78"/>
      <c r="AS701" s="78"/>
      <c r="AT701" s="78"/>
    </row>
    <row r="702" s="58" customFormat="1" ht="80" hidden="1" customHeight="1" spans="1:46">
      <c r="A702" s="152" t="s">
        <v>17950</v>
      </c>
      <c r="B702" s="134"/>
      <c r="C702" s="83" t="s">
        <v>2</v>
      </c>
      <c r="D702" s="135" t="s">
        <v>16480</v>
      </c>
      <c r="E702" s="157" t="s">
        <v>17951</v>
      </c>
      <c r="F702" s="157" t="s">
        <v>16400</v>
      </c>
      <c r="G702" s="136"/>
      <c r="H702" s="135">
        <v>25</v>
      </c>
      <c r="I702" s="78">
        <f t="shared" si="23"/>
        <v>25</v>
      </c>
      <c r="J702" s="160">
        <v>1</v>
      </c>
      <c r="K702" s="110">
        <v>0</v>
      </c>
      <c r="L702" s="105">
        <f>STOCK[[#This Row],[Entradas]]-STOCK[[#This Row],[Salidas]]</f>
        <v>1</v>
      </c>
      <c r="M702" s="99" t="e">
        <f>[1]!STOCK[[#This Row],[Precio Final]]*10%</f>
        <v>#REF!</v>
      </c>
      <c r="N702" s="99">
        <v>0</v>
      </c>
      <c r="O702" s="99">
        <v>0</v>
      </c>
      <c r="P702" s="135">
        <v>9</v>
      </c>
      <c r="Q702" s="142">
        <v>0</v>
      </c>
      <c r="R702" s="136">
        <v>0</v>
      </c>
      <c r="S702" s="136">
        <v>0</v>
      </c>
      <c r="T702" s="121" t="e">
        <f>[1]!STOCK[[#This Row],[Costo Unitario (USD)]]+[1]!STOCK[[#This Row],[Costo Envío (USD)]]+[1]!STOCK[[#This Row],[Comisión 10%]]</f>
        <v>#REF!</v>
      </c>
      <c r="U702" s="99" t="e">
        <f>[1]!STOCK[[#This Row],[Costo total]]*1.5</f>
        <v>#REF!</v>
      </c>
      <c r="V702" s="80">
        <f t="shared" si="22"/>
        <v>25</v>
      </c>
      <c r="W702" s="121" t="e">
        <f>[1]!STOCK[[#This Row],[Precio Final]]-[1]!STOCK[[#This Row],[Costo total]]</f>
        <v>#REF!</v>
      </c>
      <c r="X702" s="121" t="e">
        <f>[1]!STOCK[[#This Row],[Ganancia Unitaria]]*[1]!STOCK[[#This Row],[Salidas]]</f>
        <v>#REF!</v>
      </c>
      <c r="Y702" s="139"/>
      <c r="Z702" s="136"/>
      <c r="AA702" s="136"/>
      <c r="AB702" s="136"/>
      <c r="AC702" s="136"/>
      <c r="AD702" s="144"/>
      <c r="AE702" s="78"/>
      <c r="AF702" s="78"/>
      <c r="AG702" s="78"/>
      <c r="AH702" s="78"/>
      <c r="AI702" s="78"/>
      <c r="AJ702" s="78"/>
      <c r="AK702" s="78"/>
      <c r="AL702" s="78"/>
      <c r="AM702" s="78"/>
      <c r="AN702" s="78"/>
      <c r="AO702" s="78"/>
      <c r="AP702" s="78"/>
      <c r="AQ702" s="78"/>
      <c r="AR702" s="78"/>
      <c r="AS702" s="78"/>
      <c r="AT702" s="78"/>
    </row>
    <row r="703" s="58" customFormat="1" ht="80" hidden="1" customHeight="1" spans="1:46">
      <c r="A703" s="152" t="s">
        <v>17952</v>
      </c>
      <c r="B703" s="134"/>
      <c r="C703" s="87" t="s">
        <v>2</v>
      </c>
      <c r="D703" s="135" t="s">
        <v>16480</v>
      </c>
      <c r="E703" s="157" t="s">
        <v>17953</v>
      </c>
      <c r="F703" s="157" t="s">
        <v>16409</v>
      </c>
      <c r="G703" s="137"/>
      <c r="H703" s="135">
        <v>20</v>
      </c>
      <c r="I703" s="78">
        <f t="shared" si="23"/>
        <v>20</v>
      </c>
      <c r="J703" s="160">
        <v>1</v>
      </c>
      <c r="K703" s="109">
        <v>0</v>
      </c>
      <c r="L703" s="105">
        <f>STOCK[[#This Row],[Entradas]]-STOCK[[#This Row],[Salidas]]</f>
        <v>1</v>
      </c>
      <c r="M703" s="98" t="e">
        <f>[1]!STOCK[[#This Row],[Precio Final]]*10%</f>
        <v>#REF!</v>
      </c>
      <c r="N703" s="98">
        <v>0</v>
      </c>
      <c r="O703" s="98">
        <v>0</v>
      </c>
      <c r="P703" s="135">
        <v>9</v>
      </c>
      <c r="Q703" s="141">
        <v>0</v>
      </c>
      <c r="R703" s="137">
        <v>0</v>
      </c>
      <c r="S703" s="137">
        <v>0</v>
      </c>
      <c r="T703" s="115" t="e">
        <f>[1]!STOCK[[#This Row],[Costo Unitario (USD)]]+[1]!STOCK[[#This Row],[Costo Envío (USD)]]+[1]!STOCK[[#This Row],[Comisión 10%]]</f>
        <v>#REF!</v>
      </c>
      <c r="U703" s="98" t="e">
        <f>[1]!STOCK[[#This Row],[Costo total]]*1.5</f>
        <v>#REF!</v>
      </c>
      <c r="V703" s="80">
        <f t="shared" si="22"/>
        <v>20</v>
      </c>
      <c r="W703" s="115" t="e">
        <f>[1]!STOCK[[#This Row],[Precio Final]]-[1]!STOCK[[#This Row],[Costo total]]</f>
        <v>#REF!</v>
      </c>
      <c r="X703" s="115" t="e">
        <f>[1]!STOCK[[#This Row],[Ganancia Unitaria]]*[1]!STOCK[[#This Row],[Salidas]]</f>
        <v>#REF!</v>
      </c>
      <c r="Y703" s="140"/>
      <c r="Z703" s="137"/>
      <c r="AA703" s="137"/>
      <c r="AB703" s="137"/>
      <c r="AC703" s="137"/>
      <c r="AD703" s="144"/>
      <c r="AE703" s="78"/>
      <c r="AF703" s="78"/>
      <c r="AG703" s="78"/>
      <c r="AH703" s="78"/>
      <c r="AI703" s="78"/>
      <c r="AJ703" s="78"/>
      <c r="AK703" s="78"/>
      <c r="AL703" s="78"/>
      <c r="AM703" s="78"/>
      <c r="AN703" s="78"/>
      <c r="AO703" s="78"/>
      <c r="AP703" s="78"/>
      <c r="AQ703" s="78"/>
      <c r="AR703" s="78"/>
      <c r="AS703" s="78"/>
      <c r="AT703" s="78"/>
    </row>
    <row r="704" s="58" customFormat="1" ht="80" hidden="1" customHeight="1" spans="1:46">
      <c r="A704" s="152" t="s">
        <v>17954</v>
      </c>
      <c r="B704" s="134"/>
      <c r="C704" s="83" t="s">
        <v>2</v>
      </c>
      <c r="D704" s="135" t="s">
        <v>16480</v>
      </c>
      <c r="E704" s="157" t="s">
        <v>17955</v>
      </c>
      <c r="F704" s="157" t="s">
        <v>16568</v>
      </c>
      <c r="G704" s="136"/>
      <c r="H704" s="135">
        <v>30</v>
      </c>
      <c r="I704" s="78">
        <f t="shared" si="23"/>
        <v>30</v>
      </c>
      <c r="J704" s="160">
        <v>1</v>
      </c>
      <c r="K704" s="110">
        <v>0</v>
      </c>
      <c r="L704" s="105">
        <v>0</v>
      </c>
      <c r="M704" s="99" t="e">
        <f>[1]!STOCK[[#This Row],[Precio Final]]*10%</f>
        <v>#REF!</v>
      </c>
      <c r="N704" s="99">
        <v>0</v>
      </c>
      <c r="O704" s="99">
        <v>0</v>
      </c>
      <c r="P704" s="135">
        <v>9</v>
      </c>
      <c r="Q704" s="142">
        <v>0</v>
      </c>
      <c r="R704" s="136">
        <v>0</v>
      </c>
      <c r="S704" s="136">
        <v>0</v>
      </c>
      <c r="T704" s="121" t="e">
        <f>[1]!STOCK[[#This Row],[Costo Unitario (USD)]]+[1]!STOCK[[#This Row],[Costo Envío (USD)]]+[1]!STOCK[[#This Row],[Comisión 10%]]</f>
        <v>#REF!</v>
      </c>
      <c r="U704" s="99" t="e">
        <f>[1]!STOCK[[#This Row],[Costo total]]*1.5</f>
        <v>#REF!</v>
      </c>
      <c r="V704" s="80">
        <f t="shared" si="22"/>
        <v>30</v>
      </c>
      <c r="W704" s="121" t="e">
        <f>[1]!STOCK[[#This Row],[Precio Final]]-[1]!STOCK[[#This Row],[Costo total]]</f>
        <v>#REF!</v>
      </c>
      <c r="X704" s="121" t="e">
        <f>[1]!STOCK[[#This Row],[Ganancia Unitaria]]*[1]!STOCK[[#This Row],[Salidas]]</f>
        <v>#REF!</v>
      </c>
      <c r="Y704" s="139"/>
      <c r="Z704" s="136"/>
      <c r="AA704" s="136"/>
      <c r="AB704" s="136"/>
      <c r="AC704" s="136"/>
      <c r="AD704" s="144"/>
      <c r="AE704" s="78"/>
      <c r="AF704" s="78"/>
      <c r="AG704" s="78"/>
      <c r="AH704" s="78"/>
      <c r="AI704" s="78"/>
      <c r="AJ704" s="78"/>
      <c r="AK704" s="78"/>
      <c r="AL704" s="78"/>
      <c r="AM704" s="78"/>
      <c r="AN704" s="78"/>
      <c r="AO704" s="78"/>
      <c r="AP704" s="78"/>
      <c r="AQ704" s="78"/>
      <c r="AR704" s="78"/>
      <c r="AS704" s="78"/>
      <c r="AT704" s="78"/>
    </row>
    <row r="705" s="58" customFormat="1" ht="80" hidden="1" customHeight="1" spans="1:46">
      <c r="A705" s="152" t="s">
        <v>17956</v>
      </c>
      <c r="B705" s="134"/>
      <c r="C705" s="87" t="s">
        <v>2</v>
      </c>
      <c r="D705" s="135" t="s">
        <v>16480</v>
      </c>
      <c r="E705" s="157" t="s">
        <v>17957</v>
      </c>
      <c r="F705" s="157" t="s">
        <v>16409</v>
      </c>
      <c r="G705" s="137"/>
      <c r="H705" s="135">
        <v>25</v>
      </c>
      <c r="I705" s="78">
        <f t="shared" si="23"/>
        <v>25</v>
      </c>
      <c r="J705" s="160">
        <v>1</v>
      </c>
      <c r="K705" s="109">
        <v>0</v>
      </c>
      <c r="L705" s="105">
        <f>STOCK[[#This Row],[Entradas]]-STOCK[[#This Row],[Salidas]]</f>
        <v>1</v>
      </c>
      <c r="M705" s="98" t="e">
        <f>[1]!STOCK[[#This Row],[Precio Final]]*10%</f>
        <v>#REF!</v>
      </c>
      <c r="N705" s="98">
        <v>0</v>
      </c>
      <c r="O705" s="98">
        <v>0</v>
      </c>
      <c r="P705" s="135">
        <v>9</v>
      </c>
      <c r="Q705" s="141">
        <v>0</v>
      </c>
      <c r="R705" s="137">
        <v>0</v>
      </c>
      <c r="S705" s="137">
        <v>0</v>
      </c>
      <c r="T705" s="115" t="e">
        <f>[1]!STOCK[[#This Row],[Costo Unitario (USD)]]+[1]!STOCK[[#This Row],[Costo Envío (USD)]]+[1]!STOCK[[#This Row],[Comisión 10%]]</f>
        <v>#REF!</v>
      </c>
      <c r="U705" s="98" t="e">
        <f>[1]!STOCK[[#This Row],[Costo total]]*1.5</f>
        <v>#REF!</v>
      </c>
      <c r="V705" s="80">
        <f t="shared" si="22"/>
        <v>25</v>
      </c>
      <c r="W705" s="115" t="e">
        <f>[1]!STOCK[[#This Row],[Precio Final]]-[1]!STOCK[[#This Row],[Costo total]]</f>
        <v>#REF!</v>
      </c>
      <c r="X705" s="115" t="e">
        <f>[1]!STOCK[[#This Row],[Ganancia Unitaria]]*[1]!STOCK[[#This Row],[Salidas]]</f>
        <v>#REF!</v>
      </c>
      <c r="Y705" s="140"/>
      <c r="Z705" s="137"/>
      <c r="AA705" s="137"/>
      <c r="AB705" s="137"/>
      <c r="AC705" s="137"/>
      <c r="AD705" s="144"/>
      <c r="AE705" s="78"/>
      <c r="AF705" s="78"/>
      <c r="AG705" s="78"/>
      <c r="AH705" s="78"/>
      <c r="AI705" s="78"/>
      <c r="AJ705" s="78"/>
      <c r="AK705" s="78"/>
      <c r="AL705" s="78"/>
      <c r="AM705" s="78"/>
      <c r="AN705" s="78"/>
      <c r="AO705" s="78"/>
      <c r="AP705" s="78"/>
      <c r="AQ705" s="78"/>
      <c r="AR705" s="78"/>
      <c r="AS705" s="78"/>
      <c r="AT705" s="78"/>
    </row>
    <row r="706" s="58" customFormat="1" ht="80" hidden="1" customHeight="1" spans="1:46">
      <c r="A706" s="152" t="s">
        <v>17958</v>
      </c>
      <c r="B706" s="134"/>
      <c r="C706" s="83" t="s">
        <v>2</v>
      </c>
      <c r="D706" s="135" t="s">
        <v>16480</v>
      </c>
      <c r="E706" s="157" t="s">
        <v>17959</v>
      </c>
      <c r="F706" s="157" t="s">
        <v>16387</v>
      </c>
      <c r="G706" s="136"/>
      <c r="H706" s="135">
        <v>25</v>
      </c>
      <c r="I706" s="78">
        <f t="shared" si="23"/>
        <v>25</v>
      </c>
      <c r="J706" s="160">
        <v>1</v>
      </c>
      <c r="K706" s="110">
        <v>0</v>
      </c>
      <c r="L706" s="105">
        <v>0</v>
      </c>
      <c r="M706" s="99" t="e">
        <f>[1]!STOCK[[#This Row],[Precio Final]]*10%</f>
        <v>#REF!</v>
      </c>
      <c r="N706" s="99">
        <v>0</v>
      </c>
      <c r="O706" s="99">
        <v>0</v>
      </c>
      <c r="P706" s="135">
        <v>9</v>
      </c>
      <c r="Q706" s="142">
        <v>0</v>
      </c>
      <c r="R706" s="136">
        <v>0</v>
      </c>
      <c r="S706" s="136">
        <v>0</v>
      </c>
      <c r="T706" s="121" t="e">
        <f>[1]!STOCK[[#This Row],[Costo Unitario (USD)]]+[1]!STOCK[[#This Row],[Costo Envío (USD)]]+[1]!STOCK[[#This Row],[Comisión 10%]]</f>
        <v>#REF!</v>
      </c>
      <c r="U706" s="99" t="e">
        <f>[1]!STOCK[[#This Row],[Costo total]]*1.5</f>
        <v>#REF!</v>
      </c>
      <c r="V706" s="80">
        <f t="shared" ref="V706:V769" si="24">H706</f>
        <v>25</v>
      </c>
      <c r="W706" s="121" t="e">
        <f>[1]!STOCK[[#This Row],[Precio Final]]-[1]!STOCK[[#This Row],[Costo total]]</f>
        <v>#REF!</v>
      </c>
      <c r="X706" s="121" t="e">
        <f>[1]!STOCK[[#This Row],[Ganancia Unitaria]]*[1]!STOCK[[#This Row],[Salidas]]</f>
        <v>#REF!</v>
      </c>
      <c r="Y706" s="139"/>
      <c r="Z706" s="136"/>
      <c r="AA706" s="136"/>
      <c r="AB706" s="136"/>
      <c r="AC706" s="136"/>
      <c r="AD706" s="144"/>
      <c r="AE706" s="78"/>
      <c r="AF706" s="78"/>
      <c r="AG706" s="78"/>
      <c r="AH706" s="78"/>
      <c r="AI706" s="78"/>
      <c r="AJ706" s="78"/>
      <c r="AK706" s="78"/>
      <c r="AL706" s="78"/>
      <c r="AM706" s="78"/>
      <c r="AN706" s="78"/>
      <c r="AO706" s="78"/>
      <c r="AP706" s="78"/>
      <c r="AQ706" s="78"/>
      <c r="AR706" s="78"/>
      <c r="AS706" s="78"/>
      <c r="AT706" s="78"/>
    </row>
    <row r="707" s="58" customFormat="1" ht="80" hidden="1" customHeight="1" spans="1:46">
      <c r="A707" s="152" t="s">
        <v>17960</v>
      </c>
      <c r="B707" s="134"/>
      <c r="C707" s="87" t="s">
        <v>2</v>
      </c>
      <c r="D707" s="135" t="s">
        <v>16480</v>
      </c>
      <c r="E707" s="157" t="s">
        <v>17961</v>
      </c>
      <c r="F707" s="157" t="s">
        <v>16413</v>
      </c>
      <c r="G707" s="137"/>
      <c r="H707" s="135">
        <v>35</v>
      </c>
      <c r="I707" s="78">
        <f t="shared" si="23"/>
        <v>35</v>
      </c>
      <c r="J707" s="160">
        <v>1</v>
      </c>
      <c r="K707" s="109">
        <v>0</v>
      </c>
      <c r="L707" s="105">
        <f>STOCK[[#This Row],[Entradas]]-STOCK[[#This Row],[Salidas]]</f>
        <v>1</v>
      </c>
      <c r="M707" s="98" t="e">
        <f>[1]!STOCK[[#This Row],[Precio Final]]*10%</f>
        <v>#REF!</v>
      </c>
      <c r="N707" s="98">
        <v>0</v>
      </c>
      <c r="O707" s="98">
        <v>0</v>
      </c>
      <c r="P707" s="135">
        <v>9</v>
      </c>
      <c r="Q707" s="141">
        <v>0</v>
      </c>
      <c r="R707" s="137">
        <v>0</v>
      </c>
      <c r="S707" s="137">
        <v>0</v>
      </c>
      <c r="T707" s="115" t="e">
        <f>[1]!STOCK[[#This Row],[Costo Unitario (USD)]]+[1]!STOCK[[#This Row],[Costo Envío (USD)]]+[1]!STOCK[[#This Row],[Comisión 10%]]</f>
        <v>#REF!</v>
      </c>
      <c r="U707" s="98" t="e">
        <f>[1]!STOCK[[#This Row],[Costo total]]*1.5</f>
        <v>#REF!</v>
      </c>
      <c r="V707" s="80">
        <f t="shared" si="24"/>
        <v>35</v>
      </c>
      <c r="W707" s="115" t="e">
        <f>[1]!STOCK[[#This Row],[Precio Final]]-[1]!STOCK[[#This Row],[Costo total]]</f>
        <v>#REF!</v>
      </c>
      <c r="X707" s="115" t="e">
        <f>[1]!STOCK[[#This Row],[Ganancia Unitaria]]*[1]!STOCK[[#This Row],[Salidas]]</f>
        <v>#REF!</v>
      </c>
      <c r="Y707" s="140"/>
      <c r="Z707" s="137"/>
      <c r="AA707" s="137"/>
      <c r="AB707" s="137"/>
      <c r="AC707" s="137"/>
      <c r="AD707" s="144"/>
      <c r="AE707" s="78"/>
      <c r="AF707" s="78"/>
      <c r="AG707" s="78"/>
      <c r="AH707" s="78"/>
      <c r="AI707" s="78"/>
      <c r="AJ707" s="78"/>
      <c r="AK707" s="78"/>
      <c r="AL707" s="78"/>
      <c r="AM707" s="78"/>
      <c r="AN707" s="78"/>
      <c r="AO707" s="78"/>
      <c r="AP707" s="78"/>
      <c r="AQ707" s="78"/>
      <c r="AR707" s="78"/>
      <c r="AS707" s="78"/>
      <c r="AT707" s="78"/>
    </row>
    <row r="708" s="58" customFormat="1" ht="80" hidden="1" customHeight="1" spans="1:46">
      <c r="A708" s="152" t="s">
        <v>17962</v>
      </c>
      <c r="B708" s="134"/>
      <c r="C708" s="83" t="s">
        <v>2</v>
      </c>
      <c r="D708" s="135" t="s">
        <v>16480</v>
      </c>
      <c r="E708" s="157" t="s">
        <v>17963</v>
      </c>
      <c r="F708" s="157" t="s">
        <v>16413</v>
      </c>
      <c r="G708" s="136"/>
      <c r="H708" s="135">
        <v>20</v>
      </c>
      <c r="I708" s="78">
        <f t="shared" si="23"/>
        <v>20</v>
      </c>
      <c r="J708" s="160">
        <v>1</v>
      </c>
      <c r="K708" s="110">
        <v>0</v>
      </c>
      <c r="L708" s="105">
        <f>STOCK[[#This Row],[Entradas]]-STOCK[[#This Row],[Salidas]]</f>
        <v>1</v>
      </c>
      <c r="M708" s="99" t="e">
        <f>[1]!STOCK[[#This Row],[Precio Final]]*10%</f>
        <v>#REF!</v>
      </c>
      <c r="N708" s="99">
        <v>0</v>
      </c>
      <c r="O708" s="99">
        <v>0</v>
      </c>
      <c r="P708" s="135">
        <v>9</v>
      </c>
      <c r="Q708" s="142">
        <v>0</v>
      </c>
      <c r="R708" s="136">
        <v>0</v>
      </c>
      <c r="S708" s="136">
        <v>0</v>
      </c>
      <c r="T708" s="121" t="e">
        <f>[1]!STOCK[[#This Row],[Costo Unitario (USD)]]+[1]!STOCK[[#This Row],[Costo Envío (USD)]]+[1]!STOCK[[#This Row],[Comisión 10%]]</f>
        <v>#REF!</v>
      </c>
      <c r="U708" s="99" t="e">
        <f>[1]!STOCK[[#This Row],[Costo total]]*1.5</f>
        <v>#REF!</v>
      </c>
      <c r="V708" s="80">
        <f t="shared" si="24"/>
        <v>20</v>
      </c>
      <c r="W708" s="121" t="e">
        <f>[1]!STOCK[[#This Row],[Precio Final]]-[1]!STOCK[[#This Row],[Costo total]]</f>
        <v>#REF!</v>
      </c>
      <c r="X708" s="121" t="e">
        <f>[1]!STOCK[[#This Row],[Ganancia Unitaria]]*[1]!STOCK[[#This Row],[Salidas]]</f>
        <v>#REF!</v>
      </c>
      <c r="Y708" s="139"/>
      <c r="Z708" s="136"/>
      <c r="AA708" s="136"/>
      <c r="AB708" s="136"/>
      <c r="AC708" s="136"/>
      <c r="AD708" s="144"/>
      <c r="AE708" s="78"/>
      <c r="AF708" s="78"/>
      <c r="AG708" s="78"/>
      <c r="AH708" s="78"/>
      <c r="AI708" s="78"/>
      <c r="AJ708" s="78"/>
      <c r="AK708" s="78"/>
      <c r="AL708" s="78"/>
      <c r="AM708" s="78"/>
      <c r="AN708" s="78"/>
      <c r="AO708" s="78"/>
      <c r="AP708" s="78"/>
      <c r="AQ708" s="78"/>
      <c r="AR708" s="78"/>
      <c r="AS708" s="78"/>
      <c r="AT708" s="78"/>
    </row>
    <row r="709" s="58" customFormat="1" ht="80" hidden="1" customHeight="1" spans="1:46">
      <c r="A709" s="152" t="s">
        <v>17964</v>
      </c>
      <c r="B709" s="134"/>
      <c r="C709" s="87" t="s">
        <v>2</v>
      </c>
      <c r="D709" s="135" t="s">
        <v>16480</v>
      </c>
      <c r="E709" s="157" t="s">
        <v>17965</v>
      </c>
      <c r="F709" s="157" t="s">
        <v>16400</v>
      </c>
      <c r="G709" s="137"/>
      <c r="H709" s="135">
        <v>25</v>
      </c>
      <c r="I709" s="78">
        <f t="shared" si="23"/>
        <v>25</v>
      </c>
      <c r="J709" s="160">
        <v>1</v>
      </c>
      <c r="K709" s="109">
        <v>0</v>
      </c>
      <c r="L709" s="105">
        <f>STOCK[[#This Row],[Entradas]]-STOCK[[#This Row],[Salidas]]</f>
        <v>1</v>
      </c>
      <c r="M709" s="98" t="e">
        <f>[1]!STOCK[[#This Row],[Precio Final]]*10%</f>
        <v>#REF!</v>
      </c>
      <c r="N709" s="98">
        <v>0</v>
      </c>
      <c r="O709" s="98">
        <v>0</v>
      </c>
      <c r="P709" s="135">
        <v>9</v>
      </c>
      <c r="Q709" s="141">
        <v>0</v>
      </c>
      <c r="R709" s="137">
        <v>0</v>
      </c>
      <c r="S709" s="137">
        <v>0</v>
      </c>
      <c r="T709" s="115" t="e">
        <f>[1]!STOCK[[#This Row],[Costo Unitario (USD)]]+[1]!STOCK[[#This Row],[Costo Envío (USD)]]+[1]!STOCK[[#This Row],[Comisión 10%]]</f>
        <v>#REF!</v>
      </c>
      <c r="U709" s="98" t="e">
        <f>[1]!STOCK[[#This Row],[Costo total]]*1.5</f>
        <v>#REF!</v>
      </c>
      <c r="V709" s="80">
        <f t="shared" si="24"/>
        <v>25</v>
      </c>
      <c r="W709" s="115" t="e">
        <f>[1]!STOCK[[#This Row],[Precio Final]]-[1]!STOCK[[#This Row],[Costo total]]</f>
        <v>#REF!</v>
      </c>
      <c r="X709" s="115" t="e">
        <f>[1]!STOCK[[#This Row],[Ganancia Unitaria]]*[1]!STOCK[[#This Row],[Salidas]]</f>
        <v>#REF!</v>
      </c>
      <c r="Y709" s="140"/>
      <c r="Z709" s="137"/>
      <c r="AA709" s="137"/>
      <c r="AB709" s="137"/>
      <c r="AC709" s="137"/>
      <c r="AD709" s="144"/>
      <c r="AE709" s="78"/>
      <c r="AF709" s="78"/>
      <c r="AG709" s="78"/>
      <c r="AH709" s="78"/>
      <c r="AI709" s="78"/>
      <c r="AJ709" s="78"/>
      <c r="AK709" s="78"/>
      <c r="AL709" s="78"/>
      <c r="AM709" s="78"/>
      <c r="AN709" s="78"/>
      <c r="AO709" s="78"/>
      <c r="AP709" s="78"/>
      <c r="AQ709" s="78"/>
      <c r="AR709" s="78"/>
      <c r="AS709" s="78"/>
      <c r="AT709" s="78"/>
    </row>
    <row r="710" s="58" customFormat="1" ht="80" hidden="1" customHeight="1" spans="1:46">
      <c r="A710" s="152" t="s">
        <v>17966</v>
      </c>
      <c r="B710" s="134"/>
      <c r="C710" s="83" t="s">
        <v>2</v>
      </c>
      <c r="D710" s="135" t="s">
        <v>16480</v>
      </c>
      <c r="E710" s="157" t="s">
        <v>17967</v>
      </c>
      <c r="F710" s="157" t="s">
        <v>16387</v>
      </c>
      <c r="G710" s="136"/>
      <c r="H710" s="135">
        <v>20</v>
      </c>
      <c r="I710" s="78">
        <f t="shared" si="23"/>
        <v>20</v>
      </c>
      <c r="J710" s="160">
        <v>1</v>
      </c>
      <c r="K710" s="110">
        <v>0</v>
      </c>
      <c r="L710" s="105">
        <f>STOCK[[#This Row],[Entradas]]-STOCK[[#This Row],[Salidas]]</f>
        <v>1</v>
      </c>
      <c r="M710" s="99" t="e">
        <f>[1]!STOCK[[#This Row],[Precio Final]]*10%</f>
        <v>#REF!</v>
      </c>
      <c r="N710" s="99">
        <v>0</v>
      </c>
      <c r="O710" s="99">
        <v>0</v>
      </c>
      <c r="P710" s="135">
        <v>9</v>
      </c>
      <c r="Q710" s="142">
        <v>0</v>
      </c>
      <c r="R710" s="136">
        <v>0</v>
      </c>
      <c r="S710" s="136">
        <v>0</v>
      </c>
      <c r="T710" s="121" t="e">
        <f>[1]!STOCK[[#This Row],[Costo Unitario (USD)]]+[1]!STOCK[[#This Row],[Costo Envío (USD)]]+[1]!STOCK[[#This Row],[Comisión 10%]]</f>
        <v>#REF!</v>
      </c>
      <c r="U710" s="99" t="e">
        <f>[1]!STOCK[[#This Row],[Costo total]]*1.5</f>
        <v>#REF!</v>
      </c>
      <c r="V710" s="80">
        <f t="shared" si="24"/>
        <v>20</v>
      </c>
      <c r="W710" s="121" t="e">
        <f>[1]!STOCK[[#This Row],[Precio Final]]-[1]!STOCK[[#This Row],[Costo total]]</f>
        <v>#REF!</v>
      </c>
      <c r="X710" s="121" t="e">
        <f>[1]!STOCK[[#This Row],[Ganancia Unitaria]]*[1]!STOCK[[#This Row],[Salidas]]</f>
        <v>#REF!</v>
      </c>
      <c r="Y710" s="139"/>
      <c r="Z710" s="136"/>
      <c r="AA710" s="136"/>
      <c r="AB710" s="136"/>
      <c r="AC710" s="136"/>
      <c r="AD710" s="144"/>
      <c r="AE710" s="78"/>
      <c r="AF710" s="78"/>
      <c r="AG710" s="78"/>
      <c r="AH710" s="78"/>
      <c r="AI710" s="78"/>
      <c r="AJ710" s="78"/>
      <c r="AK710" s="78"/>
      <c r="AL710" s="78"/>
      <c r="AM710" s="78"/>
      <c r="AN710" s="78"/>
      <c r="AO710" s="78"/>
      <c r="AP710" s="78"/>
      <c r="AQ710" s="78"/>
      <c r="AR710" s="78"/>
      <c r="AS710" s="78"/>
      <c r="AT710" s="78"/>
    </row>
    <row r="711" s="58" customFormat="1" ht="80" hidden="1" customHeight="1" spans="1:46">
      <c r="A711" s="152" t="s">
        <v>17968</v>
      </c>
      <c r="B711" s="134"/>
      <c r="C711" s="87" t="s">
        <v>2</v>
      </c>
      <c r="D711" s="135" t="s">
        <v>16480</v>
      </c>
      <c r="E711" s="157" t="s">
        <v>17969</v>
      </c>
      <c r="F711" s="157" t="s">
        <v>16400</v>
      </c>
      <c r="G711" s="137"/>
      <c r="H711" s="135">
        <v>20</v>
      </c>
      <c r="I711" s="78">
        <f t="shared" si="23"/>
        <v>20</v>
      </c>
      <c r="J711" s="160">
        <v>1</v>
      </c>
      <c r="K711" s="109">
        <v>0</v>
      </c>
      <c r="L711" s="105">
        <f>STOCK[[#This Row],[Entradas]]-STOCK[[#This Row],[Salidas]]</f>
        <v>1</v>
      </c>
      <c r="M711" s="98" t="e">
        <f>[1]!STOCK[[#This Row],[Precio Final]]*10%</f>
        <v>#REF!</v>
      </c>
      <c r="N711" s="98">
        <v>0</v>
      </c>
      <c r="O711" s="98">
        <v>0</v>
      </c>
      <c r="P711" s="135">
        <v>9</v>
      </c>
      <c r="Q711" s="141">
        <v>0</v>
      </c>
      <c r="R711" s="137">
        <v>0</v>
      </c>
      <c r="S711" s="137">
        <v>0</v>
      </c>
      <c r="T711" s="115" t="e">
        <f>[1]!STOCK[[#This Row],[Costo Unitario (USD)]]+[1]!STOCK[[#This Row],[Costo Envío (USD)]]+[1]!STOCK[[#This Row],[Comisión 10%]]</f>
        <v>#REF!</v>
      </c>
      <c r="U711" s="98" t="e">
        <f>[1]!STOCK[[#This Row],[Costo total]]*1.5</f>
        <v>#REF!</v>
      </c>
      <c r="V711" s="80">
        <f t="shared" si="24"/>
        <v>20</v>
      </c>
      <c r="W711" s="115" t="e">
        <f>[1]!STOCK[[#This Row],[Precio Final]]-[1]!STOCK[[#This Row],[Costo total]]</f>
        <v>#REF!</v>
      </c>
      <c r="X711" s="115" t="e">
        <f>[1]!STOCK[[#This Row],[Ganancia Unitaria]]*[1]!STOCK[[#This Row],[Salidas]]</f>
        <v>#REF!</v>
      </c>
      <c r="Y711" s="140"/>
      <c r="Z711" s="137"/>
      <c r="AA711" s="137"/>
      <c r="AB711" s="137"/>
      <c r="AC711" s="137"/>
      <c r="AD711" s="144"/>
      <c r="AE711" s="78"/>
      <c r="AF711" s="78"/>
      <c r="AG711" s="78"/>
      <c r="AH711" s="78"/>
      <c r="AI711" s="78"/>
      <c r="AJ711" s="78"/>
      <c r="AK711" s="78"/>
      <c r="AL711" s="78"/>
      <c r="AM711" s="78"/>
      <c r="AN711" s="78"/>
      <c r="AO711" s="78"/>
      <c r="AP711" s="78"/>
      <c r="AQ711" s="78"/>
      <c r="AR711" s="78"/>
      <c r="AS711" s="78"/>
      <c r="AT711" s="78"/>
    </row>
    <row r="712" s="58" customFormat="1" ht="80" hidden="1" customHeight="1" spans="1:46">
      <c r="A712" s="152" t="s">
        <v>17970</v>
      </c>
      <c r="B712" s="134"/>
      <c r="C712" s="83" t="s">
        <v>2</v>
      </c>
      <c r="D712" s="135" t="s">
        <v>16480</v>
      </c>
      <c r="E712" s="157" t="s">
        <v>17971</v>
      </c>
      <c r="F712" s="157" t="s">
        <v>16400</v>
      </c>
      <c r="G712" s="136"/>
      <c r="H712" s="135">
        <v>30</v>
      </c>
      <c r="I712" s="78">
        <f t="shared" si="23"/>
        <v>30</v>
      </c>
      <c r="J712" s="160">
        <v>1</v>
      </c>
      <c r="K712" s="110">
        <v>0</v>
      </c>
      <c r="L712" s="105">
        <f>STOCK[[#This Row],[Entradas]]-STOCK[[#This Row],[Salidas]]</f>
        <v>1</v>
      </c>
      <c r="M712" s="99" t="e">
        <f>[1]!STOCK[[#This Row],[Precio Final]]*10%</f>
        <v>#REF!</v>
      </c>
      <c r="N712" s="99">
        <v>0</v>
      </c>
      <c r="O712" s="99">
        <v>0</v>
      </c>
      <c r="P712" s="135">
        <v>9</v>
      </c>
      <c r="Q712" s="142">
        <v>0</v>
      </c>
      <c r="R712" s="136">
        <v>0</v>
      </c>
      <c r="S712" s="136">
        <v>0</v>
      </c>
      <c r="T712" s="121" t="e">
        <f>[1]!STOCK[[#This Row],[Costo Unitario (USD)]]+[1]!STOCK[[#This Row],[Costo Envío (USD)]]+[1]!STOCK[[#This Row],[Comisión 10%]]</f>
        <v>#REF!</v>
      </c>
      <c r="U712" s="99" t="e">
        <f>[1]!STOCK[[#This Row],[Costo total]]*1.5</f>
        <v>#REF!</v>
      </c>
      <c r="V712" s="80">
        <f t="shared" si="24"/>
        <v>30</v>
      </c>
      <c r="W712" s="121" t="e">
        <f>[1]!STOCK[[#This Row],[Precio Final]]-[1]!STOCK[[#This Row],[Costo total]]</f>
        <v>#REF!</v>
      </c>
      <c r="X712" s="121" t="e">
        <f>[1]!STOCK[[#This Row],[Ganancia Unitaria]]*[1]!STOCK[[#This Row],[Salidas]]</f>
        <v>#REF!</v>
      </c>
      <c r="Y712" s="139"/>
      <c r="Z712" s="136"/>
      <c r="AA712" s="136"/>
      <c r="AB712" s="136"/>
      <c r="AC712" s="136"/>
      <c r="AD712" s="144"/>
      <c r="AE712" s="78"/>
      <c r="AF712" s="78"/>
      <c r="AG712" s="78"/>
      <c r="AH712" s="78"/>
      <c r="AI712" s="78"/>
      <c r="AJ712" s="78"/>
      <c r="AK712" s="78"/>
      <c r="AL712" s="78"/>
      <c r="AM712" s="78"/>
      <c r="AN712" s="78"/>
      <c r="AO712" s="78"/>
      <c r="AP712" s="78"/>
      <c r="AQ712" s="78"/>
      <c r="AR712" s="78"/>
      <c r="AS712" s="78"/>
      <c r="AT712" s="78"/>
    </row>
    <row r="713" s="58" customFormat="1" ht="80" hidden="1" customHeight="1" spans="1:46">
      <c r="A713" s="152" t="s">
        <v>17972</v>
      </c>
      <c r="B713" s="134"/>
      <c r="C713" s="87" t="s">
        <v>2</v>
      </c>
      <c r="D713" s="135" t="s">
        <v>16466</v>
      </c>
      <c r="E713" s="157" t="s">
        <v>17973</v>
      </c>
      <c r="F713" s="157" t="s">
        <v>16400</v>
      </c>
      <c r="G713" s="137"/>
      <c r="H713" s="135">
        <v>25</v>
      </c>
      <c r="I713" s="78">
        <f t="shared" si="23"/>
        <v>25</v>
      </c>
      <c r="J713" s="160">
        <v>1</v>
      </c>
      <c r="K713" s="109">
        <v>0</v>
      </c>
      <c r="L713" s="105">
        <f>STOCK[[#This Row],[Entradas]]-STOCK[[#This Row],[Salidas]]</f>
        <v>1</v>
      </c>
      <c r="M713" s="98" t="e">
        <f>[1]!STOCK[[#This Row],[Precio Final]]*10%</f>
        <v>#REF!</v>
      </c>
      <c r="N713" s="98">
        <v>0</v>
      </c>
      <c r="O713" s="98">
        <v>0</v>
      </c>
      <c r="P713" s="135">
        <v>9</v>
      </c>
      <c r="Q713" s="141">
        <v>0</v>
      </c>
      <c r="R713" s="137">
        <v>0</v>
      </c>
      <c r="S713" s="137">
        <v>0</v>
      </c>
      <c r="T713" s="115" t="e">
        <f>[1]!STOCK[[#This Row],[Costo Unitario (USD)]]+[1]!STOCK[[#This Row],[Costo Envío (USD)]]+[1]!STOCK[[#This Row],[Comisión 10%]]</f>
        <v>#REF!</v>
      </c>
      <c r="U713" s="98" t="e">
        <f>[1]!STOCK[[#This Row],[Costo total]]*1.5</f>
        <v>#REF!</v>
      </c>
      <c r="V713" s="80">
        <f t="shared" si="24"/>
        <v>25</v>
      </c>
      <c r="W713" s="115" t="e">
        <f>[1]!STOCK[[#This Row],[Precio Final]]-[1]!STOCK[[#This Row],[Costo total]]</f>
        <v>#REF!</v>
      </c>
      <c r="X713" s="115" t="e">
        <f>[1]!STOCK[[#This Row],[Ganancia Unitaria]]*[1]!STOCK[[#This Row],[Salidas]]</f>
        <v>#REF!</v>
      </c>
      <c r="Y713" s="140"/>
      <c r="Z713" s="137"/>
      <c r="AA713" s="137"/>
      <c r="AB713" s="137"/>
      <c r="AC713" s="137"/>
      <c r="AD713" s="144"/>
      <c r="AE713" s="78"/>
      <c r="AF713" s="78"/>
      <c r="AG713" s="78"/>
      <c r="AH713" s="78"/>
      <c r="AI713" s="78"/>
      <c r="AJ713" s="78"/>
      <c r="AK713" s="78"/>
      <c r="AL713" s="78"/>
      <c r="AM713" s="78"/>
      <c r="AN713" s="78"/>
      <c r="AO713" s="78"/>
      <c r="AP713" s="78"/>
      <c r="AQ713" s="78"/>
      <c r="AR713" s="78"/>
      <c r="AS713" s="78"/>
      <c r="AT713" s="78"/>
    </row>
    <row r="714" s="58" customFormat="1" ht="80" customHeight="1" spans="1:46">
      <c r="A714" s="152" t="s">
        <v>17974</v>
      </c>
      <c r="B714" s="134"/>
      <c r="C714" s="83" t="s">
        <v>2</v>
      </c>
      <c r="D714" s="135" t="s">
        <v>16519</v>
      </c>
      <c r="E714" s="157" t="s">
        <v>17975</v>
      </c>
      <c r="F714" s="157" t="s">
        <v>16478</v>
      </c>
      <c r="G714" s="136"/>
      <c r="H714" s="135">
        <v>22</v>
      </c>
      <c r="I714" s="78">
        <f t="shared" si="23"/>
        <v>22</v>
      </c>
      <c r="J714" s="160">
        <v>3</v>
      </c>
      <c r="K714" s="110">
        <v>1</v>
      </c>
      <c r="L714" s="105">
        <f>STOCK[[#This Row],[Entradas]]-STOCK[[#This Row],[Salidas]]</f>
        <v>2</v>
      </c>
      <c r="M714" s="99" t="e">
        <f>[1]!STOCK[[#This Row],[Precio Final]]*10%</f>
        <v>#REF!</v>
      </c>
      <c r="N714" s="99">
        <v>0</v>
      </c>
      <c r="O714" s="99">
        <v>0</v>
      </c>
      <c r="P714" s="135">
        <v>6.75</v>
      </c>
      <c r="Q714" s="142">
        <v>0</v>
      </c>
      <c r="R714" s="136">
        <v>0</v>
      </c>
      <c r="S714" s="136">
        <v>5</v>
      </c>
      <c r="T714" s="121" t="e">
        <f>[1]!STOCK[[#This Row],[Costo Unitario (USD)]]+[1]!STOCK[[#This Row],[Costo Envío (USD)]]+[1]!STOCK[[#This Row],[Comisión 10%]]</f>
        <v>#REF!</v>
      </c>
      <c r="U714" s="99" t="e">
        <f>[1]!STOCK[[#This Row],[Costo total]]*1.5</f>
        <v>#REF!</v>
      </c>
      <c r="V714" s="80">
        <f t="shared" si="24"/>
        <v>22</v>
      </c>
      <c r="W714" s="121" t="e">
        <f>[1]!STOCK[[#This Row],[Precio Final]]-[1]!STOCK[[#This Row],[Costo total]]</f>
        <v>#REF!</v>
      </c>
      <c r="X714" s="121" t="e">
        <f>[1]!STOCK[[#This Row],[Ganancia Unitaria]]*[1]!STOCK[[#This Row],[Salidas]]</f>
        <v>#REF!</v>
      </c>
      <c r="Y714" s="139"/>
      <c r="Z714" s="136"/>
      <c r="AA714" s="136"/>
      <c r="AB714" s="136"/>
      <c r="AC714" s="136"/>
      <c r="AD714" s="144"/>
      <c r="AE714" s="78"/>
      <c r="AF714" s="78"/>
      <c r="AG714" s="78"/>
      <c r="AH714" s="78"/>
      <c r="AI714" s="78"/>
      <c r="AJ714" s="78"/>
      <c r="AK714" s="78"/>
      <c r="AL714" s="78"/>
      <c r="AM714" s="78"/>
      <c r="AN714" s="78"/>
      <c r="AO714" s="78"/>
      <c r="AP714" s="78"/>
      <c r="AQ714" s="78"/>
      <c r="AR714" s="78"/>
      <c r="AS714" s="78"/>
      <c r="AT714" s="78"/>
    </row>
    <row r="715" s="58" customFormat="1" ht="80" customHeight="1" spans="1:46">
      <c r="A715" s="152" t="s">
        <v>17976</v>
      </c>
      <c r="B715" s="134"/>
      <c r="C715" s="87" t="s">
        <v>2</v>
      </c>
      <c r="D715" s="135" t="s">
        <v>16519</v>
      </c>
      <c r="E715" s="157" t="s">
        <v>17977</v>
      </c>
      <c r="F715" s="157" t="s">
        <v>16475</v>
      </c>
      <c r="G715" s="137"/>
      <c r="H715" s="135">
        <v>22</v>
      </c>
      <c r="I715" s="78">
        <f t="shared" si="23"/>
        <v>22</v>
      </c>
      <c r="J715" s="160">
        <v>3</v>
      </c>
      <c r="K715" s="109">
        <v>1</v>
      </c>
      <c r="L715" s="105">
        <f>STOCK[[#This Row],[Entradas]]-STOCK[[#This Row],[Salidas]]</f>
        <v>2</v>
      </c>
      <c r="M715" s="98" t="e">
        <f>[1]!STOCK[[#This Row],[Precio Final]]*10%</f>
        <v>#REF!</v>
      </c>
      <c r="N715" s="98">
        <v>0</v>
      </c>
      <c r="O715" s="98">
        <v>0</v>
      </c>
      <c r="P715" s="135">
        <v>6.75</v>
      </c>
      <c r="Q715" s="141">
        <v>0</v>
      </c>
      <c r="R715" s="137">
        <v>0</v>
      </c>
      <c r="S715" s="137">
        <v>5</v>
      </c>
      <c r="T715" s="115" t="e">
        <f>[1]!STOCK[[#This Row],[Costo Unitario (USD)]]+[1]!STOCK[[#This Row],[Costo Envío (USD)]]+[1]!STOCK[[#This Row],[Comisión 10%]]</f>
        <v>#REF!</v>
      </c>
      <c r="U715" s="98" t="e">
        <f>[1]!STOCK[[#This Row],[Costo total]]*1.5</f>
        <v>#REF!</v>
      </c>
      <c r="V715" s="80">
        <f t="shared" si="24"/>
        <v>22</v>
      </c>
      <c r="W715" s="115" t="e">
        <f>[1]!STOCK[[#This Row],[Precio Final]]-[1]!STOCK[[#This Row],[Costo total]]</f>
        <v>#REF!</v>
      </c>
      <c r="X715" s="115" t="e">
        <f>[1]!STOCK[[#This Row],[Ganancia Unitaria]]*[1]!STOCK[[#This Row],[Salidas]]</f>
        <v>#REF!</v>
      </c>
      <c r="Y715" s="140"/>
      <c r="Z715" s="137"/>
      <c r="AA715" s="137"/>
      <c r="AB715" s="137"/>
      <c r="AC715" s="137"/>
      <c r="AD715" s="144"/>
      <c r="AE715" s="78"/>
      <c r="AF715" s="78"/>
      <c r="AG715" s="78"/>
      <c r="AH715" s="78"/>
      <c r="AI715" s="78"/>
      <c r="AJ715" s="78"/>
      <c r="AK715" s="78"/>
      <c r="AL715" s="78"/>
      <c r="AM715" s="78"/>
      <c r="AN715" s="78"/>
      <c r="AO715" s="78"/>
      <c r="AP715" s="78"/>
      <c r="AQ715" s="78"/>
      <c r="AR715" s="78"/>
      <c r="AS715" s="78"/>
      <c r="AT715" s="78"/>
    </row>
    <row r="716" s="58" customFormat="1" ht="80" customHeight="1" spans="1:46">
      <c r="A716" s="152" t="s">
        <v>17978</v>
      </c>
      <c r="B716" s="134"/>
      <c r="C716" s="83" t="s">
        <v>2</v>
      </c>
      <c r="D716" s="135" t="s">
        <v>16519</v>
      </c>
      <c r="E716" s="157" t="s">
        <v>17979</v>
      </c>
      <c r="F716" s="157" t="s">
        <v>16508</v>
      </c>
      <c r="G716" s="136"/>
      <c r="H716" s="135">
        <v>22</v>
      </c>
      <c r="I716" s="78">
        <f t="shared" si="23"/>
        <v>22</v>
      </c>
      <c r="J716" s="160">
        <v>3</v>
      </c>
      <c r="K716" s="110">
        <v>0</v>
      </c>
      <c r="L716" s="105">
        <f>STOCK[[#This Row],[Entradas]]-STOCK[[#This Row],[Salidas]]</f>
        <v>3</v>
      </c>
      <c r="M716" s="99" t="e">
        <f>[1]!STOCK[[#This Row],[Precio Final]]*10%</f>
        <v>#REF!</v>
      </c>
      <c r="N716" s="99">
        <v>0</v>
      </c>
      <c r="O716" s="99">
        <v>0</v>
      </c>
      <c r="P716" s="135">
        <v>6.75</v>
      </c>
      <c r="Q716" s="142">
        <v>0</v>
      </c>
      <c r="R716" s="136">
        <v>0</v>
      </c>
      <c r="S716" s="136">
        <v>5</v>
      </c>
      <c r="T716" s="121" t="e">
        <f>[1]!STOCK[[#This Row],[Costo Unitario (USD)]]+[1]!STOCK[[#This Row],[Costo Envío (USD)]]+[1]!STOCK[[#This Row],[Comisión 10%]]</f>
        <v>#REF!</v>
      </c>
      <c r="U716" s="99" t="e">
        <f>[1]!STOCK[[#This Row],[Costo total]]*1.5</f>
        <v>#REF!</v>
      </c>
      <c r="V716" s="80">
        <f t="shared" si="24"/>
        <v>22</v>
      </c>
      <c r="W716" s="121" t="e">
        <f>[1]!STOCK[[#This Row],[Precio Final]]-[1]!STOCK[[#This Row],[Costo total]]</f>
        <v>#REF!</v>
      </c>
      <c r="X716" s="121" t="e">
        <f>[1]!STOCK[[#This Row],[Ganancia Unitaria]]*[1]!STOCK[[#This Row],[Salidas]]</f>
        <v>#REF!</v>
      </c>
      <c r="Y716" s="139"/>
      <c r="Z716" s="136"/>
      <c r="AA716" s="136"/>
      <c r="AB716" s="136"/>
      <c r="AC716" s="136"/>
      <c r="AD716" s="144"/>
      <c r="AE716" s="78"/>
      <c r="AF716" s="78"/>
      <c r="AG716" s="78"/>
      <c r="AH716" s="78"/>
      <c r="AI716" s="78"/>
      <c r="AJ716" s="78"/>
      <c r="AK716" s="78"/>
      <c r="AL716" s="78"/>
      <c r="AM716" s="78"/>
      <c r="AN716" s="78"/>
      <c r="AO716" s="78"/>
      <c r="AP716" s="78"/>
      <c r="AQ716" s="78"/>
      <c r="AR716" s="78"/>
      <c r="AS716" s="78"/>
      <c r="AT716" s="78"/>
    </row>
    <row r="717" s="58" customFormat="1" ht="80" customHeight="1" spans="1:46">
      <c r="A717" s="152" t="s">
        <v>17980</v>
      </c>
      <c r="B717" s="134"/>
      <c r="C717" s="87" t="s">
        <v>2</v>
      </c>
      <c r="D717" s="135" t="s">
        <v>16519</v>
      </c>
      <c r="E717" s="157" t="s">
        <v>17981</v>
      </c>
      <c r="F717" s="157" t="s">
        <v>16472</v>
      </c>
      <c r="G717" s="137"/>
      <c r="H717" s="135">
        <v>22</v>
      </c>
      <c r="I717" s="78">
        <f t="shared" si="23"/>
        <v>22</v>
      </c>
      <c r="J717" s="160">
        <v>3</v>
      </c>
      <c r="K717" s="109">
        <v>0</v>
      </c>
      <c r="L717" s="105">
        <f>STOCK[[#This Row],[Entradas]]-STOCK[[#This Row],[Salidas]]</f>
        <v>3</v>
      </c>
      <c r="M717" s="98" t="e">
        <f>[1]!STOCK[[#This Row],[Precio Final]]*10%</f>
        <v>#REF!</v>
      </c>
      <c r="N717" s="98">
        <v>0</v>
      </c>
      <c r="O717" s="98">
        <v>0</v>
      </c>
      <c r="P717" s="135">
        <v>6.75</v>
      </c>
      <c r="Q717" s="141">
        <v>0</v>
      </c>
      <c r="R717" s="137">
        <v>0</v>
      </c>
      <c r="S717" s="137">
        <v>5</v>
      </c>
      <c r="T717" s="115" t="e">
        <f>[1]!STOCK[[#This Row],[Costo Unitario (USD)]]+[1]!STOCK[[#This Row],[Costo Envío (USD)]]+[1]!STOCK[[#This Row],[Comisión 10%]]</f>
        <v>#REF!</v>
      </c>
      <c r="U717" s="98" t="e">
        <f>[1]!STOCK[[#This Row],[Costo total]]*1.5</f>
        <v>#REF!</v>
      </c>
      <c r="V717" s="80">
        <f t="shared" si="24"/>
        <v>22</v>
      </c>
      <c r="W717" s="115" t="e">
        <f>[1]!STOCK[[#This Row],[Precio Final]]-[1]!STOCK[[#This Row],[Costo total]]</f>
        <v>#REF!</v>
      </c>
      <c r="X717" s="115" t="e">
        <f>[1]!STOCK[[#This Row],[Ganancia Unitaria]]*[1]!STOCK[[#This Row],[Salidas]]</f>
        <v>#REF!</v>
      </c>
      <c r="Y717" s="140"/>
      <c r="Z717" s="137"/>
      <c r="AA717" s="137"/>
      <c r="AB717" s="137"/>
      <c r="AC717" s="137"/>
      <c r="AD717" s="144"/>
      <c r="AE717" s="78"/>
      <c r="AF717" s="78"/>
      <c r="AG717" s="78"/>
      <c r="AH717" s="78"/>
      <c r="AI717" s="78"/>
      <c r="AJ717" s="78"/>
      <c r="AK717" s="78"/>
      <c r="AL717" s="78"/>
      <c r="AM717" s="78"/>
      <c r="AN717" s="78"/>
      <c r="AO717" s="78"/>
      <c r="AP717" s="78"/>
      <c r="AQ717" s="78"/>
      <c r="AR717" s="78"/>
      <c r="AS717" s="78"/>
      <c r="AT717" s="78"/>
    </row>
    <row r="718" s="58" customFormat="1" ht="80" customHeight="1" spans="1:46">
      <c r="A718" s="152" t="s">
        <v>17982</v>
      </c>
      <c r="B718" s="134"/>
      <c r="C718" s="83" t="s">
        <v>2</v>
      </c>
      <c r="D718" s="135" t="s">
        <v>16519</v>
      </c>
      <c r="E718" s="157" t="s">
        <v>17983</v>
      </c>
      <c r="F718" s="157" t="s">
        <v>16807</v>
      </c>
      <c r="G718" s="136"/>
      <c r="H718" s="135">
        <v>22</v>
      </c>
      <c r="I718" s="78">
        <f t="shared" si="23"/>
        <v>22</v>
      </c>
      <c r="J718" s="160">
        <v>2</v>
      </c>
      <c r="K718" s="110">
        <v>0</v>
      </c>
      <c r="L718" s="105">
        <f>STOCK[[#This Row],[Entradas]]-STOCK[[#This Row],[Salidas]]</f>
        <v>2</v>
      </c>
      <c r="M718" s="99" t="e">
        <f>[1]!STOCK[[#This Row],[Precio Final]]*10%</f>
        <v>#REF!</v>
      </c>
      <c r="N718" s="99">
        <v>0</v>
      </c>
      <c r="O718" s="99">
        <v>0</v>
      </c>
      <c r="P718" s="135">
        <v>6.75</v>
      </c>
      <c r="Q718" s="142">
        <v>0</v>
      </c>
      <c r="R718" s="136">
        <v>0</v>
      </c>
      <c r="S718" s="136">
        <v>5</v>
      </c>
      <c r="T718" s="121" t="e">
        <f>[1]!STOCK[[#This Row],[Costo Unitario (USD)]]+[1]!STOCK[[#This Row],[Costo Envío (USD)]]+[1]!STOCK[[#This Row],[Comisión 10%]]</f>
        <v>#REF!</v>
      </c>
      <c r="U718" s="99" t="e">
        <f>[1]!STOCK[[#This Row],[Costo total]]*1.5</f>
        <v>#REF!</v>
      </c>
      <c r="V718" s="80">
        <f t="shared" si="24"/>
        <v>22</v>
      </c>
      <c r="W718" s="121" t="e">
        <f>[1]!STOCK[[#This Row],[Precio Final]]-[1]!STOCK[[#This Row],[Costo total]]</f>
        <v>#REF!</v>
      </c>
      <c r="X718" s="121" t="e">
        <f>[1]!STOCK[[#This Row],[Ganancia Unitaria]]*[1]!STOCK[[#This Row],[Salidas]]</f>
        <v>#REF!</v>
      </c>
      <c r="Y718" s="139"/>
      <c r="Z718" s="136"/>
      <c r="AA718" s="136"/>
      <c r="AB718" s="136"/>
      <c r="AC718" s="136"/>
      <c r="AD718" s="144"/>
      <c r="AE718" s="78"/>
      <c r="AF718" s="78"/>
      <c r="AG718" s="78"/>
      <c r="AH718" s="78"/>
      <c r="AI718" s="78"/>
      <c r="AJ718" s="78"/>
      <c r="AK718" s="78"/>
      <c r="AL718" s="78"/>
      <c r="AM718" s="78"/>
      <c r="AN718" s="78"/>
      <c r="AO718" s="78"/>
      <c r="AP718" s="78"/>
      <c r="AQ718" s="78"/>
      <c r="AR718" s="78"/>
      <c r="AS718" s="78"/>
      <c r="AT718" s="78"/>
    </row>
    <row r="719" s="58" customFormat="1" ht="80" customHeight="1" spans="1:46">
      <c r="A719" s="152" t="s">
        <v>17984</v>
      </c>
      <c r="B719" s="134"/>
      <c r="C719" s="87" t="s">
        <v>2</v>
      </c>
      <c r="D719" s="135" t="s">
        <v>16519</v>
      </c>
      <c r="E719" s="157" t="s">
        <v>17985</v>
      </c>
      <c r="F719" s="157" t="s">
        <v>16478</v>
      </c>
      <c r="G719" s="137"/>
      <c r="H719" s="135">
        <v>29</v>
      </c>
      <c r="I719" s="78">
        <f t="shared" si="23"/>
        <v>29</v>
      </c>
      <c r="J719" s="160">
        <v>3</v>
      </c>
      <c r="K719" s="109">
        <v>1</v>
      </c>
      <c r="L719" s="105">
        <f>STOCK[[#This Row],[Entradas]]-STOCK[[#This Row],[Salidas]]</f>
        <v>2</v>
      </c>
      <c r="M719" s="98" t="e">
        <f>[1]!STOCK[[#This Row],[Precio Final]]*10%</f>
        <v>#REF!</v>
      </c>
      <c r="N719" s="98">
        <v>0</v>
      </c>
      <c r="O719" s="98">
        <v>0</v>
      </c>
      <c r="P719" s="135">
        <v>11.25</v>
      </c>
      <c r="Q719" s="141">
        <v>0</v>
      </c>
      <c r="R719" s="137">
        <v>0</v>
      </c>
      <c r="S719" s="137">
        <v>5</v>
      </c>
      <c r="T719" s="115" t="e">
        <f>[1]!STOCK[[#This Row],[Costo Unitario (USD)]]+[1]!STOCK[[#This Row],[Costo Envío (USD)]]+[1]!STOCK[[#This Row],[Comisión 10%]]</f>
        <v>#REF!</v>
      </c>
      <c r="U719" s="98" t="e">
        <f>[1]!STOCK[[#This Row],[Costo total]]*1.5</f>
        <v>#REF!</v>
      </c>
      <c r="V719" s="80">
        <f t="shared" si="24"/>
        <v>29</v>
      </c>
      <c r="W719" s="115" t="e">
        <f>[1]!STOCK[[#This Row],[Precio Final]]-[1]!STOCK[[#This Row],[Costo total]]</f>
        <v>#REF!</v>
      </c>
      <c r="X719" s="115" t="e">
        <f>[1]!STOCK[[#This Row],[Ganancia Unitaria]]*[1]!STOCK[[#This Row],[Salidas]]</f>
        <v>#REF!</v>
      </c>
      <c r="Y719" s="140"/>
      <c r="Z719" s="137"/>
      <c r="AA719" s="137"/>
      <c r="AB719" s="137"/>
      <c r="AC719" s="137"/>
      <c r="AD719" s="144"/>
      <c r="AE719" s="78"/>
      <c r="AF719" s="78"/>
      <c r="AG719" s="78"/>
      <c r="AH719" s="78"/>
      <c r="AI719" s="78"/>
      <c r="AJ719" s="78"/>
      <c r="AK719" s="78"/>
      <c r="AL719" s="78"/>
      <c r="AM719" s="78"/>
      <c r="AN719" s="78"/>
      <c r="AO719" s="78"/>
      <c r="AP719" s="78"/>
      <c r="AQ719" s="78"/>
      <c r="AR719" s="78"/>
      <c r="AS719" s="78"/>
      <c r="AT719" s="78"/>
    </row>
    <row r="720" s="58" customFormat="1" ht="80" customHeight="1" spans="1:46">
      <c r="A720" s="152" t="s">
        <v>17986</v>
      </c>
      <c r="B720" s="134"/>
      <c r="C720" s="83" t="s">
        <v>2</v>
      </c>
      <c r="D720" s="135" t="s">
        <v>16519</v>
      </c>
      <c r="E720" s="157" t="s">
        <v>17987</v>
      </c>
      <c r="F720" s="157" t="s">
        <v>16475</v>
      </c>
      <c r="G720" s="136"/>
      <c r="H720" s="135">
        <v>29</v>
      </c>
      <c r="I720" s="78">
        <f t="shared" si="23"/>
        <v>29</v>
      </c>
      <c r="J720" s="160">
        <v>3</v>
      </c>
      <c r="K720" s="110">
        <v>0</v>
      </c>
      <c r="L720" s="105">
        <f>STOCK[[#This Row],[Entradas]]-STOCK[[#This Row],[Salidas]]</f>
        <v>3</v>
      </c>
      <c r="M720" s="99" t="e">
        <f>[1]!STOCK[[#This Row],[Precio Final]]*10%</f>
        <v>#REF!</v>
      </c>
      <c r="N720" s="99">
        <v>0</v>
      </c>
      <c r="O720" s="99">
        <v>0</v>
      </c>
      <c r="P720" s="135">
        <v>11.25</v>
      </c>
      <c r="Q720" s="142">
        <v>0</v>
      </c>
      <c r="R720" s="136">
        <v>0</v>
      </c>
      <c r="S720" s="136">
        <v>5</v>
      </c>
      <c r="T720" s="121" t="e">
        <f>[1]!STOCK[[#This Row],[Costo Unitario (USD)]]+[1]!STOCK[[#This Row],[Costo Envío (USD)]]+[1]!STOCK[[#This Row],[Comisión 10%]]</f>
        <v>#REF!</v>
      </c>
      <c r="U720" s="99" t="e">
        <f>[1]!STOCK[[#This Row],[Costo total]]*1.5</f>
        <v>#REF!</v>
      </c>
      <c r="V720" s="80">
        <f t="shared" si="24"/>
        <v>29</v>
      </c>
      <c r="W720" s="121" t="e">
        <f>[1]!STOCK[[#This Row],[Precio Final]]-[1]!STOCK[[#This Row],[Costo total]]</f>
        <v>#REF!</v>
      </c>
      <c r="X720" s="121" t="e">
        <f>[1]!STOCK[[#This Row],[Ganancia Unitaria]]*[1]!STOCK[[#This Row],[Salidas]]</f>
        <v>#REF!</v>
      </c>
      <c r="Y720" s="139"/>
      <c r="Z720" s="136"/>
      <c r="AA720" s="136"/>
      <c r="AB720" s="136"/>
      <c r="AC720" s="136"/>
      <c r="AD720" s="144"/>
      <c r="AE720" s="78"/>
      <c r="AF720" s="78"/>
      <c r="AG720" s="78"/>
      <c r="AH720" s="78"/>
      <c r="AI720" s="78"/>
      <c r="AJ720" s="78"/>
      <c r="AK720" s="78"/>
      <c r="AL720" s="78"/>
      <c r="AM720" s="78"/>
      <c r="AN720" s="78"/>
      <c r="AO720" s="78"/>
      <c r="AP720" s="78"/>
      <c r="AQ720" s="78"/>
      <c r="AR720" s="78"/>
      <c r="AS720" s="78"/>
      <c r="AT720" s="78"/>
    </row>
    <row r="721" s="58" customFormat="1" ht="80" customHeight="1" spans="1:46">
      <c r="A721" s="152" t="s">
        <v>17988</v>
      </c>
      <c r="B721" s="134"/>
      <c r="C721" s="87" t="s">
        <v>2</v>
      </c>
      <c r="D721" s="135" t="s">
        <v>16519</v>
      </c>
      <c r="E721" s="157" t="s">
        <v>17989</v>
      </c>
      <c r="F721" s="157" t="s">
        <v>16508</v>
      </c>
      <c r="G721" s="137"/>
      <c r="H721" s="135">
        <v>29</v>
      </c>
      <c r="I721" s="78">
        <f t="shared" ref="I721:I784" si="25">H721</f>
        <v>29</v>
      </c>
      <c r="J721" s="160">
        <v>3</v>
      </c>
      <c r="K721" s="109">
        <v>0</v>
      </c>
      <c r="L721" s="105">
        <f>STOCK[[#This Row],[Entradas]]-STOCK[[#This Row],[Salidas]]</f>
        <v>3</v>
      </c>
      <c r="M721" s="98" t="e">
        <f>[1]!STOCK[[#This Row],[Precio Final]]*10%</f>
        <v>#REF!</v>
      </c>
      <c r="N721" s="98">
        <v>0</v>
      </c>
      <c r="O721" s="98">
        <v>0</v>
      </c>
      <c r="P721" s="135">
        <v>11.25</v>
      </c>
      <c r="Q721" s="141">
        <v>0</v>
      </c>
      <c r="R721" s="137">
        <v>0</v>
      </c>
      <c r="S721" s="137">
        <v>5</v>
      </c>
      <c r="T721" s="115" t="e">
        <f>[1]!STOCK[[#This Row],[Costo Unitario (USD)]]+[1]!STOCK[[#This Row],[Costo Envío (USD)]]+[1]!STOCK[[#This Row],[Comisión 10%]]</f>
        <v>#REF!</v>
      </c>
      <c r="U721" s="98" t="e">
        <f>[1]!STOCK[[#This Row],[Costo total]]*1.5</f>
        <v>#REF!</v>
      </c>
      <c r="V721" s="80">
        <f t="shared" si="24"/>
        <v>29</v>
      </c>
      <c r="W721" s="115" t="e">
        <f>[1]!STOCK[[#This Row],[Precio Final]]-[1]!STOCK[[#This Row],[Costo total]]</f>
        <v>#REF!</v>
      </c>
      <c r="X721" s="115" t="e">
        <f>[1]!STOCK[[#This Row],[Ganancia Unitaria]]*[1]!STOCK[[#This Row],[Salidas]]</f>
        <v>#REF!</v>
      </c>
      <c r="Y721" s="140"/>
      <c r="Z721" s="137"/>
      <c r="AA721" s="137"/>
      <c r="AB721" s="137"/>
      <c r="AC721" s="137"/>
      <c r="AD721" s="144"/>
      <c r="AE721" s="78"/>
      <c r="AF721" s="78"/>
      <c r="AG721" s="78"/>
      <c r="AH721" s="78"/>
      <c r="AI721" s="78"/>
      <c r="AJ721" s="78"/>
      <c r="AK721" s="78"/>
      <c r="AL721" s="78"/>
      <c r="AM721" s="78"/>
      <c r="AN721" s="78"/>
      <c r="AO721" s="78"/>
      <c r="AP721" s="78"/>
      <c r="AQ721" s="78"/>
      <c r="AR721" s="78"/>
      <c r="AS721" s="78"/>
      <c r="AT721" s="78"/>
    </row>
    <row r="722" s="58" customFormat="1" ht="80" customHeight="1" spans="1:46">
      <c r="A722" s="152" t="s">
        <v>17990</v>
      </c>
      <c r="B722" s="134"/>
      <c r="C722" s="83" t="s">
        <v>2</v>
      </c>
      <c r="D722" s="135" t="s">
        <v>16519</v>
      </c>
      <c r="E722" s="157" t="s">
        <v>17991</v>
      </c>
      <c r="F722" s="157" t="s">
        <v>16472</v>
      </c>
      <c r="G722" s="136"/>
      <c r="H722" s="135">
        <v>29</v>
      </c>
      <c r="I722" s="78">
        <f t="shared" si="25"/>
        <v>29</v>
      </c>
      <c r="J722" s="160">
        <v>4</v>
      </c>
      <c r="K722" s="110">
        <v>0</v>
      </c>
      <c r="L722" s="105">
        <f>STOCK[[#This Row],[Entradas]]-STOCK[[#This Row],[Salidas]]</f>
        <v>4</v>
      </c>
      <c r="M722" s="99" t="e">
        <f>[1]!STOCK[[#This Row],[Precio Final]]*10%</f>
        <v>#REF!</v>
      </c>
      <c r="N722" s="99">
        <v>0</v>
      </c>
      <c r="O722" s="99">
        <v>0</v>
      </c>
      <c r="P722" s="135">
        <v>11.25</v>
      </c>
      <c r="Q722" s="142">
        <v>0</v>
      </c>
      <c r="R722" s="136">
        <v>0</v>
      </c>
      <c r="S722" s="136">
        <v>5</v>
      </c>
      <c r="T722" s="121" t="e">
        <f>[1]!STOCK[[#This Row],[Costo Unitario (USD)]]+[1]!STOCK[[#This Row],[Costo Envío (USD)]]+[1]!STOCK[[#This Row],[Comisión 10%]]</f>
        <v>#REF!</v>
      </c>
      <c r="U722" s="99" t="e">
        <f>[1]!STOCK[[#This Row],[Costo total]]*1.5</f>
        <v>#REF!</v>
      </c>
      <c r="V722" s="80">
        <f t="shared" si="24"/>
        <v>29</v>
      </c>
      <c r="W722" s="121" t="e">
        <f>[1]!STOCK[[#This Row],[Precio Final]]-[1]!STOCK[[#This Row],[Costo total]]</f>
        <v>#REF!</v>
      </c>
      <c r="X722" s="121" t="e">
        <f>[1]!STOCK[[#This Row],[Ganancia Unitaria]]*[1]!STOCK[[#This Row],[Salidas]]</f>
        <v>#REF!</v>
      </c>
      <c r="Y722" s="139"/>
      <c r="Z722" s="136"/>
      <c r="AA722" s="136"/>
      <c r="AB722" s="136"/>
      <c r="AC722" s="136"/>
      <c r="AD722" s="144"/>
      <c r="AE722" s="78"/>
      <c r="AF722" s="78"/>
      <c r="AG722" s="78"/>
      <c r="AH722" s="78"/>
      <c r="AI722" s="78"/>
      <c r="AJ722" s="78"/>
      <c r="AK722" s="78"/>
      <c r="AL722" s="78"/>
      <c r="AM722" s="78"/>
      <c r="AN722" s="78"/>
      <c r="AO722" s="78"/>
      <c r="AP722" s="78"/>
      <c r="AQ722" s="78"/>
      <c r="AR722" s="78"/>
      <c r="AS722" s="78"/>
      <c r="AT722" s="78"/>
    </row>
    <row r="723" s="58" customFormat="1" ht="80" customHeight="1" spans="1:46">
      <c r="A723" s="152" t="s">
        <v>17992</v>
      </c>
      <c r="B723" s="134"/>
      <c r="C723" s="87" t="s">
        <v>2</v>
      </c>
      <c r="D723" s="135" t="s">
        <v>16519</v>
      </c>
      <c r="E723" s="157" t="s">
        <v>17993</v>
      </c>
      <c r="F723" s="157" t="s">
        <v>16807</v>
      </c>
      <c r="G723" s="137"/>
      <c r="H723" s="135">
        <v>29</v>
      </c>
      <c r="I723" s="78">
        <f t="shared" si="25"/>
        <v>29</v>
      </c>
      <c r="J723" s="160">
        <v>3</v>
      </c>
      <c r="K723" s="109">
        <v>1</v>
      </c>
      <c r="L723" s="105">
        <f>STOCK[[#This Row],[Entradas]]-STOCK[[#This Row],[Salidas]]</f>
        <v>2</v>
      </c>
      <c r="M723" s="98" t="e">
        <f>[1]!STOCK[[#This Row],[Precio Final]]*10%</f>
        <v>#REF!</v>
      </c>
      <c r="N723" s="98">
        <v>0</v>
      </c>
      <c r="O723" s="98">
        <v>0</v>
      </c>
      <c r="P723" s="135">
        <v>11.25</v>
      </c>
      <c r="Q723" s="141">
        <v>0</v>
      </c>
      <c r="R723" s="137">
        <v>0</v>
      </c>
      <c r="S723" s="137">
        <v>5</v>
      </c>
      <c r="T723" s="115" t="e">
        <f>[1]!STOCK[[#This Row],[Costo Unitario (USD)]]+[1]!STOCK[[#This Row],[Costo Envío (USD)]]+[1]!STOCK[[#This Row],[Comisión 10%]]</f>
        <v>#REF!</v>
      </c>
      <c r="U723" s="98" t="e">
        <f>[1]!STOCK[[#This Row],[Costo total]]*1.5</f>
        <v>#REF!</v>
      </c>
      <c r="V723" s="80">
        <f t="shared" si="24"/>
        <v>29</v>
      </c>
      <c r="W723" s="115" t="e">
        <f>[1]!STOCK[[#This Row],[Precio Final]]-[1]!STOCK[[#This Row],[Costo total]]</f>
        <v>#REF!</v>
      </c>
      <c r="X723" s="115" t="e">
        <f>[1]!STOCK[[#This Row],[Ganancia Unitaria]]*[1]!STOCK[[#This Row],[Salidas]]</f>
        <v>#REF!</v>
      </c>
      <c r="Y723" s="140"/>
      <c r="Z723" s="137"/>
      <c r="AA723" s="137"/>
      <c r="AB723" s="137"/>
      <c r="AC723" s="137"/>
      <c r="AD723" s="144"/>
      <c r="AE723" s="78"/>
      <c r="AF723" s="78"/>
      <c r="AG723" s="78"/>
      <c r="AH723" s="78"/>
      <c r="AI723" s="78"/>
      <c r="AJ723" s="78"/>
      <c r="AK723" s="78"/>
      <c r="AL723" s="78"/>
      <c r="AM723" s="78"/>
      <c r="AN723" s="78"/>
      <c r="AO723" s="78"/>
      <c r="AP723" s="78"/>
      <c r="AQ723" s="78"/>
      <c r="AR723" s="78"/>
      <c r="AS723" s="78"/>
      <c r="AT723" s="78"/>
    </row>
    <row r="724" s="58" customFormat="1" ht="80" customHeight="1" spans="1:46">
      <c r="A724" s="152" t="s">
        <v>17994</v>
      </c>
      <c r="B724" s="134"/>
      <c r="C724" s="83" t="s">
        <v>2</v>
      </c>
      <c r="D724" s="135" t="s">
        <v>16519</v>
      </c>
      <c r="E724" s="157" t="s">
        <v>17995</v>
      </c>
      <c r="F724" s="157" t="s">
        <v>16929</v>
      </c>
      <c r="G724" s="136"/>
      <c r="H724" s="135">
        <v>29</v>
      </c>
      <c r="I724" s="78">
        <f t="shared" si="25"/>
        <v>29</v>
      </c>
      <c r="J724" s="160">
        <v>3</v>
      </c>
      <c r="K724" s="110">
        <v>1</v>
      </c>
      <c r="L724" s="105">
        <f>STOCK[[#This Row],[Entradas]]-STOCK[[#This Row],[Salidas]]</f>
        <v>2</v>
      </c>
      <c r="M724" s="99" t="e">
        <f>[1]!STOCK[[#This Row],[Precio Final]]*10%</f>
        <v>#REF!</v>
      </c>
      <c r="N724" s="99">
        <v>0</v>
      </c>
      <c r="O724" s="99">
        <v>0</v>
      </c>
      <c r="P724" s="135">
        <v>11.25</v>
      </c>
      <c r="Q724" s="142">
        <v>0</v>
      </c>
      <c r="R724" s="136">
        <v>0</v>
      </c>
      <c r="S724" s="136">
        <v>5</v>
      </c>
      <c r="T724" s="121" t="e">
        <f>[1]!STOCK[[#This Row],[Costo Unitario (USD)]]+[1]!STOCK[[#This Row],[Costo Envío (USD)]]+[1]!STOCK[[#This Row],[Comisión 10%]]</f>
        <v>#REF!</v>
      </c>
      <c r="U724" s="99" t="e">
        <f>[1]!STOCK[[#This Row],[Costo total]]*1.5</f>
        <v>#REF!</v>
      </c>
      <c r="V724" s="80">
        <f t="shared" si="24"/>
        <v>29</v>
      </c>
      <c r="W724" s="121" t="e">
        <f>[1]!STOCK[[#This Row],[Precio Final]]-[1]!STOCK[[#This Row],[Costo total]]</f>
        <v>#REF!</v>
      </c>
      <c r="X724" s="121" t="e">
        <f>[1]!STOCK[[#This Row],[Ganancia Unitaria]]*[1]!STOCK[[#This Row],[Salidas]]</f>
        <v>#REF!</v>
      </c>
      <c r="Y724" s="139"/>
      <c r="Z724" s="136"/>
      <c r="AA724" s="136"/>
      <c r="AB724" s="136"/>
      <c r="AC724" s="136"/>
      <c r="AD724" s="144"/>
      <c r="AE724" s="78"/>
      <c r="AF724" s="78"/>
      <c r="AG724" s="78"/>
      <c r="AH724" s="78"/>
      <c r="AI724" s="78"/>
      <c r="AJ724" s="78"/>
      <c r="AK724" s="78"/>
      <c r="AL724" s="78"/>
      <c r="AM724" s="78"/>
      <c r="AN724" s="78"/>
      <c r="AO724" s="78"/>
      <c r="AP724" s="78"/>
      <c r="AQ724" s="78"/>
      <c r="AR724" s="78"/>
      <c r="AS724" s="78"/>
      <c r="AT724" s="78"/>
    </row>
    <row r="725" s="58" customFormat="1" ht="80" hidden="1" customHeight="1" spans="1:46">
      <c r="A725" s="152" t="s">
        <v>17996</v>
      </c>
      <c r="B725" s="134"/>
      <c r="C725" s="87" t="s">
        <v>2</v>
      </c>
      <c r="D725" s="135" t="s">
        <v>16423</v>
      </c>
      <c r="E725" s="157" t="s">
        <v>17997</v>
      </c>
      <c r="F725" s="157" t="s">
        <v>17998</v>
      </c>
      <c r="G725" s="137"/>
      <c r="H725" s="135">
        <v>35</v>
      </c>
      <c r="I725" s="78">
        <f t="shared" si="25"/>
        <v>35</v>
      </c>
      <c r="J725" s="160">
        <v>3</v>
      </c>
      <c r="K725" s="109">
        <v>0</v>
      </c>
      <c r="L725" s="105">
        <f>STOCK[[#This Row],[Entradas]]-STOCK[[#This Row],[Salidas]]</f>
        <v>3</v>
      </c>
      <c r="M725" s="98" t="e">
        <f>[1]!STOCK[[#This Row],[Precio Final]]*10%</f>
        <v>#REF!</v>
      </c>
      <c r="N725" s="98">
        <v>0</v>
      </c>
      <c r="O725" s="98">
        <v>0</v>
      </c>
      <c r="P725" s="135">
        <v>8.25</v>
      </c>
      <c r="Q725" s="141">
        <v>0</v>
      </c>
      <c r="R725" s="137">
        <v>0</v>
      </c>
      <c r="S725" s="137">
        <v>1.8</v>
      </c>
      <c r="T725" s="115" t="e">
        <f>[1]!STOCK[[#This Row],[Costo Unitario (USD)]]+[1]!STOCK[[#This Row],[Costo Envío (USD)]]+[1]!STOCK[[#This Row],[Comisión 10%]]</f>
        <v>#REF!</v>
      </c>
      <c r="U725" s="98" t="e">
        <f>[1]!STOCK[[#This Row],[Costo total]]*1.5</f>
        <v>#REF!</v>
      </c>
      <c r="V725" s="80">
        <f t="shared" si="24"/>
        <v>35</v>
      </c>
      <c r="W725" s="115" t="e">
        <f>[1]!STOCK[[#This Row],[Precio Final]]-[1]!STOCK[[#This Row],[Costo total]]</f>
        <v>#REF!</v>
      </c>
      <c r="X725" s="115" t="e">
        <f>[1]!STOCK[[#This Row],[Ganancia Unitaria]]*[1]!STOCK[[#This Row],[Salidas]]</f>
        <v>#REF!</v>
      </c>
      <c r="Y725" s="140"/>
      <c r="Z725" s="137"/>
      <c r="AA725" s="137"/>
      <c r="AB725" s="137"/>
      <c r="AC725" s="137">
        <v>28</v>
      </c>
      <c r="AD725" s="144"/>
      <c r="AE725" s="78"/>
      <c r="AF725" s="78"/>
      <c r="AG725" s="78"/>
      <c r="AH725" s="78"/>
      <c r="AI725" s="78"/>
      <c r="AJ725" s="78"/>
      <c r="AK725" s="78"/>
      <c r="AL725" s="78"/>
      <c r="AM725" s="78"/>
      <c r="AN725" s="78"/>
      <c r="AO725" s="78"/>
      <c r="AP725" s="78"/>
      <c r="AQ725" s="78"/>
      <c r="AR725" s="78"/>
      <c r="AS725" s="78"/>
      <c r="AT725" s="78"/>
    </row>
    <row r="726" s="58" customFormat="1" ht="80" hidden="1" customHeight="1" spans="1:46">
      <c r="A726" s="152" t="s">
        <v>17999</v>
      </c>
      <c r="B726" s="134"/>
      <c r="C726" s="83" t="s">
        <v>2</v>
      </c>
      <c r="D726" s="135" t="s">
        <v>16423</v>
      </c>
      <c r="E726" s="157" t="s">
        <v>18000</v>
      </c>
      <c r="F726" s="157" t="s">
        <v>17998</v>
      </c>
      <c r="G726" s="136"/>
      <c r="H726" s="135">
        <v>30</v>
      </c>
      <c r="I726" s="78">
        <f t="shared" si="25"/>
        <v>30</v>
      </c>
      <c r="J726" s="160">
        <v>3</v>
      </c>
      <c r="K726" s="110">
        <v>0</v>
      </c>
      <c r="L726" s="105">
        <f>STOCK[[#This Row],[Entradas]]-STOCK[[#This Row],[Salidas]]</f>
        <v>3</v>
      </c>
      <c r="M726" s="99" t="e">
        <f>[1]!STOCK[[#This Row],[Precio Final]]*10%</f>
        <v>#REF!</v>
      </c>
      <c r="N726" s="99">
        <v>0</v>
      </c>
      <c r="O726" s="99">
        <v>0</v>
      </c>
      <c r="P726" s="135">
        <v>7.5</v>
      </c>
      <c r="Q726" s="142">
        <v>0</v>
      </c>
      <c r="R726" s="136">
        <v>0</v>
      </c>
      <c r="S726" s="136">
        <v>1.8</v>
      </c>
      <c r="T726" s="121" t="e">
        <f>[1]!STOCK[[#This Row],[Costo Unitario (USD)]]+[1]!STOCK[[#This Row],[Costo Envío (USD)]]+[1]!STOCK[[#This Row],[Comisión 10%]]</f>
        <v>#REF!</v>
      </c>
      <c r="U726" s="99" t="e">
        <f>[1]!STOCK[[#This Row],[Costo total]]*1.5</f>
        <v>#REF!</v>
      </c>
      <c r="V726" s="80">
        <f t="shared" si="24"/>
        <v>30</v>
      </c>
      <c r="W726" s="121" t="e">
        <f>[1]!STOCK[[#This Row],[Precio Final]]-[1]!STOCK[[#This Row],[Costo total]]</f>
        <v>#REF!</v>
      </c>
      <c r="X726" s="121" t="e">
        <f>[1]!STOCK[[#This Row],[Ganancia Unitaria]]*[1]!STOCK[[#This Row],[Salidas]]</f>
        <v>#REF!</v>
      </c>
      <c r="Y726" s="139"/>
      <c r="Z726" s="136"/>
      <c r="AA726" s="136"/>
      <c r="AB726" s="136"/>
      <c r="AC726" s="136">
        <v>28</v>
      </c>
      <c r="AD726" s="144"/>
      <c r="AE726" s="78"/>
      <c r="AF726" s="78"/>
      <c r="AG726" s="78"/>
      <c r="AH726" s="78"/>
      <c r="AI726" s="78"/>
      <c r="AJ726" s="78"/>
      <c r="AK726" s="78"/>
      <c r="AL726" s="78"/>
      <c r="AM726" s="78"/>
      <c r="AN726" s="78"/>
      <c r="AO726" s="78"/>
      <c r="AP726" s="78"/>
      <c r="AQ726" s="78"/>
      <c r="AR726" s="78"/>
      <c r="AS726" s="78"/>
      <c r="AT726" s="78"/>
    </row>
    <row r="727" s="58" customFormat="1" ht="80" hidden="1" customHeight="1" spans="1:46">
      <c r="A727" s="152" t="s">
        <v>18001</v>
      </c>
      <c r="B727" s="134"/>
      <c r="C727" s="87" t="s">
        <v>2</v>
      </c>
      <c r="D727" s="135" t="s">
        <v>16423</v>
      </c>
      <c r="E727" s="157" t="s">
        <v>18002</v>
      </c>
      <c r="F727" s="157" t="s">
        <v>17169</v>
      </c>
      <c r="G727" s="137"/>
      <c r="H727" s="135">
        <v>35</v>
      </c>
      <c r="I727" s="78">
        <f t="shared" si="25"/>
        <v>35</v>
      </c>
      <c r="J727" s="160">
        <v>2</v>
      </c>
      <c r="K727" s="109">
        <v>0</v>
      </c>
      <c r="L727" s="105">
        <f>STOCK[[#This Row],[Entradas]]-STOCK[[#This Row],[Salidas]]</f>
        <v>2</v>
      </c>
      <c r="M727" s="98" t="e">
        <f>[1]!STOCK[[#This Row],[Precio Final]]*10%</f>
        <v>#REF!</v>
      </c>
      <c r="N727" s="98">
        <v>0</v>
      </c>
      <c r="O727" s="98">
        <v>0</v>
      </c>
      <c r="P727" s="135">
        <v>16.5</v>
      </c>
      <c r="Q727" s="141">
        <v>0</v>
      </c>
      <c r="R727" s="137">
        <v>0</v>
      </c>
      <c r="S727" s="137">
        <v>1.8</v>
      </c>
      <c r="T727" s="115" t="e">
        <f>[1]!STOCK[[#This Row],[Costo Unitario (USD)]]+[1]!STOCK[[#This Row],[Costo Envío (USD)]]+[1]!STOCK[[#This Row],[Comisión 10%]]</f>
        <v>#REF!</v>
      </c>
      <c r="U727" s="98" t="e">
        <f>[1]!STOCK[[#This Row],[Costo total]]*1.5</f>
        <v>#REF!</v>
      </c>
      <c r="V727" s="80">
        <f t="shared" si="24"/>
        <v>35</v>
      </c>
      <c r="W727" s="115" t="e">
        <f>[1]!STOCK[[#This Row],[Precio Final]]-[1]!STOCK[[#This Row],[Costo total]]</f>
        <v>#REF!</v>
      </c>
      <c r="X727" s="115" t="e">
        <f>[1]!STOCK[[#This Row],[Ganancia Unitaria]]*[1]!STOCK[[#This Row],[Salidas]]</f>
        <v>#REF!</v>
      </c>
      <c r="Y727" s="140"/>
      <c r="Z727" s="137"/>
      <c r="AA727" s="137"/>
      <c r="AB727" s="137"/>
      <c r="AC727" s="137">
        <v>28</v>
      </c>
      <c r="AD727" s="144"/>
      <c r="AE727" s="78"/>
      <c r="AF727" s="78"/>
      <c r="AG727" s="78"/>
      <c r="AH727" s="78"/>
      <c r="AI727" s="78"/>
      <c r="AJ727" s="78"/>
      <c r="AK727" s="78"/>
      <c r="AL727" s="78"/>
      <c r="AM727" s="78"/>
      <c r="AN727" s="78"/>
      <c r="AO727" s="78"/>
      <c r="AP727" s="78"/>
      <c r="AQ727" s="78"/>
      <c r="AR727" s="78"/>
      <c r="AS727" s="78"/>
      <c r="AT727" s="78"/>
    </row>
    <row r="728" s="58" customFormat="1" ht="80" hidden="1" customHeight="1" spans="1:46">
      <c r="A728" s="152" t="s">
        <v>18003</v>
      </c>
      <c r="B728" s="134"/>
      <c r="C728" s="83" t="s">
        <v>2</v>
      </c>
      <c r="D728" s="135" t="s">
        <v>16423</v>
      </c>
      <c r="E728" s="157" t="s">
        <v>18004</v>
      </c>
      <c r="F728" s="157" t="s">
        <v>18005</v>
      </c>
      <c r="G728" s="136"/>
      <c r="H728" s="135">
        <v>35</v>
      </c>
      <c r="I728" s="78">
        <f t="shared" si="25"/>
        <v>35</v>
      </c>
      <c r="J728" s="160">
        <v>3</v>
      </c>
      <c r="K728" s="110">
        <v>0</v>
      </c>
      <c r="L728" s="105">
        <f>STOCK[[#This Row],[Entradas]]-STOCK[[#This Row],[Salidas]]</f>
        <v>3</v>
      </c>
      <c r="M728" s="99" t="e">
        <f>[1]!STOCK[[#This Row],[Precio Final]]*10%</f>
        <v>#REF!</v>
      </c>
      <c r="N728" s="99">
        <v>0</v>
      </c>
      <c r="O728" s="99">
        <v>0</v>
      </c>
      <c r="P728" s="135">
        <v>16.5</v>
      </c>
      <c r="Q728" s="142">
        <v>0</v>
      </c>
      <c r="R728" s="136">
        <v>0</v>
      </c>
      <c r="S728" s="136">
        <v>1.8</v>
      </c>
      <c r="T728" s="121" t="e">
        <f>[1]!STOCK[[#This Row],[Costo Unitario (USD)]]+[1]!STOCK[[#This Row],[Costo Envío (USD)]]+[1]!STOCK[[#This Row],[Comisión 10%]]</f>
        <v>#REF!</v>
      </c>
      <c r="U728" s="99" t="e">
        <f>[1]!STOCK[[#This Row],[Costo total]]*1.5</f>
        <v>#REF!</v>
      </c>
      <c r="V728" s="80">
        <f t="shared" si="24"/>
        <v>35</v>
      </c>
      <c r="W728" s="121" t="e">
        <f>[1]!STOCK[[#This Row],[Precio Final]]-[1]!STOCK[[#This Row],[Costo total]]</f>
        <v>#REF!</v>
      </c>
      <c r="X728" s="121" t="e">
        <f>[1]!STOCK[[#This Row],[Ganancia Unitaria]]*[1]!STOCK[[#This Row],[Salidas]]</f>
        <v>#REF!</v>
      </c>
      <c r="Y728" s="139"/>
      <c r="Z728" s="136"/>
      <c r="AA728" s="136"/>
      <c r="AB728" s="136"/>
      <c r="AC728" s="136">
        <v>28</v>
      </c>
      <c r="AD728" s="144"/>
      <c r="AE728" s="78"/>
      <c r="AF728" s="78"/>
      <c r="AG728" s="78"/>
      <c r="AH728" s="78"/>
      <c r="AI728" s="78"/>
      <c r="AJ728" s="78"/>
      <c r="AK728" s="78"/>
      <c r="AL728" s="78"/>
      <c r="AM728" s="78"/>
      <c r="AN728" s="78"/>
      <c r="AO728" s="78"/>
      <c r="AP728" s="78"/>
      <c r="AQ728" s="78"/>
      <c r="AR728" s="78"/>
      <c r="AS728" s="78"/>
      <c r="AT728" s="78"/>
    </row>
    <row r="729" s="58" customFormat="1" ht="80" hidden="1" customHeight="1" spans="1:46">
      <c r="A729" s="152" t="s">
        <v>18006</v>
      </c>
      <c r="B729" s="134"/>
      <c r="C729" s="87" t="s">
        <v>2</v>
      </c>
      <c r="D729" s="135" t="s">
        <v>16423</v>
      </c>
      <c r="E729" s="157" t="s">
        <v>18007</v>
      </c>
      <c r="F729" s="157" t="s">
        <v>16400</v>
      </c>
      <c r="G729" s="137"/>
      <c r="H729" s="135">
        <v>35</v>
      </c>
      <c r="I729" s="78">
        <f t="shared" si="25"/>
        <v>35</v>
      </c>
      <c r="J729" s="160">
        <v>2</v>
      </c>
      <c r="K729" s="109">
        <v>0</v>
      </c>
      <c r="L729" s="105">
        <f>STOCK[[#This Row],[Entradas]]-STOCK[[#This Row],[Salidas]]</f>
        <v>2</v>
      </c>
      <c r="M729" s="98" t="e">
        <f>[1]!STOCK[[#This Row],[Precio Final]]*10%</f>
        <v>#REF!</v>
      </c>
      <c r="N729" s="98">
        <v>0</v>
      </c>
      <c r="O729" s="98">
        <v>0</v>
      </c>
      <c r="P729" s="135">
        <v>14.5</v>
      </c>
      <c r="Q729" s="141">
        <v>0</v>
      </c>
      <c r="R729" s="137">
        <v>0</v>
      </c>
      <c r="S729" s="137">
        <v>1.8</v>
      </c>
      <c r="T729" s="115" t="e">
        <f>[1]!STOCK[[#This Row],[Costo Unitario (USD)]]+[1]!STOCK[[#This Row],[Costo Envío (USD)]]+[1]!STOCK[[#This Row],[Comisión 10%]]</f>
        <v>#REF!</v>
      </c>
      <c r="U729" s="98" t="e">
        <f>[1]!STOCK[[#This Row],[Costo total]]*1.5</f>
        <v>#REF!</v>
      </c>
      <c r="V729" s="80">
        <f t="shared" si="24"/>
        <v>35</v>
      </c>
      <c r="W729" s="115" t="e">
        <f>[1]!STOCK[[#This Row],[Precio Final]]-[1]!STOCK[[#This Row],[Costo total]]</f>
        <v>#REF!</v>
      </c>
      <c r="X729" s="115" t="e">
        <f>[1]!STOCK[[#This Row],[Ganancia Unitaria]]*[1]!STOCK[[#This Row],[Salidas]]</f>
        <v>#REF!</v>
      </c>
      <c r="Y729" s="140"/>
      <c r="Z729" s="137"/>
      <c r="AA729" s="137"/>
      <c r="AB729" s="137"/>
      <c r="AC729" s="137">
        <v>28</v>
      </c>
      <c r="AD729" s="144"/>
      <c r="AE729" s="78"/>
      <c r="AF729" s="78"/>
      <c r="AG729" s="78"/>
      <c r="AH729" s="78"/>
      <c r="AI729" s="78"/>
      <c r="AJ729" s="78"/>
      <c r="AK729" s="78"/>
      <c r="AL729" s="78"/>
      <c r="AM729" s="78"/>
      <c r="AN729" s="78"/>
      <c r="AO729" s="78"/>
      <c r="AP729" s="78"/>
      <c r="AQ729" s="78"/>
      <c r="AR729" s="78"/>
      <c r="AS729" s="78"/>
      <c r="AT729" s="78"/>
    </row>
    <row r="730" s="58" customFormat="1" ht="80" hidden="1" customHeight="1" spans="1:46">
      <c r="A730" s="152" t="s">
        <v>18008</v>
      </c>
      <c r="B730" s="134"/>
      <c r="C730" s="83" t="s">
        <v>2</v>
      </c>
      <c r="D730" s="135" t="s">
        <v>16423</v>
      </c>
      <c r="E730" s="157" t="s">
        <v>18009</v>
      </c>
      <c r="F730" s="157" t="s">
        <v>18005</v>
      </c>
      <c r="G730" s="136"/>
      <c r="H730" s="135">
        <v>35</v>
      </c>
      <c r="I730" s="78">
        <f t="shared" si="25"/>
        <v>35</v>
      </c>
      <c r="J730" s="160">
        <v>4</v>
      </c>
      <c r="K730" s="110">
        <v>0</v>
      </c>
      <c r="L730" s="105">
        <f>STOCK[[#This Row],[Entradas]]-STOCK[[#This Row],[Salidas]]</f>
        <v>4</v>
      </c>
      <c r="M730" s="99" t="e">
        <f>[1]!STOCK[[#This Row],[Precio Final]]*10%</f>
        <v>#REF!</v>
      </c>
      <c r="N730" s="99">
        <v>0</v>
      </c>
      <c r="O730" s="99">
        <v>0</v>
      </c>
      <c r="P730" s="135">
        <v>7.5</v>
      </c>
      <c r="Q730" s="142">
        <v>0</v>
      </c>
      <c r="R730" s="136">
        <v>0</v>
      </c>
      <c r="S730" s="136">
        <v>1.8</v>
      </c>
      <c r="T730" s="121" t="e">
        <f>[1]!STOCK[[#This Row],[Costo Unitario (USD)]]+[1]!STOCK[[#This Row],[Costo Envío (USD)]]+[1]!STOCK[[#This Row],[Comisión 10%]]</f>
        <v>#REF!</v>
      </c>
      <c r="U730" s="99" t="e">
        <f>[1]!STOCK[[#This Row],[Costo total]]*1.5</f>
        <v>#REF!</v>
      </c>
      <c r="V730" s="80">
        <f t="shared" si="24"/>
        <v>35</v>
      </c>
      <c r="W730" s="121" t="e">
        <f>[1]!STOCK[[#This Row],[Precio Final]]-[1]!STOCK[[#This Row],[Costo total]]</f>
        <v>#REF!</v>
      </c>
      <c r="X730" s="121" t="e">
        <f>[1]!STOCK[[#This Row],[Ganancia Unitaria]]*[1]!STOCK[[#This Row],[Salidas]]</f>
        <v>#REF!</v>
      </c>
      <c r="Y730" s="139"/>
      <c r="Z730" s="136"/>
      <c r="AA730" s="136"/>
      <c r="AB730" s="136"/>
      <c r="AC730" s="136">
        <v>28</v>
      </c>
      <c r="AD730" s="144"/>
      <c r="AE730" s="78"/>
      <c r="AF730" s="78"/>
      <c r="AG730" s="78"/>
      <c r="AH730" s="78"/>
      <c r="AI730" s="78"/>
      <c r="AJ730" s="78"/>
      <c r="AK730" s="78"/>
      <c r="AL730" s="78"/>
      <c r="AM730" s="78"/>
      <c r="AN730" s="78"/>
      <c r="AO730" s="78"/>
      <c r="AP730" s="78"/>
      <c r="AQ730" s="78"/>
      <c r="AR730" s="78"/>
      <c r="AS730" s="78"/>
      <c r="AT730" s="78"/>
    </row>
    <row r="731" s="58" customFormat="1" ht="80" hidden="1" customHeight="1" spans="1:46">
      <c r="A731" s="152" t="s">
        <v>18010</v>
      </c>
      <c r="B731" s="134"/>
      <c r="C731" s="87" t="s">
        <v>2</v>
      </c>
      <c r="D731" s="135" t="s">
        <v>16423</v>
      </c>
      <c r="E731" s="157" t="s">
        <v>18011</v>
      </c>
      <c r="F731" s="157" t="s">
        <v>17342</v>
      </c>
      <c r="G731" s="137"/>
      <c r="H731" s="135">
        <v>30</v>
      </c>
      <c r="I731" s="78">
        <f t="shared" si="25"/>
        <v>30</v>
      </c>
      <c r="J731" s="160">
        <v>3</v>
      </c>
      <c r="K731" s="109">
        <v>0</v>
      </c>
      <c r="L731" s="105">
        <f>STOCK[[#This Row],[Entradas]]-STOCK[[#This Row],[Salidas]]</f>
        <v>3</v>
      </c>
      <c r="M731" s="98" t="e">
        <f>[1]!STOCK[[#This Row],[Precio Final]]*10%</f>
        <v>#REF!</v>
      </c>
      <c r="N731" s="98">
        <v>0</v>
      </c>
      <c r="O731" s="98">
        <v>0</v>
      </c>
      <c r="P731" s="135">
        <v>7.5</v>
      </c>
      <c r="Q731" s="141">
        <v>0</v>
      </c>
      <c r="R731" s="137">
        <v>0</v>
      </c>
      <c r="S731" s="137">
        <v>1.8</v>
      </c>
      <c r="T731" s="115" t="e">
        <f>[1]!STOCK[[#This Row],[Costo Unitario (USD)]]+[1]!STOCK[[#This Row],[Costo Envío (USD)]]+[1]!STOCK[[#This Row],[Comisión 10%]]</f>
        <v>#REF!</v>
      </c>
      <c r="U731" s="98" t="e">
        <f>[1]!STOCK[[#This Row],[Costo total]]*1.5</f>
        <v>#REF!</v>
      </c>
      <c r="V731" s="80">
        <f t="shared" si="24"/>
        <v>30</v>
      </c>
      <c r="W731" s="115" t="e">
        <f>[1]!STOCK[[#This Row],[Precio Final]]-[1]!STOCK[[#This Row],[Costo total]]</f>
        <v>#REF!</v>
      </c>
      <c r="X731" s="115" t="e">
        <f>[1]!STOCK[[#This Row],[Ganancia Unitaria]]*[1]!STOCK[[#This Row],[Salidas]]</f>
        <v>#REF!</v>
      </c>
      <c r="Y731" s="140"/>
      <c r="Z731" s="137"/>
      <c r="AA731" s="137"/>
      <c r="AB731" s="137"/>
      <c r="AC731" s="137">
        <v>28</v>
      </c>
      <c r="AD731" s="144"/>
      <c r="AE731" s="78"/>
      <c r="AF731" s="78"/>
      <c r="AG731" s="78"/>
      <c r="AH731" s="78"/>
      <c r="AI731" s="78"/>
      <c r="AJ731" s="78"/>
      <c r="AK731" s="78"/>
      <c r="AL731" s="78"/>
      <c r="AM731" s="78"/>
      <c r="AN731" s="78"/>
      <c r="AO731" s="78"/>
      <c r="AP731" s="78"/>
      <c r="AQ731" s="78"/>
      <c r="AR731" s="78"/>
      <c r="AS731" s="78"/>
      <c r="AT731" s="78"/>
    </row>
    <row r="732" s="58" customFormat="1" ht="80" hidden="1" customHeight="1" spans="1:46">
      <c r="A732" s="152" t="s">
        <v>18012</v>
      </c>
      <c r="B732" s="134"/>
      <c r="C732" s="83" t="s">
        <v>2</v>
      </c>
      <c r="D732" s="135" t="s">
        <v>16423</v>
      </c>
      <c r="E732" s="157" t="s">
        <v>18013</v>
      </c>
      <c r="F732" s="157" t="s">
        <v>17672</v>
      </c>
      <c r="G732" s="136"/>
      <c r="H732" s="135">
        <v>35</v>
      </c>
      <c r="I732" s="78">
        <f t="shared" si="25"/>
        <v>35</v>
      </c>
      <c r="J732" s="160">
        <v>4</v>
      </c>
      <c r="K732" s="110">
        <v>0</v>
      </c>
      <c r="L732" s="105">
        <f>STOCK[[#This Row],[Entradas]]-STOCK[[#This Row],[Salidas]]</f>
        <v>4</v>
      </c>
      <c r="M732" s="99" t="e">
        <f>[1]!STOCK[[#This Row],[Precio Final]]*10%</f>
        <v>#REF!</v>
      </c>
      <c r="N732" s="99">
        <v>0</v>
      </c>
      <c r="O732" s="99">
        <v>0</v>
      </c>
      <c r="P732" s="135">
        <v>7.5</v>
      </c>
      <c r="Q732" s="142">
        <v>0</v>
      </c>
      <c r="R732" s="136">
        <v>0</v>
      </c>
      <c r="S732" s="136">
        <v>1.8</v>
      </c>
      <c r="T732" s="121" t="e">
        <f>[1]!STOCK[[#This Row],[Costo Unitario (USD)]]+[1]!STOCK[[#This Row],[Costo Envío (USD)]]+[1]!STOCK[[#This Row],[Comisión 10%]]</f>
        <v>#REF!</v>
      </c>
      <c r="U732" s="99" t="e">
        <f>[1]!STOCK[[#This Row],[Costo total]]*1.5</f>
        <v>#REF!</v>
      </c>
      <c r="V732" s="80">
        <f t="shared" si="24"/>
        <v>35</v>
      </c>
      <c r="W732" s="121" t="e">
        <f>[1]!STOCK[[#This Row],[Precio Final]]-[1]!STOCK[[#This Row],[Costo total]]</f>
        <v>#REF!</v>
      </c>
      <c r="X732" s="121" t="e">
        <f>[1]!STOCK[[#This Row],[Ganancia Unitaria]]*[1]!STOCK[[#This Row],[Salidas]]</f>
        <v>#REF!</v>
      </c>
      <c r="Y732" s="139"/>
      <c r="Z732" s="136"/>
      <c r="AA732" s="136"/>
      <c r="AB732" s="136"/>
      <c r="AC732" s="136">
        <v>28</v>
      </c>
      <c r="AD732" s="144"/>
      <c r="AE732" s="78"/>
      <c r="AF732" s="78"/>
      <c r="AG732" s="78"/>
      <c r="AH732" s="78"/>
      <c r="AI732" s="78"/>
      <c r="AJ732" s="78"/>
      <c r="AK732" s="78"/>
      <c r="AL732" s="78"/>
      <c r="AM732" s="78"/>
      <c r="AN732" s="78"/>
      <c r="AO732" s="78"/>
      <c r="AP732" s="78"/>
      <c r="AQ732" s="78"/>
      <c r="AR732" s="78"/>
      <c r="AS732" s="78"/>
      <c r="AT732" s="78"/>
    </row>
    <row r="733" s="58" customFormat="1" ht="80" hidden="1" customHeight="1" spans="1:46">
      <c r="A733" s="152" t="s">
        <v>18014</v>
      </c>
      <c r="B733" s="134"/>
      <c r="C733" s="87" t="s">
        <v>2</v>
      </c>
      <c r="D733" s="135" t="s">
        <v>16423</v>
      </c>
      <c r="E733" s="157" t="s">
        <v>18015</v>
      </c>
      <c r="F733" s="157" t="s">
        <v>18016</v>
      </c>
      <c r="G733" s="137"/>
      <c r="H733" s="135">
        <v>30</v>
      </c>
      <c r="I733" s="78">
        <f t="shared" si="25"/>
        <v>30</v>
      </c>
      <c r="J733" s="160">
        <v>1</v>
      </c>
      <c r="K733" s="109">
        <v>0</v>
      </c>
      <c r="L733" s="105">
        <f>STOCK[[#This Row],[Entradas]]-STOCK[[#This Row],[Salidas]]</f>
        <v>1</v>
      </c>
      <c r="M733" s="98" t="e">
        <f>[1]!STOCK[[#This Row],[Precio Final]]*10%</f>
        <v>#REF!</v>
      </c>
      <c r="N733" s="98">
        <v>0</v>
      </c>
      <c r="O733" s="98">
        <v>0</v>
      </c>
      <c r="P733" s="135">
        <v>9</v>
      </c>
      <c r="Q733" s="141">
        <v>0</v>
      </c>
      <c r="R733" s="137">
        <v>0</v>
      </c>
      <c r="S733" s="137">
        <v>1.8</v>
      </c>
      <c r="T733" s="115" t="e">
        <f>[1]!STOCK[[#This Row],[Costo Unitario (USD)]]+[1]!STOCK[[#This Row],[Costo Envío (USD)]]+[1]!STOCK[[#This Row],[Comisión 10%]]</f>
        <v>#REF!</v>
      </c>
      <c r="U733" s="98" t="e">
        <f>[1]!STOCK[[#This Row],[Costo total]]*1.5</f>
        <v>#REF!</v>
      </c>
      <c r="V733" s="80">
        <f t="shared" si="24"/>
        <v>30</v>
      </c>
      <c r="W733" s="115" t="e">
        <f>[1]!STOCK[[#This Row],[Precio Final]]-[1]!STOCK[[#This Row],[Costo total]]</f>
        <v>#REF!</v>
      </c>
      <c r="X733" s="115" t="e">
        <f>[1]!STOCK[[#This Row],[Ganancia Unitaria]]*[1]!STOCK[[#This Row],[Salidas]]</f>
        <v>#REF!</v>
      </c>
      <c r="Y733" s="140"/>
      <c r="Z733" s="137"/>
      <c r="AA733" s="137"/>
      <c r="AB733" s="137"/>
      <c r="AC733" s="137">
        <v>28</v>
      </c>
      <c r="AD733" s="144"/>
      <c r="AE733" s="78"/>
      <c r="AF733" s="78"/>
      <c r="AG733" s="78"/>
      <c r="AH733" s="78"/>
      <c r="AI733" s="78"/>
      <c r="AJ733" s="78"/>
      <c r="AK733" s="78"/>
      <c r="AL733" s="78"/>
      <c r="AM733" s="78"/>
      <c r="AN733" s="78"/>
      <c r="AO733" s="78"/>
      <c r="AP733" s="78"/>
      <c r="AQ733" s="78"/>
      <c r="AR733" s="78"/>
      <c r="AS733" s="78"/>
      <c r="AT733" s="78"/>
    </row>
    <row r="734" s="58" customFormat="1" ht="80" hidden="1" customHeight="1" spans="1:46">
      <c r="A734" s="152" t="s">
        <v>18017</v>
      </c>
      <c r="B734" s="134"/>
      <c r="C734" s="83" t="s">
        <v>2</v>
      </c>
      <c r="D734" s="135" t="s">
        <v>16423</v>
      </c>
      <c r="E734" s="157" t="s">
        <v>18018</v>
      </c>
      <c r="F734" s="157" t="s">
        <v>18005</v>
      </c>
      <c r="G734" s="136"/>
      <c r="H734" s="135">
        <v>28</v>
      </c>
      <c r="I734" s="78">
        <f t="shared" si="25"/>
        <v>28</v>
      </c>
      <c r="J734" s="160">
        <v>3</v>
      </c>
      <c r="K734" s="110">
        <v>0</v>
      </c>
      <c r="L734" s="105">
        <f>STOCK[[#This Row],[Entradas]]-STOCK[[#This Row],[Salidas]]</f>
        <v>3</v>
      </c>
      <c r="M734" s="99" t="e">
        <f>[1]!STOCK[[#This Row],[Precio Final]]*10%</f>
        <v>#REF!</v>
      </c>
      <c r="N734" s="99">
        <v>0</v>
      </c>
      <c r="O734" s="99">
        <v>0</v>
      </c>
      <c r="P734" s="135">
        <v>13</v>
      </c>
      <c r="Q734" s="142">
        <v>0</v>
      </c>
      <c r="R734" s="136">
        <v>0</v>
      </c>
      <c r="S734" s="136">
        <v>1.8</v>
      </c>
      <c r="T734" s="121" t="e">
        <f>[1]!STOCK[[#This Row],[Costo Unitario (USD)]]+[1]!STOCK[[#This Row],[Costo Envío (USD)]]+[1]!STOCK[[#This Row],[Comisión 10%]]</f>
        <v>#REF!</v>
      </c>
      <c r="U734" s="99" t="e">
        <f>[1]!STOCK[[#This Row],[Costo total]]*1.5</f>
        <v>#REF!</v>
      </c>
      <c r="V734" s="80">
        <f t="shared" si="24"/>
        <v>28</v>
      </c>
      <c r="W734" s="121" t="e">
        <f>[1]!STOCK[[#This Row],[Precio Final]]-[1]!STOCK[[#This Row],[Costo total]]</f>
        <v>#REF!</v>
      </c>
      <c r="X734" s="121" t="e">
        <f>[1]!STOCK[[#This Row],[Ganancia Unitaria]]*[1]!STOCK[[#This Row],[Salidas]]</f>
        <v>#REF!</v>
      </c>
      <c r="Y734" s="139"/>
      <c r="Z734" s="136"/>
      <c r="AA734" s="136"/>
      <c r="AB734" s="136"/>
      <c r="AC734" s="136">
        <v>28</v>
      </c>
      <c r="AD734" s="144"/>
      <c r="AE734" s="78"/>
      <c r="AF734" s="78"/>
      <c r="AG734" s="78"/>
      <c r="AH734" s="78"/>
      <c r="AI734" s="78"/>
      <c r="AJ734" s="78"/>
      <c r="AK734" s="78"/>
      <c r="AL734" s="78"/>
      <c r="AM734" s="78"/>
      <c r="AN734" s="78"/>
      <c r="AO734" s="78"/>
      <c r="AP734" s="78"/>
      <c r="AQ734" s="78"/>
      <c r="AR734" s="78"/>
      <c r="AS734" s="78"/>
      <c r="AT734" s="78"/>
    </row>
    <row r="735" s="58" customFormat="1" ht="80" hidden="1" customHeight="1" spans="1:46">
      <c r="A735" s="152" t="s">
        <v>18019</v>
      </c>
      <c r="B735" s="134"/>
      <c r="C735" s="87" t="s">
        <v>2</v>
      </c>
      <c r="D735" s="135" t="s">
        <v>16423</v>
      </c>
      <c r="E735" s="157" t="s">
        <v>18020</v>
      </c>
      <c r="F735" s="157" t="s">
        <v>17342</v>
      </c>
      <c r="G735" s="137"/>
      <c r="H735" s="135">
        <v>35</v>
      </c>
      <c r="I735" s="78">
        <f t="shared" si="25"/>
        <v>35</v>
      </c>
      <c r="J735" s="160">
        <v>1</v>
      </c>
      <c r="K735" s="109">
        <v>0</v>
      </c>
      <c r="L735" s="105">
        <f>STOCK[[#This Row],[Entradas]]-STOCK[[#This Row],[Salidas]]</f>
        <v>1</v>
      </c>
      <c r="M735" s="98" t="e">
        <f>[1]!STOCK[[#This Row],[Precio Final]]*10%</f>
        <v>#REF!</v>
      </c>
      <c r="N735" s="98">
        <v>0</v>
      </c>
      <c r="O735" s="98">
        <v>0</v>
      </c>
      <c r="P735" s="135">
        <v>12.5</v>
      </c>
      <c r="Q735" s="141">
        <v>0</v>
      </c>
      <c r="R735" s="137">
        <v>0</v>
      </c>
      <c r="S735" s="137">
        <v>1.8</v>
      </c>
      <c r="T735" s="115" t="e">
        <f>[1]!STOCK[[#This Row],[Costo Unitario (USD)]]+[1]!STOCK[[#This Row],[Costo Envío (USD)]]+[1]!STOCK[[#This Row],[Comisión 10%]]</f>
        <v>#REF!</v>
      </c>
      <c r="U735" s="98" t="e">
        <f>[1]!STOCK[[#This Row],[Costo total]]*1.5</f>
        <v>#REF!</v>
      </c>
      <c r="V735" s="80">
        <f t="shared" si="24"/>
        <v>35</v>
      </c>
      <c r="W735" s="115" t="e">
        <f>[1]!STOCK[[#This Row],[Precio Final]]-[1]!STOCK[[#This Row],[Costo total]]</f>
        <v>#REF!</v>
      </c>
      <c r="X735" s="115" t="e">
        <f>[1]!STOCK[[#This Row],[Ganancia Unitaria]]*[1]!STOCK[[#This Row],[Salidas]]</f>
        <v>#REF!</v>
      </c>
      <c r="Y735" s="140"/>
      <c r="Z735" s="137"/>
      <c r="AA735" s="137"/>
      <c r="AB735" s="137"/>
      <c r="AC735" s="137">
        <v>28</v>
      </c>
      <c r="AD735" s="144"/>
      <c r="AE735" s="78"/>
      <c r="AF735" s="78"/>
      <c r="AG735" s="78"/>
      <c r="AH735" s="78"/>
      <c r="AI735" s="78"/>
      <c r="AJ735" s="78"/>
      <c r="AK735" s="78"/>
      <c r="AL735" s="78"/>
      <c r="AM735" s="78"/>
      <c r="AN735" s="78"/>
      <c r="AO735" s="78"/>
      <c r="AP735" s="78"/>
      <c r="AQ735" s="78"/>
      <c r="AR735" s="78"/>
      <c r="AS735" s="78"/>
      <c r="AT735" s="78"/>
    </row>
    <row r="736" s="58" customFormat="1" ht="80" hidden="1" customHeight="1" spans="1:46">
      <c r="A736" s="152" t="s">
        <v>18021</v>
      </c>
      <c r="B736" s="134"/>
      <c r="C736" s="83" t="s">
        <v>2</v>
      </c>
      <c r="D736" s="135" t="s">
        <v>16423</v>
      </c>
      <c r="E736" s="157" t="s">
        <v>18022</v>
      </c>
      <c r="F736" s="157" t="s">
        <v>17169</v>
      </c>
      <c r="G736" s="136"/>
      <c r="H736" s="135">
        <v>35</v>
      </c>
      <c r="I736" s="78">
        <f t="shared" si="25"/>
        <v>35</v>
      </c>
      <c r="J736" s="160">
        <v>0</v>
      </c>
      <c r="K736" s="110">
        <v>0</v>
      </c>
      <c r="L736" s="105">
        <f>STOCK[[#This Row],[Entradas]]-STOCK[[#This Row],[Salidas]]</f>
        <v>0</v>
      </c>
      <c r="M736" s="99" t="e">
        <f>[1]!STOCK[[#This Row],[Precio Final]]*10%</f>
        <v>#REF!</v>
      </c>
      <c r="N736" s="99">
        <v>0</v>
      </c>
      <c r="O736" s="99">
        <v>0</v>
      </c>
      <c r="P736" s="135">
        <v>13.75</v>
      </c>
      <c r="Q736" s="142">
        <v>0</v>
      </c>
      <c r="R736" s="136">
        <v>0</v>
      </c>
      <c r="S736" s="136">
        <v>1.8</v>
      </c>
      <c r="T736" s="121" t="e">
        <f>[1]!STOCK[[#This Row],[Costo Unitario (USD)]]+[1]!STOCK[[#This Row],[Costo Envío (USD)]]+[1]!STOCK[[#This Row],[Comisión 10%]]</f>
        <v>#REF!</v>
      </c>
      <c r="U736" s="99" t="e">
        <f>[1]!STOCK[[#This Row],[Costo total]]*1.5</f>
        <v>#REF!</v>
      </c>
      <c r="V736" s="80">
        <f t="shared" si="24"/>
        <v>35</v>
      </c>
      <c r="W736" s="121" t="e">
        <f>[1]!STOCK[[#This Row],[Precio Final]]-[1]!STOCK[[#This Row],[Costo total]]</f>
        <v>#REF!</v>
      </c>
      <c r="X736" s="121" t="e">
        <f>[1]!STOCK[[#This Row],[Ganancia Unitaria]]*[1]!STOCK[[#This Row],[Salidas]]</f>
        <v>#REF!</v>
      </c>
      <c r="Y736" s="139"/>
      <c r="Z736" s="136"/>
      <c r="AA736" s="136"/>
      <c r="AB736" s="136"/>
      <c r="AC736" s="136">
        <v>28</v>
      </c>
      <c r="AD736" s="144"/>
      <c r="AE736" s="78"/>
      <c r="AF736" s="78"/>
      <c r="AG736" s="78"/>
      <c r="AH736" s="78"/>
      <c r="AI736" s="78"/>
      <c r="AJ736" s="78"/>
      <c r="AK736" s="78"/>
      <c r="AL736" s="78"/>
      <c r="AM736" s="78"/>
      <c r="AN736" s="78"/>
      <c r="AO736" s="78"/>
      <c r="AP736" s="78"/>
      <c r="AQ736" s="78"/>
      <c r="AR736" s="78"/>
      <c r="AS736" s="78"/>
      <c r="AT736" s="78"/>
    </row>
    <row r="737" s="58" customFormat="1" ht="80" hidden="1" customHeight="1" spans="1:46">
      <c r="A737" s="152" t="s">
        <v>18023</v>
      </c>
      <c r="B737" s="134"/>
      <c r="C737" s="87" t="s">
        <v>2</v>
      </c>
      <c r="D737" s="135" t="s">
        <v>16423</v>
      </c>
      <c r="E737" s="157" t="s">
        <v>18024</v>
      </c>
      <c r="F737" s="157" t="s">
        <v>17998</v>
      </c>
      <c r="G737" s="137"/>
      <c r="H737" s="135">
        <v>28</v>
      </c>
      <c r="I737" s="78">
        <f t="shared" si="25"/>
        <v>28</v>
      </c>
      <c r="J737" s="160">
        <v>2</v>
      </c>
      <c r="K737" s="109">
        <v>0</v>
      </c>
      <c r="L737" s="105">
        <f>STOCK[[#This Row],[Entradas]]-STOCK[[#This Row],[Salidas]]</f>
        <v>2</v>
      </c>
      <c r="M737" s="98" t="e">
        <f>[1]!STOCK[[#This Row],[Precio Final]]*10%</f>
        <v>#REF!</v>
      </c>
      <c r="N737" s="98">
        <v>0</v>
      </c>
      <c r="O737" s="98">
        <v>0</v>
      </c>
      <c r="P737" s="135">
        <v>13</v>
      </c>
      <c r="Q737" s="141">
        <v>0</v>
      </c>
      <c r="R737" s="137">
        <v>0</v>
      </c>
      <c r="S737" s="137">
        <v>1.8</v>
      </c>
      <c r="T737" s="115" t="e">
        <f>[1]!STOCK[[#This Row],[Costo Unitario (USD)]]+[1]!STOCK[[#This Row],[Costo Envío (USD)]]+[1]!STOCK[[#This Row],[Comisión 10%]]</f>
        <v>#REF!</v>
      </c>
      <c r="U737" s="98" t="e">
        <f>[1]!STOCK[[#This Row],[Costo total]]*1.5</f>
        <v>#REF!</v>
      </c>
      <c r="V737" s="80">
        <f t="shared" si="24"/>
        <v>28</v>
      </c>
      <c r="W737" s="115" t="e">
        <f>[1]!STOCK[[#This Row],[Precio Final]]-[1]!STOCK[[#This Row],[Costo total]]</f>
        <v>#REF!</v>
      </c>
      <c r="X737" s="115" t="e">
        <f>[1]!STOCK[[#This Row],[Ganancia Unitaria]]*[1]!STOCK[[#This Row],[Salidas]]</f>
        <v>#REF!</v>
      </c>
      <c r="Y737" s="140"/>
      <c r="Z737" s="137"/>
      <c r="AA737" s="137"/>
      <c r="AB737" s="137"/>
      <c r="AC737" s="137">
        <v>28</v>
      </c>
      <c r="AD737" s="144"/>
      <c r="AE737" s="78"/>
      <c r="AF737" s="78"/>
      <c r="AG737" s="78"/>
      <c r="AH737" s="78"/>
      <c r="AI737" s="78"/>
      <c r="AJ737" s="78"/>
      <c r="AK737" s="78"/>
      <c r="AL737" s="78"/>
      <c r="AM737" s="78"/>
      <c r="AN737" s="78"/>
      <c r="AO737" s="78"/>
      <c r="AP737" s="78"/>
      <c r="AQ737" s="78"/>
      <c r="AR737" s="78"/>
      <c r="AS737" s="78"/>
      <c r="AT737" s="78"/>
    </row>
    <row r="738" s="58" customFormat="1" ht="80" hidden="1" customHeight="1" spans="1:46">
      <c r="A738" s="152" t="s">
        <v>18025</v>
      </c>
      <c r="B738" s="134"/>
      <c r="C738" s="83" t="s">
        <v>2</v>
      </c>
      <c r="D738" s="135" t="s">
        <v>16423</v>
      </c>
      <c r="E738" s="157" t="s">
        <v>18026</v>
      </c>
      <c r="F738" s="157" t="s">
        <v>18016</v>
      </c>
      <c r="G738" s="136"/>
      <c r="H738" s="135">
        <v>35</v>
      </c>
      <c r="I738" s="78">
        <f t="shared" si="25"/>
        <v>35</v>
      </c>
      <c r="J738" s="160">
        <v>1</v>
      </c>
      <c r="K738" s="110">
        <v>0</v>
      </c>
      <c r="L738" s="105">
        <f>STOCK[[#This Row],[Entradas]]-STOCK[[#This Row],[Salidas]]</f>
        <v>1</v>
      </c>
      <c r="M738" s="99" t="e">
        <f>[1]!STOCK[[#This Row],[Precio Final]]*10%</f>
        <v>#REF!</v>
      </c>
      <c r="N738" s="99">
        <v>0</v>
      </c>
      <c r="O738" s="99">
        <v>0</v>
      </c>
      <c r="P738" s="135">
        <v>8</v>
      </c>
      <c r="Q738" s="142">
        <v>0</v>
      </c>
      <c r="R738" s="136">
        <v>0</v>
      </c>
      <c r="S738" s="136">
        <v>1.8</v>
      </c>
      <c r="T738" s="121" t="e">
        <f>[1]!STOCK[[#This Row],[Costo Unitario (USD)]]+[1]!STOCK[[#This Row],[Costo Envío (USD)]]+[1]!STOCK[[#This Row],[Comisión 10%]]</f>
        <v>#REF!</v>
      </c>
      <c r="U738" s="99" t="e">
        <f>[1]!STOCK[[#This Row],[Costo total]]*1.5</f>
        <v>#REF!</v>
      </c>
      <c r="V738" s="80">
        <f t="shared" si="24"/>
        <v>35</v>
      </c>
      <c r="W738" s="121" t="e">
        <f>[1]!STOCK[[#This Row],[Precio Final]]-[1]!STOCK[[#This Row],[Costo total]]</f>
        <v>#REF!</v>
      </c>
      <c r="X738" s="121" t="e">
        <f>[1]!STOCK[[#This Row],[Ganancia Unitaria]]*[1]!STOCK[[#This Row],[Salidas]]</f>
        <v>#REF!</v>
      </c>
      <c r="Y738" s="139"/>
      <c r="Z738" s="136"/>
      <c r="AA738" s="136"/>
      <c r="AB738" s="136"/>
      <c r="AC738" s="136">
        <v>28</v>
      </c>
      <c r="AD738" s="144"/>
      <c r="AE738" s="78"/>
      <c r="AF738" s="78"/>
      <c r="AG738" s="78"/>
      <c r="AH738" s="78"/>
      <c r="AI738" s="78"/>
      <c r="AJ738" s="78"/>
      <c r="AK738" s="78"/>
      <c r="AL738" s="78"/>
      <c r="AM738" s="78"/>
      <c r="AN738" s="78"/>
      <c r="AO738" s="78"/>
      <c r="AP738" s="78"/>
      <c r="AQ738" s="78"/>
      <c r="AR738" s="78"/>
      <c r="AS738" s="78"/>
      <c r="AT738" s="78"/>
    </row>
    <row r="739" s="58" customFormat="1" ht="80" hidden="1" customHeight="1" spans="1:46">
      <c r="A739" s="152" t="s">
        <v>18027</v>
      </c>
      <c r="B739" s="134"/>
      <c r="C739" s="87" t="s">
        <v>2</v>
      </c>
      <c r="D739" s="135" t="s">
        <v>16423</v>
      </c>
      <c r="E739" s="157" t="s">
        <v>18028</v>
      </c>
      <c r="F739" s="157" t="s">
        <v>18016</v>
      </c>
      <c r="G739" s="137"/>
      <c r="H739" s="135">
        <v>30</v>
      </c>
      <c r="I739" s="78">
        <f t="shared" si="25"/>
        <v>30</v>
      </c>
      <c r="J739" s="160">
        <v>3</v>
      </c>
      <c r="K739" s="109">
        <v>0</v>
      </c>
      <c r="L739" s="105">
        <f>STOCK[[#This Row],[Entradas]]-STOCK[[#This Row],[Salidas]]</f>
        <v>3</v>
      </c>
      <c r="M739" s="98" t="e">
        <f>[1]!STOCK[[#This Row],[Precio Final]]*10%</f>
        <v>#REF!</v>
      </c>
      <c r="N739" s="98">
        <v>0</v>
      </c>
      <c r="O739" s="98">
        <v>0</v>
      </c>
      <c r="P739" s="135">
        <v>7.5</v>
      </c>
      <c r="Q739" s="141">
        <v>0</v>
      </c>
      <c r="R739" s="137">
        <v>0</v>
      </c>
      <c r="S739" s="137">
        <v>1.8</v>
      </c>
      <c r="T739" s="115" t="e">
        <f>[1]!STOCK[[#This Row],[Costo Unitario (USD)]]+[1]!STOCK[[#This Row],[Costo Envío (USD)]]+[1]!STOCK[[#This Row],[Comisión 10%]]</f>
        <v>#REF!</v>
      </c>
      <c r="U739" s="98" t="e">
        <f>[1]!STOCK[[#This Row],[Costo total]]*1.5</f>
        <v>#REF!</v>
      </c>
      <c r="V739" s="80">
        <f t="shared" si="24"/>
        <v>30</v>
      </c>
      <c r="W739" s="115" t="e">
        <f>[1]!STOCK[[#This Row],[Precio Final]]-[1]!STOCK[[#This Row],[Costo total]]</f>
        <v>#REF!</v>
      </c>
      <c r="X739" s="115" t="e">
        <f>[1]!STOCK[[#This Row],[Ganancia Unitaria]]*[1]!STOCK[[#This Row],[Salidas]]</f>
        <v>#REF!</v>
      </c>
      <c r="Y739" s="140"/>
      <c r="Z739" s="137"/>
      <c r="AA739" s="137"/>
      <c r="AB739" s="137"/>
      <c r="AC739" s="137">
        <v>28</v>
      </c>
      <c r="AD739" s="144"/>
      <c r="AE739" s="78"/>
      <c r="AF739" s="78"/>
      <c r="AG739" s="78"/>
      <c r="AH739" s="78"/>
      <c r="AI739" s="78"/>
      <c r="AJ739" s="78"/>
      <c r="AK739" s="78"/>
      <c r="AL739" s="78"/>
      <c r="AM739" s="78"/>
      <c r="AN739" s="78"/>
      <c r="AO739" s="78"/>
      <c r="AP739" s="78"/>
      <c r="AQ739" s="78"/>
      <c r="AR739" s="78"/>
      <c r="AS739" s="78"/>
      <c r="AT739" s="78"/>
    </row>
    <row r="740" s="58" customFormat="1" ht="80" hidden="1" customHeight="1" spans="1:46">
      <c r="A740" s="152" t="s">
        <v>18029</v>
      </c>
      <c r="B740" s="134"/>
      <c r="C740" s="83" t="s">
        <v>2</v>
      </c>
      <c r="D740" s="135" t="s">
        <v>16423</v>
      </c>
      <c r="E740" s="157" t="s">
        <v>18030</v>
      </c>
      <c r="F740" s="157" t="s">
        <v>17998</v>
      </c>
      <c r="G740" s="136"/>
      <c r="H740" s="135">
        <v>30</v>
      </c>
      <c r="I740" s="78">
        <f t="shared" si="25"/>
        <v>30</v>
      </c>
      <c r="J740" s="160">
        <v>3</v>
      </c>
      <c r="K740" s="110">
        <v>0</v>
      </c>
      <c r="L740" s="105">
        <f>STOCK[[#This Row],[Entradas]]-STOCK[[#This Row],[Salidas]]</f>
        <v>3</v>
      </c>
      <c r="M740" s="99" t="e">
        <f>[1]!STOCK[[#This Row],[Precio Final]]*10%</f>
        <v>#REF!</v>
      </c>
      <c r="N740" s="99">
        <v>0</v>
      </c>
      <c r="O740" s="99">
        <v>0</v>
      </c>
      <c r="P740" s="135">
        <v>10.75</v>
      </c>
      <c r="Q740" s="142">
        <v>0</v>
      </c>
      <c r="R740" s="136">
        <v>0</v>
      </c>
      <c r="S740" s="136">
        <v>1.8</v>
      </c>
      <c r="T740" s="121" t="e">
        <f>[1]!STOCK[[#This Row],[Costo Unitario (USD)]]+[1]!STOCK[[#This Row],[Costo Envío (USD)]]+[1]!STOCK[[#This Row],[Comisión 10%]]</f>
        <v>#REF!</v>
      </c>
      <c r="U740" s="99" t="e">
        <f>[1]!STOCK[[#This Row],[Costo total]]*1.5</f>
        <v>#REF!</v>
      </c>
      <c r="V740" s="80">
        <f t="shared" si="24"/>
        <v>30</v>
      </c>
      <c r="W740" s="121" t="e">
        <f>[1]!STOCK[[#This Row],[Precio Final]]-[1]!STOCK[[#This Row],[Costo total]]</f>
        <v>#REF!</v>
      </c>
      <c r="X740" s="121" t="e">
        <f>[1]!STOCK[[#This Row],[Ganancia Unitaria]]*[1]!STOCK[[#This Row],[Salidas]]</f>
        <v>#REF!</v>
      </c>
      <c r="Y740" s="139"/>
      <c r="Z740" s="136"/>
      <c r="AA740" s="136"/>
      <c r="AB740" s="136"/>
      <c r="AC740" s="136">
        <v>28</v>
      </c>
      <c r="AD740" s="144"/>
      <c r="AE740" s="78"/>
      <c r="AF740" s="78"/>
      <c r="AG740" s="78"/>
      <c r="AH740" s="78"/>
      <c r="AI740" s="78"/>
      <c r="AJ740" s="78"/>
      <c r="AK740" s="78"/>
      <c r="AL740" s="78"/>
      <c r="AM740" s="78"/>
      <c r="AN740" s="78"/>
      <c r="AO740" s="78"/>
      <c r="AP740" s="78"/>
      <c r="AQ740" s="78"/>
      <c r="AR740" s="78"/>
      <c r="AS740" s="78"/>
      <c r="AT740" s="78"/>
    </row>
    <row r="741" s="58" customFormat="1" ht="80" hidden="1" customHeight="1" spans="1:46">
      <c r="A741" s="152" t="s">
        <v>18031</v>
      </c>
      <c r="B741" s="134"/>
      <c r="C741" s="87" t="s">
        <v>2</v>
      </c>
      <c r="D741" s="135" t="s">
        <v>16423</v>
      </c>
      <c r="E741" s="157" t="s">
        <v>18032</v>
      </c>
      <c r="F741" s="157" t="s">
        <v>17246</v>
      </c>
      <c r="G741" s="137"/>
      <c r="H741" s="135">
        <v>30</v>
      </c>
      <c r="I741" s="78">
        <f t="shared" si="25"/>
        <v>30</v>
      </c>
      <c r="J741" s="160">
        <v>2</v>
      </c>
      <c r="K741" s="109">
        <v>0</v>
      </c>
      <c r="L741" s="105">
        <f>STOCK[[#This Row],[Entradas]]-STOCK[[#This Row],[Salidas]]</f>
        <v>2</v>
      </c>
      <c r="M741" s="98" t="e">
        <f>[1]!STOCK[[#This Row],[Precio Final]]*10%</f>
        <v>#REF!</v>
      </c>
      <c r="N741" s="98">
        <v>0</v>
      </c>
      <c r="O741" s="98">
        <v>0</v>
      </c>
      <c r="P741" s="135">
        <v>10.75</v>
      </c>
      <c r="Q741" s="141">
        <v>0</v>
      </c>
      <c r="R741" s="137">
        <v>0</v>
      </c>
      <c r="S741" s="137">
        <v>1.8</v>
      </c>
      <c r="T741" s="115" t="e">
        <f>[1]!STOCK[[#This Row],[Costo Unitario (USD)]]+[1]!STOCK[[#This Row],[Costo Envío (USD)]]+[1]!STOCK[[#This Row],[Comisión 10%]]</f>
        <v>#REF!</v>
      </c>
      <c r="U741" s="98" t="e">
        <f>[1]!STOCK[[#This Row],[Costo total]]*1.5</f>
        <v>#REF!</v>
      </c>
      <c r="V741" s="80">
        <f t="shared" si="24"/>
        <v>30</v>
      </c>
      <c r="W741" s="115" t="e">
        <f>[1]!STOCK[[#This Row],[Precio Final]]-[1]!STOCK[[#This Row],[Costo total]]</f>
        <v>#REF!</v>
      </c>
      <c r="X741" s="115" t="e">
        <f>[1]!STOCK[[#This Row],[Ganancia Unitaria]]*[1]!STOCK[[#This Row],[Salidas]]</f>
        <v>#REF!</v>
      </c>
      <c r="Y741" s="140"/>
      <c r="Z741" s="137"/>
      <c r="AA741" s="137"/>
      <c r="AB741" s="137"/>
      <c r="AC741" s="137">
        <v>28</v>
      </c>
      <c r="AD741" s="144"/>
      <c r="AE741" s="78"/>
      <c r="AF741" s="78"/>
      <c r="AG741" s="78"/>
      <c r="AH741" s="78"/>
      <c r="AI741" s="78"/>
      <c r="AJ741" s="78"/>
      <c r="AK741" s="78"/>
      <c r="AL741" s="78"/>
      <c r="AM741" s="78"/>
      <c r="AN741" s="78"/>
      <c r="AO741" s="78"/>
      <c r="AP741" s="78"/>
      <c r="AQ741" s="78"/>
      <c r="AR741" s="78"/>
      <c r="AS741" s="78"/>
      <c r="AT741" s="78"/>
    </row>
    <row r="742" s="58" customFormat="1" ht="80" hidden="1" customHeight="1" spans="1:46">
      <c r="A742" s="152" t="s">
        <v>18033</v>
      </c>
      <c r="B742" s="134"/>
      <c r="C742" s="83" t="s">
        <v>2</v>
      </c>
      <c r="D742" s="135" t="s">
        <v>16423</v>
      </c>
      <c r="E742" s="157" t="s">
        <v>18034</v>
      </c>
      <c r="F742" s="157" t="s">
        <v>17672</v>
      </c>
      <c r="G742" s="136"/>
      <c r="H742" s="135">
        <v>30</v>
      </c>
      <c r="I742" s="78">
        <f t="shared" si="25"/>
        <v>30</v>
      </c>
      <c r="J742" s="160">
        <v>2</v>
      </c>
      <c r="K742" s="110">
        <v>1</v>
      </c>
      <c r="L742" s="105">
        <f>STOCK[[#This Row],[Entradas]]-STOCK[[#This Row],[Salidas]]</f>
        <v>1</v>
      </c>
      <c r="M742" s="99" t="e">
        <f>[1]!STOCK[[#This Row],[Precio Final]]*10%</f>
        <v>#REF!</v>
      </c>
      <c r="N742" s="99">
        <v>0</v>
      </c>
      <c r="O742" s="99">
        <v>0</v>
      </c>
      <c r="P742" s="135">
        <v>10.5</v>
      </c>
      <c r="Q742" s="142">
        <v>0</v>
      </c>
      <c r="R742" s="136">
        <v>0</v>
      </c>
      <c r="S742" s="136">
        <v>1.8</v>
      </c>
      <c r="T742" s="121" t="e">
        <f>[1]!STOCK[[#This Row],[Costo Unitario (USD)]]+[1]!STOCK[[#This Row],[Costo Envío (USD)]]+[1]!STOCK[[#This Row],[Comisión 10%]]</f>
        <v>#REF!</v>
      </c>
      <c r="U742" s="99" t="e">
        <f>[1]!STOCK[[#This Row],[Costo total]]*1.5</f>
        <v>#REF!</v>
      </c>
      <c r="V742" s="80">
        <f t="shared" si="24"/>
        <v>30</v>
      </c>
      <c r="W742" s="121" t="e">
        <f>[1]!STOCK[[#This Row],[Precio Final]]-[1]!STOCK[[#This Row],[Costo total]]</f>
        <v>#REF!</v>
      </c>
      <c r="X742" s="121" t="e">
        <f>[1]!STOCK[[#This Row],[Ganancia Unitaria]]*[1]!STOCK[[#This Row],[Salidas]]</f>
        <v>#REF!</v>
      </c>
      <c r="Y742" s="139"/>
      <c r="Z742" s="136"/>
      <c r="AA742" s="136"/>
      <c r="AB742" s="136"/>
      <c r="AC742" s="136">
        <v>28</v>
      </c>
      <c r="AD742" s="144"/>
      <c r="AE742" s="78"/>
      <c r="AF742" s="78"/>
      <c r="AG742" s="78"/>
      <c r="AH742" s="78"/>
      <c r="AI742" s="78"/>
      <c r="AJ742" s="78"/>
      <c r="AK742" s="78"/>
      <c r="AL742" s="78"/>
      <c r="AM742" s="78"/>
      <c r="AN742" s="78"/>
      <c r="AO742" s="78"/>
      <c r="AP742" s="78"/>
      <c r="AQ742" s="78"/>
      <c r="AR742" s="78"/>
      <c r="AS742" s="78"/>
      <c r="AT742" s="78"/>
    </row>
    <row r="743" s="58" customFormat="1" ht="80" hidden="1" customHeight="1" spans="1:46">
      <c r="A743" s="152" t="s">
        <v>18035</v>
      </c>
      <c r="B743" s="134"/>
      <c r="C743" s="87" t="s">
        <v>2</v>
      </c>
      <c r="D743" s="135" t="s">
        <v>16423</v>
      </c>
      <c r="E743" s="157" t="s">
        <v>18036</v>
      </c>
      <c r="F743" s="157" t="s">
        <v>17342</v>
      </c>
      <c r="G743" s="137"/>
      <c r="H743" s="135">
        <v>30</v>
      </c>
      <c r="I743" s="78">
        <f t="shared" si="25"/>
        <v>30</v>
      </c>
      <c r="J743" s="160">
        <v>0</v>
      </c>
      <c r="K743" s="109">
        <v>0</v>
      </c>
      <c r="L743" s="105">
        <f>STOCK[[#This Row],[Entradas]]-STOCK[[#This Row],[Salidas]]</f>
        <v>0</v>
      </c>
      <c r="M743" s="98" t="e">
        <f>[1]!STOCK[[#This Row],[Precio Final]]*10%</f>
        <v>#REF!</v>
      </c>
      <c r="N743" s="98">
        <v>0</v>
      </c>
      <c r="O743" s="98">
        <v>0</v>
      </c>
      <c r="P743" s="135">
        <v>10.5</v>
      </c>
      <c r="Q743" s="141">
        <v>0</v>
      </c>
      <c r="R743" s="137">
        <v>0</v>
      </c>
      <c r="S743" s="137">
        <v>1.8</v>
      </c>
      <c r="T743" s="115" t="e">
        <f>[1]!STOCK[[#This Row],[Costo Unitario (USD)]]+[1]!STOCK[[#This Row],[Costo Envío (USD)]]+[1]!STOCK[[#This Row],[Comisión 10%]]</f>
        <v>#REF!</v>
      </c>
      <c r="U743" s="98" t="e">
        <f>[1]!STOCK[[#This Row],[Costo total]]*1.5</f>
        <v>#REF!</v>
      </c>
      <c r="V743" s="80">
        <f t="shared" si="24"/>
        <v>30</v>
      </c>
      <c r="W743" s="115" t="e">
        <f>[1]!STOCK[[#This Row],[Precio Final]]-[1]!STOCK[[#This Row],[Costo total]]</f>
        <v>#REF!</v>
      </c>
      <c r="X743" s="115" t="e">
        <f>[1]!STOCK[[#This Row],[Ganancia Unitaria]]*[1]!STOCK[[#This Row],[Salidas]]</f>
        <v>#REF!</v>
      </c>
      <c r="Y743" s="140"/>
      <c r="Z743" s="137"/>
      <c r="AA743" s="137"/>
      <c r="AB743" s="137"/>
      <c r="AC743" s="137">
        <v>28</v>
      </c>
      <c r="AD743" s="144"/>
      <c r="AE743" s="78"/>
      <c r="AF743" s="78"/>
      <c r="AG743" s="78"/>
      <c r="AH743" s="78"/>
      <c r="AI743" s="78"/>
      <c r="AJ743" s="78"/>
      <c r="AK743" s="78"/>
      <c r="AL743" s="78"/>
      <c r="AM743" s="78"/>
      <c r="AN743" s="78"/>
      <c r="AO743" s="78"/>
      <c r="AP743" s="78"/>
      <c r="AQ743" s="78"/>
      <c r="AR743" s="78"/>
      <c r="AS743" s="78"/>
      <c r="AT743" s="78"/>
    </row>
    <row r="744" s="58" customFormat="1" ht="80" hidden="1" customHeight="1" spans="1:46">
      <c r="A744" s="152" t="s">
        <v>18037</v>
      </c>
      <c r="B744" s="134"/>
      <c r="C744" s="83" t="s">
        <v>2</v>
      </c>
      <c r="D744" s="135" t="s">
        <v>16423</v>
      </c>
      <c r="E744" s="157" t="s">
        <v>18038</v>
      </c>
      <c r="F744" s="157" t="s">
        <v>17998</v>
      </c>
      <c r="G744" s="136"/>
      <c r="H744" s="135">
        <v>35</v>
      </c>
      <c r="I744" s="78">
        <f t="shared" si="25"/>
        <v>35</v>
      </c>
      <c r="J744" s="160">
        <v>2</v>
      </c>
      <c r="K744" s="110">
        <v>0</v>
      </c>
      <c r="L744" s="105">
        <f>STOCK[[#This Row],[Entradas]]-STOCK[[#This Row],[Salidas]]</f>
        <v>2</v>
      </c>
      <c r="M744" s="99" t="e">
        <f>[1]!STOCK[[#This Row],[Precio Final]]*10%</f>
        <v>#REF!</v>
      </c>
      <c r="N744" s="99">
        <v>0</v>
      </c>
      <c r="O744" s="99">
        <v>0</v>
      </c>
      <c r="P744" s="135">
        <v>16.5</v>
      </c>
      <c r="Q744" s="142">
        <v>0</v>
      </c>
      <c r="R744" s="136">
        <v>0</v>
      </c>
      <c r="S744" s="136">
        <v>1.8</v>
      </c>
      <c r="T744" s="121" t="e">
        <f>[1]!STOCK[[#This Row],[Costo Unitario (USD)]]+[1]!STOCK[[#This Row],[Costo Envío (USD)]]+[1]!STOCK[[#This Row],[Comisión 10%]]</f>
        <v>#REF!</v>
      </c>
      <c r="U744" s="99" t="e">
        <f>[1]!STOCK[[#This Row],[Costo total]]*1.5</f>
        <v>#REF!</v>
      </c>
      <c r="V744" s="80">
        <f t="shared" si="24"/>
        <v>35</v>
      </c>
      <c r="W744" s="121" t="e">
        <f>[1]!STOCK[[#This Row],[Precio Final]]-[1]!STOCK[[#This Row],[Costo total]]</f>
        <v>#REF!</v>
      </c>
      <c r="X744" s="121" t="e">
        <f>[1]!STOCK[[#This Row],[Ganancia Unitaria]]*[1]!STOCK[[#This Row],[Salidas]]</f>
        <v>#REF!</v>
      </c>
      <c r="Y744" s="139"/>
      <c r="Z744" s="136"/>
      <c r="AA744" s="136"/>
      <c r="AB744" s="136"/>
      <c r="AC744" s="136">
        <v>28</v>
      </c>
      <c r="AD744" s="144"/>
      <c r="AE744" s="78"/>
      <c r="AF744" s="78"/>
      <c r="AG744" s="78"/>
      <c r="AH744" s="78"/>
      <c r="AI744" s="78"/>
      <c r="AJ744" s="78"/>
      <c r="AK744" s="78"/>
      <c r="AL744" s="78"/>
      <c r="AM744" s="78"/>
      <c r="AN744" s="78"/>
      <c r="AO744" s="78"/>
      <c r="AP744" s="78"/>
      <c r="AQ744" s="78"/>
      <c r="AR744" s="78"/>
      <c r="AS744" s="78"/>
      <c r="AT744" s="78"/>
    </row>
    <row r="745" s="58" customFormat="1" ht="80" hidden="1" customHeight="1" spans="1:46">
      <c r="A745" s="152" t="s">
        <v>18039</v>
      </c>
      <c r="B745" s="134"/>
      <c r="C745" s="87" t="s">
        <v>2</v>
      </c>
      <c r="D745" s="135" t="s">
        <v>16423</v>
      </c>
      <c r="E745" s="157" t="s">
        <v>18040</v>
      </c>
      <c r="F745" s="157" t="s">
        <v>18041</v>
      </c>
      <c r="G745" s="137"/>
      <c r="H745" s="135">
        <v>30</v>
      </c>
      <c r="I745" s="78">
        <f t="shared" si="25"/>
        <v>30</v>
      </c>
      <c r="J745" s="160">
        <v>3</v>
      </c>
      <c r="K745" s="109">
        <v>0</v>
      </c>
      <c r="L745" s="105">
        <f>STOCK[[#This Row],[Entradas]]-STOCK[[#This Row],[Salidas]]</f>
        <v>3</v>
      </c>
      <c r="M745" s="98" t="e">
        <f>[1]!STOCK[[#This Row],[Precio Final]]*10%</f>
        <v>#REF!</v>
      </c>
      <c r="N745" s="98">
        <v>0</v>
      </c>
      <c r="O745" s="98">
        <v>0</v>
      </c>
      <c r="P745" s="135">
        <v>10.75</v>
      </c>
      <c r="Q745" s="141">
        <v>0</v>
      </c>
      <c r="R745" s="137">
        <v>0</v>
      </c>
      <c r="S745" s="137">
        <v>1.8</v>
      </c>
      <c r="T745" s="115" t="e">
        <f>[1]!STOCK[[#This Row],[Costo Unitario (USD)]]+[1]!STOCK[[#This Row],[Costo Envío (USD)]]+[1]!STOCK[[#This Row],[Comisión 10%]]</f>
        <v>#REF!</v>
      </c>
      <c r="U745" s="98" t="e">
        <f>[1]!STOCK[[#This Row],[Costo total]]*1.5</f>
        <v>#REF!</v>
      </c>
      <c r="V745" s="80">
        <f t="shared" si="24"/>
        <v>30</v>
      </c>
      <c r="W745" s="115" t="e">
        <f>[1]!STOCK[[#This Row],[Precio Final]]-[1]!STOCK[[#This Row],[Costo total]]</f>
        <v>#REF!</v>
      </c>
      <c r="X745" s="115" t="e">
        <f>[1]!STOCK[[#This Row],[Ganancia Unitaria]]*[1]!STOCK[[#This Row],[Salidas]]</f>
        <v>#REF!</v>
      </c>
      <c r="Y745" s="140"/>
      <c r="Z745" s="137"/>
      <c r="AA745" s="137"/>
      <c r="AB745" s="137"/>
      <c r="AC745" s="137">
        <v>28</v>
      </c>
      <c r="AD745" s="144"/>
      <c r="AE745" s="78"/>
      <c r="AF745" s="78"/>
      <c r="AG745" s="78"/>
      <c r="AH745" s="78"/>
      <c r="AI745" s="78"/>
      <c r="AJ745" s="78"/>
      <c r="AK745" s="78"/>
      <c r="AL745" s="78"/>
      <c r="AM745" s="78"/>
      <c r="AN745" s="78"/>
      <c r="AO745" s="78"/>
      <c r="AP745" s="78"/>
      <c r="AQ745" s="78"/>
      <c r="AR745" s="78"/>
      <c r="AS745" s="78"/>
      <c r="AT745" s="78"/>
    </row>
    <row r="746" s="58" customFormat="1" ht="80" hidden="1" customHeight="1" spans="1:46">
      <c r="A746" s="152" t="s">
        <v>18042</v>
      </c>
      <c r="B746" s="134"/>
      <c r="C746" s="83" t="s">
        <v>2</v>
      </c>
      <c r="D746" s="135" t="s">
        <v>16423</v>
      </c>
      <c r="E746" s="157" t="s">
        <v>18043</v>
      </c>
      <c r="F746" s="157" t="s">
        <v>18005</v>
      </c>
      <c r="G746" s="136"/>
      <c r="H746" s="135">
        <v>35</v>
      </c>
      <c r="I746" s="78">
        <f t="shared" si="25"/>
        <v>35</v>
      </c>
      <c r="J746" s="160">
        <v>3</v>
      </c>
      <c r="K746" s="110">
        <v>0</v>
      </c>
      <c r="L746" s="105">
        <f>STOCK[[#This Row],[Entradas]]-STOCK[[#This Row],[Salidas]]</f>
        <v>3</v>
      </c>
      <c r="M746" s="99" t="e">
        <f>[1]!STOCK[[#This Row],[Precio Final]]*10%</f>
        <v>#REF!</v>
      </c>
      <c r="N746" s="99">
        <v>0</v>
      </c>
      <c r="O746" s="99">
        <v>0</v>
      </c>
      <c r="P746" s="135">
        <v>8.25</v>
      </c>
      <c r="Q746" s="142">
        <v>0</v>
      </c>
      <c r="R746" s="136">
        <v>0</v>
      </c>
      <c r="S746" s="136">
        <v>1.8</v>
      </c>
      <c r="T746" s="121" t="e">
        <f>[1]!STOCK[[#This Row],[Costo Unitario (USD)]]+[1]!STOCK[[#This Row],[Costo Envío (USD)]]+[1]!STOCK[[#This Row],[Comisión 10%]]</f>
        <v>#REF!</v>
      </c>
      <c r="U746" s="99" t="e">
        <f>[1]!STOCK[[#This Row],[Costo total]]*1.5</f>
        <v>#REF!</v>
      </c>
      <c r="V746" s="80">
        <f t="shared" si="24"/>
        <v>35</v>
      </c>
      <c r="W746" s="121" t="e">
        <f>[1]!STOCK[[#This Row],[Precio Final]]-[1]!STOCK[[#This Row],[Costo total]]</f>
        <v>#REF!</v>
      </c>
      <c r="X746" s="121" t="e">
        <f>[1]!STOCK[[#This Row],[Ganancia Unitaria]]*[1]!STOCK[[#This Row],[Salidas]]</f>
        <v>#REF!</v>
      </c>
      <c r="Y746" s="139"/>
      <c r="Z746" s="136"/>
      <c r="AA746" s="136"/>
      <c r="AB746" s="136"/>
      <c r="AC746" s="136">
        <v>28</v>
      </c>
      <c r="AD746" s="144"/>
      <c r="AE746" s="78"/>
      <c r="AF746" s="78"/>
      <c r="AG746" s="78"/>
      <c r="AH746" s="78"/>
      <c r="AI746" s="78"/>
      <c r="AJ746" s="78"/>
      <c r="AK746" s="78"/>
      <c r="AL746" s="78"/>
      <c r="AM746" s="78"/>
      <c r="AN746" s="78"/>
      <c r="AO746" s="78"/>
      <c r="AP746" s="78"/>
      <c r="AQ746" s="78"/>
      <c r="AR746" s="78"/>
      <c r="AS746" s="78"/>
      <c r="AT746" s="78"/>
    </row>
    <row r="747" s="58" customFormat="1" ht="80" hidden="1" customHeight="1" spans="1:46">
      <c r="A747" s="152" t="s">
        <v>18044</v>
      </c>
      <c r="B747" s="134"/>
      <c r="C747" s="87" t="s">
        <v>2</v>
      </c>
      <c r="D747" s="135" t="s">
        <v>16423</v>
      </c>
      <c r="E747" s="157" t="s">
        <v>18045</v>
      </c>
      <c r="F747" s="157" t="s">
        <v>17998</v>
      </c>
      <c r="G747" s="137"/>
      <c r="H747" s="135">
        <v>35</v>
      </c>
      <c r="I747" s="78">
        <f t="shared" si="25"/>
        <v>35</v>
      </c>
      <c r="J747" s="160">
        <v>4</v>
      </c>
      <c r="K747" s="109">
        <v>0</v>
      </c>
      <c r="L747" s="105">
        <f>STOCK[[#This Row],[Entradas]]-STOCK[[#This Row],[Salidas]]</f>
        <v>4</v>
      </c>
      <c r="M747" s="98" t="e">
        <f>[1]!STOCK[[#This Row],[Precio Final]]*10%</f>
        <v>#REF!</v>
      </c>
      <c r="N747" s="98">
        <v>0</v>
      </c>
      <c r="O747" s="98">
        <v>0</v>
      </c>
      <c r="P747" s="135">
        <v>7.5</v>
      </c>
      <c r="Q747" s="141">
        <v>0</v>
      </c>
      <c r="R747" s="137">
        <v>0</v>
      </c>
      <c r="S747" s="137">
        <v>1.8</v>
      </c>
      <c r="T747" s="115" t="e">
        <f>[1]!STOCK[[#This Row],[Costo Unitario (USD)]]+[1]!STOCK[[#This Row],[Costo Envío (USD)]]+[1]!STOCK[[#This Row],[Comisión 10%]]</f>
        <v>#REF!</v>
      </c>
      <c r="U747" s="98" t="e">
        <f>[1]!STOCK[[#This Row],[Costo total]]*1.5</f>
        <v>#REF!</v>
      </c>
      <c r="V747" s="80">
        <f t="shared" si="24"/>
        <v>35</v>
      </c>
      <c r="W747" s="115" t="e">
        <f>[1]!STOCK[[#This Row],[Precio Final]]-[1]!STOCK[[#This Row],[Costo total]]</f>
        <v>#REF!</v>
      </c>
      <c r="X747" s="115" t="e">
        <f>[1]!STOCK[[#This Row],[Ganancia Unitaria]]*[1]!STOCK[[#This Row],[Salidas]]</f>
        <v>#REF!</v>
      </c>
      <c r="Y747" s="140"/>
      <c r="Z747" s="137"/>
      <c r="AA747" s="137"/>
      <c r="AB747" s="137"/>
      <c r="AC747" s="137">
        <v>28</v>
      </c>
      <c r="AD747" s="144"/>
      <c r="AE747" s="78"/>
      <c r="AF747" s="78"/>
      <c r="AG747" s="78"/>
      <c r="AH747" s="78"/>
      <c r="AI747" s="78"/>
      <c r="AJ747" s="78"/>
      <c r="AK747" s="78"/>
      <c r="AL747" s="78"/>
      <c r="AM747" s="78"/>
      <c r="AN747" s="78"/>
      <c r="AO747" s="78"/>
      <c r="AP747" s="78"/>
      <c r="AQ747" s="78"/>
      <c r="AR747" s="78"/>
      <c r="AS747" s="78"/>
      <c r="AT747" s="78"/>
    </row>
    <row r="748" s="58" customFormat="1" ht="80" hidden="1" customHeight="1" spans="1:46">
      <c r="A748" s="152" t="s">
        <v>18046</v>
      </c>
      <c r="B748" s="134"/>
      <c r="C748" s="83" t="s">
        <v>2</v>
      </c>
      <c r="D748" s="135" t="s">
        <v>16423</v>
      </c>
      <c r="E748" s="157" t="s">
        <v>18047</v>
      </c>
      <c r="F748" s="157" t="s">
        <v>17672</v>
      </c>
      <c r="G748" s="136"/>
      <c r="H748" s="135">
        <v>35</v>
      </c>
      <c r="I748" s="78">
        <f t="shared" si="25"/>
        <v>35</v>
      </c>
      <c r="J748" s="160">
        <v>3</v>
      </c>
      <c r="K748" s="110">
        <v>0</v>
      </c>
      <c r="L748" s="105">
        <f>STOCK[[#This Row],[Entradas]]-STOCK[[#This Row],[Salidas]]</f>
        <v>3</v>
      </c>
      <c r="M748" s="99" t="e">
        <f>[1]!STOCK[[#This Row],[Precio Final]]*10%</f>
        <v>#REF!</v>
      </c>
      <c r="N748" s="99">
        <v>0</v>
      </c>
      <c r="O748" s="99">
        <v>0</v>
      </c>
      <c r="P748" s="135">
        <v>8.5</v>
      </c>
      <c r="Q748" s="142">
        <v>0</v>
      </c>
      <c r="R748" s="136">
        <v>0</v>
      </c>
      <c r="S748" s="136">
        <v>1.8</v>
      </c>
      <c r="T748" s="121" t="e">
        <f>[1]!STOCK[[#This Row],[Costo Unitario (USD)]]+[1]!STOCK[[#This Row],[Costo Envío (USD)]]+[1]!STOCK[[#This Row],[Comisión 10%]]</f>
        <v>#REF!</v>
      </c>
      <c r="U748" s="99" t="e">
        <f>[1]!STOCK[[#This Row],[Costo total]]*1.5</f>
        <v>#REF!</v>
      </c>
      <c r="V748" s="80">
        <f t="shared" si="24"/>
        <v>35</v>
      </c>
      <c r="W748" s="121" t="e">
        <f>[1]!STOCK[[#This Row],[Precio Final]]-[1]!STOCK[[#This Row],[Costo total]]</f>
        <v>#REF!</v>
      </c>
      <c r="X748" s="121" t="e">
        <f>[1]!STOCK[[#This Row],[Ganancia Unitaria]]*[1]!STOCK[[#This Row],[Salidas]]</f>
        <v>#REF!</v>
      </c>
      <c r="Y748" s="139"/>
      <c r="Z748" s="136"/>
      <c r="AA748" s="136"/>
      <c r="AB748" s="136"/>
      <c r="AC748" s="136">
        <v>28</v>
      </c>
      <c r="AD748" s="144"/>
      <c r="AE748" s="78"/>
      <c r="AF748" s="78"/>
      <c r="AG748" s="78"/>
      <c r="AH748" s="78"/>
      <c r="AI748" s="78"/>
      <c r="AJ748" s="78"/>
      <c r="AK748" s="78"/>
      <c r="AL748" s="78"/>
      <c r="AM748" s="78"/>
      <c r="AN748" s="78"/>
      <c r="AO748" s="78"/>
      <c r="AP748" s="78"/>
      <c r="AQ748" s="78"/>
      <c r="AR748" s="78"/>
      <c r="AS748" s="78"/>
      <c r="AT748" s="78"/>
    </row>
    <row r="749" s="58" customFormat="1" ht="80" hidden="1" customHeight="1" spans="1:46">
      <c r="A749" s="152" t="s">
        <v>18048</v>
      </c>
      <c r="B749" s="134"/>
      <c r="C749" s="87" t="s">
        <v>2</v>
      </c>
      <c r="D749" s="135" t="s">
        <v>16423</v>
      </c>
      <c r="E749" s="157" t="s">
        <v>18049</v>
      </c>
      <c r="F749" s="157" t="s">
        <v>17342</v>
      </c>
      <c r="G749" s="137"/>
      <c r="H749" s="135">
        <v>35</v>
      </c>
      <c r="I749" s="78">
        <f t="shared" si="25"/>
        <v>35</v>
      </c>
      <c r="J749" s="160">
        <v>3</v>
      </c>
      <c r="K749" s="109">
        <v>0</v>
      </c>
      <c r="L749" s="105">
        <f>STOCK[[#This Row],[Entradas]]-STOCK[[#This Row],[Salidas]]</f>
        <v>3</v>
      </c>
      <c r="M749" s="98" t="e">
        <f>[1]!STOCK[[#This Row],[Precio Final]]*10%</f>
        <v>#REF!</v>
      </c>
      <c r="N749" s="98">
        <v>0</v>
      </c>
      <c r="O749" s="98">
        <v>0</v>
      </c>
      <c r="P749" s="135">
        <v>8.5</v>
      </c>
      <c r="Q749" s="141">
        <v>0</v>
      </c>
      <c r="R749" s="137">
        <v>0</v>
      </c>
      <c r="S749" s="137">
        <v>1.8</v>
      </c>
      <c r="T749" s="115" t="e">
        <f>[1]!STOCK[[#This Row],[Costo Unitario (USD)]]+[1]!STOCK[[#This Row],[Costo Envío (USD)]]+[1]!STOCK[[#This Row],[Comisión 10%]]</f>
        <v>#REF!</v>
      </c>
      <c r="U749" s="98" t="e">
        <f>[1]!STOCK[[#This Row],[Costo total]]*1.5</f>
        <v>#REF!</v>
      </c>
      <c r="V749" s="80">
        <f t="shared" si="24"/>
        <v>35</v>
      </c>
      <c r="W749" s="115" t="e">
        <f>[1]!STOCK[[#This Row],[Precio Final]]-[1]!STOCK[[#This Row],[Costo total]]</f>
        <v>#REF!</v>
      </c>
      <c r="X749" s="115" t="e">
        <f>[1]!STOCK[[#This Row],[Ganancia Unitaria]]*[1]!STOCK[[#This Row],[Salidas]]</f>
        <v>#REF!</v>
      </c>
      <c r="Y749" s="140"/>
      <c r="Z749" s="137"/>
      <c r="AA749" s="137"/>
      <c r="AB749" s="137"/>
      <c r="AC749" s="137">
        <v>28</v>
      </c>
      <c r="AD749" s="144"/>
      <c r="AE749" s="78"/>
      <c r="AF749" s="78"/>
      <c r="AG749" s="78"/>
      <c r="AH749" s="78"/>
      <c r="AI749" s="78"/>
      <c r="AJ749" s="78"/>
      <c r="AK749" s="78"/>
      <c r="AL749" s="78"/>
      <c r="AM749" s="78"/>
      <c r="AN749" s="78"/>
      <c r="AO749" s="78"/>
      <c r="AP749" s="78"/>
      <c r="AQ749" s="78"/>
      <c r="AR749" s="78"/>
      <c r="AS749" s="78"/>
      <c r="AT749" s="78"/>
    </row>
    <row r="750" s="58" customFormat="1" ht="80" hidden="1" customHeight="1" spans="1:46">
      <c r="A750" s="152" t="s">
        <v>18050</v>
      </c>
      <c r="B750" s="134"/>
      <c r="C750" s="83" t="s">
        <v>2</v>
      </c>
      <c r="D750" s="135" t="s">
        <v>16423</v>
      </c>
      <c r="E750" s="157" t="s">
        <v>18051</v>
      </c>
      <c r="F750" s="157" t="s">
        <v>17246</v>
      </c>
      <c r="G750" s="136"/>
      <c r="H750" s="135">
        <v>35</v>
      </c>
      <c r="I750" s="78">
        <f t="shared" si="25"/>
        <v>35</v>
      </c>
      <c r="J750" s="160">
        <v>3</v>
      </c>
      <c r="K750" s="110">
        <v>0</v>
      </c>
      <c r="L750" s="105">
        <f>STOCK[[#This Row],[Entradas]]-STOCK[[#This Row],[Salidas]]</f>
        <v>3</v>
      </c>
      <c r="M750" s="99" t="e">
        <f>[1]!STOCK[[#This Row],[Precio Final]]*10%</f>
        <v>#REF!</v>
      </c>
      <c r="N750" s="99">
        <v>0</v>
      </c>
      <c r="O750" s="99">
        <v>0</v>
      </c>
      <c r="P750" s="135">
        <v>5</v>
      </c>
      <c r="Q750" s="142">
        <v>0</v>
      </c>
      <c r="R750" s="136">
        <v>0</v>
      </c>
      <c r="S750" s="136">
        <v>1.8</v>
      </c>
      <c r="T750" s="121" t="e">
        <f>[1]!STOCK[[#This Row],[Costo Unitario (USD)]]+[1]!STOCK[[#This Row],[Costo Envío (USD)]]+[1]!STOCK[[#This Row],[Comisión 10%]]</f>
        <v>#REF!</v>
      </c>
      <c r="U750" s="99" t="e">
        <f>[1]!STOCK[[#This Row],[Costo total]]*1.5</f>
        <v>#REF!</v>
      </c>
      <c r="V750" s="80">
        <f t="shared" si="24"/>
        <v>35</v>
      </c>
      <c r="W750" s="121" t="e">
        <f>[1]!STOCK[[#This Row],[Precio Final]]-[1]!STOCK[[#This Row],[Costo total]]</f>
        <v>#REF!</v>
      </c>
      <c r="X750" s="121" t="e">
        <f>[1]!STOCK[[#This Row],[Ganancia Unitaria]]*[1]!STOCK[[#This Row],[Salidas]]</f>
        <v>#REF!</v>
      </c>
      <c r="Y750" s="139"/>
      <c r="Z750" s="136"/>
      <c r="AA750" s="136"/>
      <c r="AB750" s="136"/>
      <c r="AC750" s="136">
        <v>28</v>
      </c>
      <c r="AD750" s="144"/>
      <c r="AE750" s="78"/>
      <c r="AF750" s="78"/>
      <c r="AG750" s="78"/>
      <c r="AH750" s="78"/>
      <c r="AI750" s="78"/>
      <c r="AJ750" s="78"/>
      <c r="AK750" s="78"/>
      <c r="AL750" s="78"/>
      <c r="AM750" s="78"/>
      <c r="AN750" s="78"/>
      <c r="AO750" s="78"/>
      <c r="AP750" s="78"/>
      <c r="AQ750" s="78"/>
      <c r="AR750" s="78"/>
      <c r="AS750" s="78"/>
      <c r="AT750" s="78"/>
    </row>
    <row r="751" s="58" customFormat="1" ht="80" hidden="1" customHeight="1" spans="1:46">
      <c r="A751" s="152" t="s">
        <v>18052</v>
      </c>
      <c r="B751" s="134"/>
      <c r="C751" s="87" t="s">
        <v>2</v>
      </c>
      <c r="D751" s="135" t="s">
        <v>16423</v>
      </c>
      <c r="E751" s="157" t="s">
        <v>18053</v>
      </c>
      <c r="F751" s="157" t="s">
        <v>18016</v>
      </c>
      <c r="G751" s="137"/>
      <c r="H751" s="135">
        <v>35</v>
      </c>
      <c r="I751" s="78">
        <f t="shared" si="25"/>
        <v>35</v>
      </c>
      <c r="J751" s="160">
        <v>3</v>
      </c>
      <c r="K751" s="109">
        <v>0</v>
      </c>
      <c r="L751" s="105">
        <f>STOCK[[#This Row],[Entradas]]-STOCK[[#This Row],[Salidas]]</f>
        <v>3</v>
      </c>
      <c r="M751" s="98" t="e">
        <f>[1]!STOCK[[#This Row],[Precio Final]]*10%</f>
        <v>#REF!</v>
      </c>
      <c r="N751" s="98">
        <v>0</v>
      </c>
      <c r="O751" s="98">
        <v>0</v>
      </c>
      <c r="P751" s="135">
        <v>5</v>
      </c>
      <c r="Q751" s="141">
        <v>0</v>
      </c>
      <c r="R751" s="137">
        <v>0</v>
      </c>
      <c r="S751" s="137">
        <v>1.8</v>
      </c>
      <c r="T751" s="115" t="e">
        <f>[1]!STOCK[[#This Row],[Costo Unitario (USD)]]+[1]!STOCK[[#This Row],[Costo Envío (USD)]]+[1]!STOCK[[#This Row],[Comisión 10%]]</f>
        <v>#REF!</v>
      </c>
      <c r="U751" s="98" t="e">
        <f>[1]!STOCK[[#This Row],[Costo total]]*1.5</f>
        <v>#REF!</v>
      </c>
      <c r="V751" s="80">
        <f t="shared" si="24"/>
        <v>35</v>
      </c>
      <c r="W751" s="115" t="e">
        <f>[1]!STOCK[[#This Row],[Precio Final]]-[1]!STOCK[[#This Row],[Costo total]]</f>
        <v>#REF!</v>
      </c>
      <c r="X751" s="115" t="e">
        <f>[1]!STOCK[[#This Row],[Ganancia Unitaria]]*[1]!STOCK[[#This Row],[Salidas]]</f>
        <v>#REF!</v>
      </c>
      <c r="Y751" s="140"/>
      <c r="Z751" s="137"/>
      <c r="AA751" s="137"/>
      <c r="AB751" s="137"/>
      <c r="AC751" s="137">
        <v>28</v>
      </c>
      <c r="AD751" s="144"/>
      <c r="AE751" s="78"/>
      <c r="AF751" s="78"/>
      <c r="AG751" s="78"/>
      <c r="AH751" s="78"/>
      <c r="AI751" s="78"/>
      <c r="AJ751" s="78"/>
      <c r="AK751" s="78"/>
      <c r="AL751" s="78"/>
      <c r="AM751" s="78"/>
      <c r="AN751" s="78"/>
      <c r="AO751" s="78"/>
      <c r="AP751" s="78"/>
      <c r="AQ751" s="78"/>
      <c r="AR751" s="78"/>
      <c r="AS751" s="78"/>
      <c r="AT751" s="78"/>
    </row>
    <row r="752" s="58" customFormat="1" ht="80" hidden="1" customHeight="1" spans="1:46">
      <c r="A752" s="152" t="s">
        <v>18054</v>
      </c>
      <c r="B752" s="134"/>
      <c r="C752" s="83" t="s">
        <v>2</v>
      </c>
      <c r="D752" s="135" t="s">
        <v>16423</v>
      </c>
      <c r="E752" s="157" t="s">
        <v>18055</v>
      </c>
      <c r="F752" s="157" t="s">
        <v>17998</v>
      </c>
      <c r="G752" s="136"/>
      <c r="H752" s="135">
        <v>35</v>
      </c>
      <c r="I752" s="78">
        <f t="shared" si="25"/>
        <v>35</v>
      </c>
      <c r="J752" s="160">
        <v>4</v>
      </c>
      <c r="K752" s="110">
        <v>0</v>
      </c>
      <c r="L752" s="105">
        <f>STOCK[[#This Row],[Entradas]]-STOCK[[#This Row],[Salidas]]</f>
        <v>4</v>
      </c>
      <c r="M752" s="99" t="e">
        <f>[1]!STOCK[[#This Row],[Precio Final]]*10%</f>
        <v>#REF!</v>
      </c>
      <c r="N752" s="99">
        <v>0</v>
      </c>
      <c r="O752" s="99">
        <v>0</v>
      </c>
      <c r="P752" s="135">
        <v>8.25</v>
      </c>
      <c r="Q752" s="142">
        <v>0</v>
      </c>
      <c r="R752" s="136">
        <v>0</v>
      </c>
      <c r="S752" s="136">
        <v>1.8</v>
      </c>
      <c r="T752" s="121" t="e">
        <f>[1]!STOCK[[#This Row],[Costo Unitario (USD)]]+[1]!STOCK[[#This Row],[Costo Envío (USD)]]+[1]!STOCK[[#This Row],[Comisión 10%]]</f>
        <v>#REF!</v>
      </c>
      <c r="U752" s="99" t="e">
        <f>[1]!STOCK[[#This Row],[Costo total]]*1.5</f>
        <v>#REF!</v>
      </c>
      <c r="V752" s="80">
        <f t="shared" si="24"/>
        <v>35</v>
      </c>
      <c r="W752" s="121" t="e">
        <f>[1]!STOCK[[#This Row],[Precio Final]]-[1]!STOCK[[#This Row],[Costo total]]</f>
        <v>#REF!</v>
      </c>
      <c r="X752" s="121" t="e">
        <f>[1]!STOCK[[#This Row],[Ganancia Unitaria]]*[1]!STOCK[[#This Row],[Salidas]]</f>
        <v>#REF!</v>
      </c>
      <c r="Y752" s="139"/>
      <c r="Z752" s="136"/>
      <c r="AA752" s="136"/>
      <c r="AB752" s="136"/>
      <c r="AC752" s="136">
        <v>28</v>
      </c>
      <c r="AD752" s="144"/>
      <c r="AE752" s="78"/>
      <c r="AF752" s="78"/>
      <c r="AG752" s="78"/>
      <c r="AH752" s="78"/>
      <c r="AI752" s="78"/>
      <c r="AJ752" s="78"/>
      <c r="AK752" s="78"/>
      <c r="AL752" s="78"/>
      <c r="AM752" s="78"/>
      <c r="AN752" s="78"/>
      <c r="AO752" s="78"/>
      <c r="AP752" s="78"/>
      <c r="AQ752" s="78"/>
      <c r="AR752" s="78"/>
      <c r="AS752" s="78"/>
      <c r="AT752" s="78"/>
    </row>
    <row r="753" s="58" customFormat="1" ht="80" hidden="1" customHeight="1" spans="1:46">
      <c r="A753" s="152" t="s">
        <v>18056</v>
      </c>
      <c r="B753" s="134"/>
      <c r="C753" s="87" t="s">
        <v>2</v>
      </c>
      <c r="D753" s="135" t="s">
        <v>16423</v>
      </c>
      <c r="E753" s="157" t="s">
        <v>18057</v>
      </c>
      <c r="F753" s="157" t="s">
        <v>18005</v>
      </c>
      <c r="G753" s="137"/>
      <c r="H753" s="135">
        <v>35</v>
      </c>
      <c r="I753" s="78">
        <f t="shared" si="25"/>
        <v>35</v>
      </c>
      <c r="J753" s="160">
        <v>4</v>
      </c>
      <c r="K753" s="109">
        <v>0</v>
      </c>
      <c r="L753" s="105">
        <f>STOCK[[#This Row],[Entradas]]-STOCK[[#This Row],[Salidas]]</f>
        <v>4</v>
      </c>
      <c r="M753" s="98" t="e">
        <f>[1]!STOCK[[#This Row],[Precio Final]]*10%</f>
        <v>#REF!</v>
      </c>
      <c r="N753" s="98">
        <v>0</v>
      </c>
      <c r="O753" s="98">
        <v>0</v>
      </c>
      <c r="P753" s="135">
        <v>8.25</v>
      </c>
      <c r="Q753" s="141">
        <v>0</v>
      </c>
      <c r="R753" s="137">
        <v>0</v>
      </c>
      <c r="S753" s="137">
        <v>1.8</v>
      </c>
      <c r="T753" s="115" t="e">
        <f>[1]!STOCK[[#This Row],[Costo Unitario (USD)]]+[1]!STOCK[[#This Row],[Costo Envío (USD)]]+[1]!STOCK[[#This Row],[Comisión 10%]]</f>
        <v>#REF!</v>
      </c>
      <c r="U753" s="98" t="e">
        <f>[1]!STOCK[[#This Row],[Costo total]]*1.5</f>
        <v>#REF!</v>
      </c>
      <c r="V753" s="80">
        <f t="shared" si="24"/>
        <v>35</v>
      </c>
      <c r="W753" s="115" t="e">
        <f>[1]!STOCK[[#This Row],[Precio Final]]-[1]!STOCK[[#This Row],[Costo total]]</f>
        <v>#REF!</v>
      </c>
      <c r="X753" s="115" t="e">
        <f>[1]!STOCK[[#This Row],[Ganancia Unitaria]]*[1]!STOCK[[#This Row],[Salidas]]</f>
        <v>#REF!</v>
      </c>
      <c r="Y753" s="140"/>
      <c r="Z753" s="137"/>
      <c r="AA753" s="137"/>
      <c r="AB753" s="137"/>
      <c r="AC753" s="137">
        <v>28</v>
      </c>
      <c r="AD753" s="144"/>
      <c r="AE753" s="78"/>
      <c r="AF753" s="78"/>
      <c r="AG753" s="78"/>
      <c r="AH753" s="78"/>
      <c r="AI753" s="78"/>
      <c r="AJ753" s="78"/>
      <c r="AK753" s="78"/>
      <c r="AL753" s="78"/>
      <c r="AM753" s="78"/>
      <c r="AN753" s="78"/>
      <c r="AO753" s="78"/>
      <c r="AP753" s="78"/>
      <c r="AQ753" s="78"/>
      <c r="AR753" s="78"/>
      <c r="AS753" s="78"/>
      <c r="AT753" s="78"/>
    </row>
    <row r="754" s="58" customFormat="1" ht="80" hidden="1" customHeight="1" spans="1:46">
      <c r="A754" s="152" t="s">
        <v>18058</v>
      </c>
      <c r="B754" s="134"/>
      <c r="C754" s="83" t="s">
        <v>2</v>
      </c>
      <c r="D754" s="135" t="s">
        <v>16423</v>
      </c>
      <c r="E754" s="157" t="s">
        <v>18059</v>
      </c>
      <c r="F754" s="157" t="s">
        <v>18005</v>
      </c>
      <c r="G754" s="136"/>
      <c r="H754" s="135">
        <v>30</v>
      </c>
      <c r="I754" s="78">
        <f t="shared" si="25"/>
        <v>30</v>
      </c>
      <c r="J754" s="160">
        <v>3</v>
      </c>
      <c r="K754" s="110">
        <v>0</v>
      </c>
      <c r="L754" s="105">
        <f>STOCK[[#This Row],[Entradas]]-STOCK[[#This Row],[Salidas]]</f>
        <v>3</v>
      </c>
      <c r="M754" s="99" t="e">
        <f>[1]!STOCK[[#This Row],[Precio Final]]*10%</f>
        <v>#REF!</v>
      </c>
      <c r="N754" s="99">
        <v>0</v>
      </c>
      <c r="O754" s="99">
        <v>0</v>
      </c>
      <c r="P754" s="135">
        <v>9.25</v>
      </c>
      <c r="Q754" s="142">
        <v>0</v>
      </c>
      <c r="R754" s="136">
        <v>0</v>
      </c>
      <c r="S754" s="136">
        <v>1.8</v>
      </c>
      <c r="T754" s="121" t="e">
        <f>[1]!STOCK[[#This Row],[Costo Unitario (USD)]]+[1]!STOCK[[#This Row],[Costo Envío (USD)]]+[1]!STOCK[[#This Row],[Comisión 10%]]</f>
        <v>#REF!</v>
      </c>
      <c r="U754" s="99" t="e">
        <f>[1]!STOCK[[#This Row],[Costo total]]*1.5</f>
        <v>#REF!</v>
      </c>
      <c r="V754" s="80">
        <f t="shared" si="24"/>
        <v>30</v>
      </c>
      <c r="W754" s="121" t="e">
        <f>[1]!STOCK[[#This Row],[Precio Final]]-[1]!STOCK[[#This Row],[Costo total]]</f>
        <v>#REF!</v>
      </c>
      <c r="X754" s="121" t="e">
        <f>[1]!STOCK[[#This Row],[Ganancia Unitaria]]*[1]!STOCK[[#This Row],[Salidas]]</f>
        <v>#REF!</v>
      </c>
      <c r="Y754" s="139"/>
      <c r="Z754" s="136"/>
      <c r="AA754" s="136"/>
      <c r="AB754" s="136"/>
      <c r="AC754" s="136"/>
      <c r="AD754" s="144"/>
      <c r="AE754" s="78"/>
      <c r="AF754" s="78"/>
      <c r="AG754" s="78"/>
      <c r="AH754" s="78"/>
      <c r="AI754" s="78"/>
      <c r="AJ754" s="78"/>
      <c r="AK754" s="78"/>
      <c r="AL754" s="78"/>
      <c r="AM754" s="78"/>
      <c r="AN754" s="78"/>
      <c r="AO754" s="78"/>
      <c r="AP754" s="78"/>
      <c r="AQ754" s="78"/>
      <c r="AR754" s="78"/>
      <c r="AS754" s="78"/>
      <c r="AT754" s="78"/>
    </row>
    <row r="755" s="58" customFormat="1" ht="80" hidden="1" customHeight="1" spans="1:46">
      <c r="A755" s="152" t="s">
        <v>18060</v>
      </c>
      <c r="B755" s="134"/>
      <c r="C755" s="87" t="s">
        <v>2</v>
      </c>
      <c r="D755" s="135" t="s">
        <v>16423</v>
      </c>
      <c r="E755" s="157" t="s">
        <v>18061</v>
      </c>
      <c r="F755" s="157" t="s">
        <v>17342</v>
      </c>
      <c r="G755" s="137"/>
      <c r="H755" s="135">
        <v>30</v>
      </c>
      <c r="I755" s="78">
        <f t="shared" si="25"/>
        <v>30</v>
      </c>
      <c r="J755" s="160">
        <v>3</v>
      </c>
      <c r="K755" s="109">
        <v>0</v>
      </c>
      <c r="L755" s="105">
        <f>STOCK[[#This Row],[Entradas]]-STOCK[[#This Row],[Salidas]]</f>
        <v>3</v>
      </c>
      <c r="M755" s="98" t="e">
        <f>[1]!STOCK[[#This Row],[Precio Final]]*10%</f>
        <v>#REF!</v>
      </c>
      <c r="N755" s="98">
        <v>0</v>
      </c>
      <c r="O755" s="98">
        <v>0</v>
      </c>
      <c r="P755" s="135">
        <v>9.25</v>
      </c>
      <c r="Q755" s="141">
        <v>0</v>
      </c>
      <c r="R755" s="137">
        <v>0</v>
      </c>
      <c r="S755" s="137">
        <v>1.8</v>
      </c>
      <c r="T755" s="115" t="e">
        <f>[1]!STOCK[[#This Row],[Costo Unitario (USD)]]+[1]!STOCK[[#This Row],[Costo Envío (USD)]]+[1]!STOCK[[#This Row],[Comisión 10%]]</f>
        <v>#REF!</v>
      </c>
      <c r="U755" s="98" t="e">
        <f>[1]!STOCK[[#This Row],[Costo total]]*1.5</f>
        <v>#REF!</v>
      </c>
      <c r="V755" s="80">
        <f t="shared" si="24"/>
        <v>30</v>
      </c>
      <c r="W755" s="115" t="e">
        <f>[1]!STOCK[[#This Row],[Precio Final]]-[1]!STOCK[[#This Row],[Costo total]]</f>
        <v>#REF!</v>
      </c>
      <c r="X755" s="115" t="e">
        <f>[1]!STOCK[[#This Row],[Ganancia Unitaria]]*[1]!STOCK[[#This Row],[Salidas]]</f>
        <v>#REF!</v>
      </c>
      <c r="Y755" s="140"/>
      <c r="Z755" s="137"/>
      <c r="AA755" s="137"/>
      <c r="AB755" s="137"/>
      <c r="AC755" s="137">
        <v>24</v>
      </c>
      <c r="AD755" s="144"/>
      <c r="AE755" s="78"/>
      <c r="AF755" s="78"/>
      <c r="AG755" s="78"/>
      <c r="AH755" s="78"/>
      <c r="AI755" s="78"/>
      <c r="AJ755" s="78"/>
      <c r="AK755" s="78"/>
      <c r="AL755" s="78"/>
      <c r="AM755" s="78"/>
      <c r="AN755" s="78"/>
      <c r="AO755" s="78"/>
      <c r="AP755" s="78"/>
      <c r="AQ755" s="78"/>
      <c r="AR755" s="78"/>
      <c r="AS755" s="78"/>
      <c r="AT755" s="78"/>
    </row>
    <row r="756" s="58" customFormat="1" ht="80" hidden="1" customHeight="1" spans="1:46">
      <c r="A756" s="152" t="s">
        <v>18062</v>
      </c>
      <c r="B756" s="134"/>
      <c r="C756" s="83" t="s">
        <v>2</v>
      </c>
      <c r="D756" s="135" t="s">
        <v>16423</v>
      </c>
      <c r="E756" s="157" t="s">
        <v>18063</v>
      </c>
      <c r="F756" s="157" t="s">
        <v>17998</v>
      </c>
      <c r="G756" s="136"/>
      <c r="H756" s="135">
        <v>30</v>
      </c>
      <c r="I756" s="78">
        <f t="shared" si="25"/>
        <v>30</v>
      </c>
      <c r="J756" s="160">
        <v>3</v>
      </c>
      <c r="K756" s="110">
        <v>1</v>
      </c>
      <c r="L756" s="105">
        <f>STOCK[[#This Row],[Entradas]]-STOCK[[#This Row],[Salidas]]</f>
        <v>2</v>
      </c>
      <c r="M756" s="99" t="e">
        <f>[1]!STOCK[[#This Row],[Precio Final]]*10%</f>
        <v>#REF!</v>
      </c>
      <c r="N756" s="99">
        <v>0</v>
      </c>
      <c r="O756" s="99">
        <v>0</v>
      </c>
      <c r="P756" s="135">
        <v>9.25</v>
      </c>
      <c r="Q756" s="142">
        <v>0</v>
      </c>
      <c r="R756" s="136">
        <v>0</v>
      </c>
      <c r="S756" s="136">
        <v>1.8</v>
      </c>
      <c r="T756" s="121" t="e">
        <f>[1]!STOCK[[#This Row],[Costo Unitario (USD)]]+[1]!STOCK[[#This Row],[Costo Envío (USD)]]+[1]!STOCK[[#This Row],[Comisión 10%]]</f>
        <v>#REF!</v>
      </c>
      <c r="U756" s="99" t="e">
        <f>[1]!STOCK[[#This Row],[Costo total]]*1.5</f>
        <v>#REF!</v>
      </c>
      <c r="V756" s="80">
        <f t="shared" si="24"/>
        <v>30</v>
      </c>
      <c r="W756" s="121" t="e">
        <f>[1]!STOCK[[#This Row],[Precio Final]]-[1]!STOCK[[#This Row],[Costo total]]</f>
        <v>#REF!</v>
      </c>
      <c r="X756" s="121" t="e">
        <f>[1]!STOCK[[#This Row],[Ganancia Unitaria]]*[1]!STOCK[[#This Row],[Salidas]]</f>
        <v>#REF!</v>
      </c>
      <c r="Y756" s="139"/>
      <c r="Z756" s="136"/>
      <c r="AA756" s="136"/>
      <c r="AB756" s="136"/>
      <c r="AC756" s="136">
        <v>24</v>
      </c>
      <c r="AD756" s="144"/>
      <c r="AE756" s="78"/>
      <c r="AF756" s="78"/>
      <c r="AG756" s="78"/>
      <c r="AH756" s="78"/>
      <c r="AI756" s="78"/>
      <c r="AJ756" s="78"/>
      <c r="AK756" s="78"/>
      <c r="AL756" s="78"/>
      <c r="AM756" s="78"/>
      <c r="AN756" s="78"/>
      <c r="AO756" s="78"/>
      <c r="AP756" s="78"/>
      <c r="AQ756" s="78"/>
      <c r="AR756" s="78"/>
      <c r="AS756" s="78"/>
      <c r="AT756" s="78"/>
    </row>
    <row r="757" s="58" customFormat="1" ht="80" hidden="1" customHeight="1" spans="1:46">
      <c r="A757" s="135" t="s">
        <v>18064</v>
      </c>
      <c r="B757" s="134"/>
      <c r="C757" s="87" t="s">
        <v>2</v>
      </c>
      <c r="D757" s="135" t="s">
        <v>16423</v>
      </c>
      <c r="E757" s="157" t="s">
        <v>18065</v>
      </c>
      <c r="F757" s="157" t="s">
        <v>18005</v>
      </c>
      <c r="G757" s="137"/>
      <c r="H757" s="135">
        <v>30</v>
      </c>
      <c r="I757" s="78">
        <f t="shared" si="25"/>
        <v>30</v>
      </c>
      <c r="J757" s="160">
        <v>3</v>
      </c>
      <c r="K757" s="109">
        <v>0</v>
      </c>
      <c r="L757" s="105">
        <f>STOCK[[#This Row],[Entradas]]-STOCK[[#This Row],[Salidas]]</f>
        <v>3</v>
      </c>
      <c r="M757" s="98" t="e">
        <f>[1]!STOCK[[#This Row],[Precio Final]]*10%</f>
        <v>#REF!</v>
      </c>
      <c r="N757" s="98">
        <v>0</v>
      </c>
      <c r="O757" s="98">
        <v>0</v>
      </c>
      <c r="P757" s="135">
        <v>7.5</v>
      </c>
      <c r="Q757" s="141">
        <v>0</v>
      </c>
      <c r="R757" s="137">
        <v>0</v>
      </c>
      <c r="S757" s="137">
        <v>1.8</v>
      </c>
      <c r="T757" s="115" t="e">
        <f>[1]!STOCK[[#This Row],[Costo Unitario (USD)]]+[1]!STOCK[[#This Row],[Costo Envío (USD)]]+[1]!STOCK[[#This Row],[Comisión 10%]]</f>
        <v>#REF!</v>
      </c>
      <c r="U757" s="98" t="e">
        <f>[1]!STOCK[[#This Row],[Costo total]]*1.5</f>
        <v>#REF!</v>
      </c>
      <c r="V757" s="80">
        <f t="shared" si="24"/>
        <v>30</v>
      </c>
      <c r="W757" s="115" t="e">
        <f>[1]!STOCK[[#This Row],[Precio Final]]-[1]!STOCK[[#This Row],[Costo total]]</f>
        <v>#REF!</v>
      </c>
      <c r="X757" s="115" t="e">
        <f>[1]!STOCK[[#This Row],[Ganancia Unitaria]]*[1]!STOCK[[#This Row],[Salidas]]</f>
        <v>#REF!</v>
      </c>
      <c r="Y757" s="140"/>
      <c r="Z757" s="137"/>
      <c r="AA757" s="137"/>
      <c r="AB757" s="137"/>
      <c r="AC757" s="137">
        <v>24</v>
      </c>
      <c r="AD757" s="144"/>
      <c r="AE757" s="78"/>
      <c r="AF757" s="78"/>
      <c r="AG757" s="78"/>
      <c r="AH757" s="78"/>
      <c r="AI757" s="78"/>
      <c r="AJ757" s="78"/>
      <c r="AK757" s="78"/>
      <c r="AL757" s="78"/>
      <c r="AM757" s="78"/>
      <c r="AN757" s="78"/>
      <c r="AO757" s="78"/>
      <c r="AP757" s="78"/>
      <c r="AQ757" s="78"/>
      <c r="AR757" s="78"/>
      <c r="AS757" s="78"/>
      <c r="AT757" s="78"/>
    </row>
    <row r="758" s="58" customFormat="1" ht="80" hidden="1" customHeight="1" spans="1:46">
      <c r="A758" s="135" t="s">
        <v>18066</v>
      </c>
      <c r="B758" s="134"/>
      <c r="C758" s="83" t="s">
        <v>2</v>
      </c>
      <c r="D758" s="135" t="s">
        <v>16423</v>
      </c>
      <c r="E758" s="157" t="s">
        <v>18067</v>
      </c>
      <c r="F758" s="157" t="s">
        <v>17998</v>
      </c>
      <c r="G758" s="136"/>
      <c r="H758" s="135">
        <v>30</v>
      </c>
      <c r="I758" s="78">
        <f t="shared" si="25"/>
        <v>30</v>
      </c>
      <c r="J758" s="160">
        <v>3</v>
      </c>
      <c r="K758" s="110">
        <v>0</v>
      </c>
      <c r="L758" s="105">
        <f>STOCK[[#This Row],[Entradas]]-STOCK[[#This Row],[Salidas]]</f>
        <v>3</v>
      </c>
      <c r="M758" s="99" t="e">
        <f>[1]!STOCK[[#This Row],[Precio Final]]*10%</f>
        <v>#REF!</v>
      </c>
      <c r="N758" s="99">
        <v>0</v>
      </c>
      <c r="O758" s="99">
        <v>0</v>
      </c>
      <c r="P758" s="135">
        <v>7.5</v>
      </c>
      <c r="Q758" s="142">
        <v>0</v>
      </c>
      <c r="R758" s="136">
        <v>0</v>
      </c>
      <c r="S758" s="136">
        <v>1.8</v>
      </c>
      <c r="T758" s="121" t="e">
        <f>[1]!STOCK[[#This Row],[Costo Unitario (USD)]]+[1]!STOCK[[#This Row],[Costo Envío (USD)]]+[1]!STOCK[[#This Row],[Comisión 10%]]</f>
        <v>#REF!</v>
      </c>
      <c r="U758" s="99" t="e">
        <f>[1]!STOCK[[#This Row],[Costo total]]*1.5</f>
        <v>#REF!</v>
      </c>
      <c r="V758" s="80">
        <f t="shared" si="24"/>
        <v>30</v>
      </c>
      <c r="W758" s="121" t="e">
        <f>[1]!STOCK[[#This Row],[Precio Final]]-[1]!STOCK[[#This Row],[Costo total]]</f>
        <v>#REF!</v>
      </c>
      <c r="X758" s="121" t="e">
        <f>[1]!STOCK[[#This Row],[Ganancia Unitaria]]*[1]!STOCK[[#This Row],[Salidas]]</f>
        <v>#REF!</v>
      </c>
      <c r="Y758" s="139"/>
      <c r="Z758" s="136"/>
      <c r="AA758" s="136"/>
      <c r="AB758" s="136"/>
      <c r="AC758" s="136">
        <v>24</v>
      </c>
      <c r="AD758" s="144"/>
      <c r="AE758" s="78"/>
      <c r="AF758" s="78"/>
      <c r="AG758" s="78"/>
      <c r="AH758" s="78"/>
      <c r="AI758" s="78"/>
      <c r="AJ758" s="78"/>
      <c r="AK758" s="78"/>
      <c r="AL758" s="78"/>
      <c r="AM758" s="78"/>
      <c r="AN758" s="78"/>
      <c r="AO758" s="78"/>
      <c r="AP758" s="78"/>
      <c r="AQ758" s="78"/>
      <c r="AR758" s="78"/>
      <c r="AS758" s="78"/>
      <c r="AT758" s="78"/>
    </row>
    <row r="759" s="58" customFormat="1" ht="80" hidden="1" customHeight="1" spans="1:46">
      <c r="A759" s="135" t="s">
        <v>18068</v>
      </c>
      <c r="B759" s="134"/>
      <c r="C759" s="87" t="s">
        <v>2</v>
      </c>
      <c r="D759" s="135" t="s">
        <v>16423</v>
      </c>
      <c r="E759" s="157" t="s">
        <v>18069</v>
      </c>
      <c r="F759" s="157" t="s">
        <v>17342</v>
      </c>
      <c r="G759" s="137"/>
      <c r="H759" s="135">
        <v>25</v>
      </c>
      <c r="I759" s="78">
        <f t="shared" si="25"/>
        <v>25</v>
      </c>
      <c r="J759" s="160">
        <v>3</v>
      </c>
      <c r="K759" s="109">
        <v>0</v>
      </c>
      <c r="L759" s="105">
        <f>STOCK[[#This Row],[Entradas]]-STOCK[[#This Row],[Salidas]]</f>
        <v>3</v>
      </c>
      <c r="M759" s="98" t="e">
        <f>[1]!STOCK[[#This Row],[Precio Final]]*10%</f>
        <v>#REF!</v>
      </c>
      <c r="N759" s="98">
        <v>0</v>
      </c>
      <c r="O759" s="98">
        <v>0</v>
      </c>
      <c r="P759" s="135">
        <v>7.5</v>
      </c>
      <c r="Q759" s="141">
        <v>0</v>
      </c>
      <c r="R759" s="137">
        <v>0</v>
      </c>
      <c r="S759" s="137">
        <v>1.8</v>
      </c>
      <c r="T759" s="115" t="e">
        <f>[1]!STOCK[[#This Row],[Costo Unitario (USD)]]+[1]!STOCK[[#This Row],[Costo Envío (USD)]]+[1]!STOCK[[#This Row],[Comisión 10%]]</f>
        <v>#REF!</v>
      </c>
      <c r="U759" s="98" t="e">
        <f>[1]!STOCK[[#This Row],[Costo total]]*1.5</f>
        <v>#REF!</v>
      </c>
      <c r="V759" s="80">
        <f t="shared" si="24"/>
        <v>25</v>
      </c>
      <c r="W759" s="115" t="e">
        <f>[1]!STOCK[[#This Row],[Precio Final]]-[1]!STOCK[[#This Row],[Costo total]]</f>
        <v>#REF!</v>
      </c>
      <c r="X759" s="115" t="e">
        <f>[1]!STOCK[[#This Row],[Ganancia Unitaria]]*[1]!STOCK[[#This Row],[Salidas]]</f>
        <v>#REF!</v>
      </c>
      <c r="Y759" s="140"/>
      <c r="Z759" s="137"/>
      <c r="AA759" s="137"/>
      <c r="AB759" s="137"/>
      <c r="AC759" s="137">
        <v>20</v>
      </c>
      <c r="AD759" s="144"/>
      <c r="AE759" s="78"/>
      <c r="AF759" s="78"/>
      <c r="AG759" s="78"/>
      <c r="AH759" s="78"/>
      <c r="AI759" s="78"/>
      <c r="AJ759" s="78"/>
      <c r="AK759" s="78"/>
      <c r="AL759" s="78"/>
      <c r="AM759" s="78"/>
      <c r="AN759" s="78"/>
      <c r="AO759" s="78"/>
      <c r="AP759" s="78"/>
      <c r="AQ759" s="78"/>
      <c r="AR759" s="78"/>
      <c r="AS759" s="78"/>
      <c r="AT759" s="78"/>
    </row>
    <row r="760" s="58" customFormat="1" ht="80" hidden="1" customHeight="1" spans="1:46">
      <c r="A760" s="152" t="s">
        <v>18070</v>
      </c>
      <c r="B760" s="134"/>
      <c r="C760" s="83" t="s">
        <v>2</v>
      </c>
      <c r="D760" s="135" t="s">
        <v>16423</v>
      </c>
      <c r="E760" s="157" t="s">
        <v>18071</v>
      </c>
      <c r="F760" s="157" t="s">
        <v>18016</v>
      </c>
      <c r="G760" s="136"/>
      <c r="H760" s="135">
        <v>25</v>
      </c>
      <c r="I760" s="78">
        <f t="shared" si="25"/>
        <v>25</v>
      </c>
      <c r="J760" s="160">
        <v>1</v>
      </c>
      <c r="K760" s="110">
        <v>0</v>
      </c>
      <c r="L760" s="105">
        <f>STOCK[[#This Row],[Entradas]]-STOCK[[#This Row],[Salidas]]</f>
        <v>1</v>
      </c>
      <c r="M760" s="99" t="e">
        <f>[1]!STOCK[[#This Row],[Precio Final]]*10%</f>
        <v>#REF!</v>
      </c>
      <c r="N760" s="99">
        <v>0</v>
      </c>
      <c r="O760" s="99">
        <v>0</v>
      </c>
      <c r="P760" s="135">
        <v>5</v>
      </c>
      <c r="Q760" s="142">
        <v>0</v>
      </c>
      <c r="R760" s="136">
        <v>0</v>
      </c>
      <c r="S760" s="136">
        <v>1.8</v>
      </c>
      <c r="T760" s="121" t="e">
        <f>[1]!STOCK[[#This Row],[Costo Unitario (USD)]]+[1]!STOCK[[#This Row],[Costo Envío (USD)]]+[1]!STOCK[[#This Row],[Comisión 10%]]</f>
        <v>#REF!</v>
      </c>
      <c r="U760" s="99" t="e">
        <f>[1]!STOCK[[#This Row],[Costo total]]*1.5</f>
        <v>#REF!</v>
      </c>
      <c r="V760" s="80">
        <f t="shared" si="24"/>
        <v>25</v>
      </c>
      <c r="W760" s="121" t="e">
        <f>[1]!STOCK[[#This Row],[Precio Final]]-[1]!STOCK[[#This Row],[Costo total]]</f>
        <v>#REF!</v>
      </c>
      <c r="X760" s="121" t="e">
        <f>[1]!STOCK[[#This Row],[Ganancia Unitaria]]*[1]!STOCK[[#This Row],[Salidas]]</f>
        <v>#REF!</v>
      </c>
      <c r="Y760" s="139"/>
      <c r="Z760" s="136"/>
      <c r="AA760" s="136"/>
      <c r="AB760" s="136"/>
      <c r="AC760" s="136">
        <v>20</v>
      </c>
      <c r="AD760" s="144"/>
      <c r="AE760" s="78"/>
      <c r="AF760" s="78"/>
      <c r="AG760" s="78"/>
      <c r="AH760" s="78"/>
      <c r="AI760" s="78"/>
      <c r="AJ760" s="78"/>
      <c r="AK760" s="78"/>
      <c r="AL760" s="78"/>
      <c r="AM760" s="78"/>
      <c r="AN760" s="78"/>
      <c r="AO760" s="78"/>
      <c r="AP760" s="78"/>
      <c r="AQ760" s="78"/>
      <c r="AR760" s="78"/>
      <c r="AS760" s="78"/>
      <c r="AT760" s="78"/>
    </row>
    <row r="761" s="58" customFormat="1" ht="80" hidden="1" customHeight="1" spans="1:46">
      <c r="A761" s="152" t="s">
        <v>18072</v>
      </c>
      <c r="B761" s="134"/>
      <c r="C761" s="87" t="s">
        <v>2</v>
      </c>
      <c r="D761" s="135" t="s">
        <v>16423</v>
      </c>
      <c r="E761" s="157" t="s">
        <v>18073</v>
      </c>
      <c r="F761" s="157" t="s">
        <v>17246</v>
      </c>
      <c r="G761" s="137"/>
      <c r="H761" s="135">
        <v>25</v>
      </c>
      <c r="I761" s="78">
        <f t="shared" si="25"/>
        <v>25</v>
      </c>
      <c r="J761" s="160">
        <v>2</v>
      </c>
      <c r="K761" s="109">
        <v>0</v>
      </c>
      <c r="L761" s="105">
        <f>STOCK[[#This Row],[Entradas]]-STOCK[[#This Row],[Salidas]]</f>
        <v>2</v>
      </c>
      <c r="M761" s="98" t="e">
        <f>[1]!STOCK[[#This Row],[Precio Final]]*10%</f>
        <v>#REF!</v>
      </c>
      <c r="N761" s="98">
        <v>0</v>
      </c>
      <c r="O761" s="98">
        <v>0</v>
      </c>
      <c r="P761" s="135">
        <v>5</v>
      </c>
      <c r="Q761" s="141">
        <v>0</v>
      </c>
      <c r="R761" s="137">
        <v>0</v>
      </c>
      <c r="S761" s="137">
        <v>1.8</v>
      </c>
      <c r="T761" s="115" t="e">
        <f>[1]!STOCK[[#This Row],[Costo Unitario (USD)]]+[1]!STOCK[[#This Row],[Costo Envío (USD)]]+[1]!STOCK[[#This Row],[Comisión 10%]]</f>
        <v>#REF!</v>
      </c>
      <c r="U761" s="98" t="e">
        <f>[1]!STOCK[[#This Row],[Costo total]]*1.5</f>
        <v>#REF!</v>
      </c>
      <c r="V761" s="80">
        <f t="shared" si="24"/>
        <v>25</v>
      </c>
      <c r="W761" s="115" t="e">
        <f>[1]!STOCK[[#This Row],[Precio Final]]-[1]!STOCK[[#This Row],[Costo total]]</f>
        <v>#REF!</v>
      </c>
      <c r="X761" s="115" t="e">
        <f>[1]!STOCK[[#This Row],[Ganancia Unitaria]]*[1]!STOCK[[#This Row],[Salidas]]</f>
        <v>#REF!</v>
      </c>
      <c r="Y761" s="140"/>
      <c r="Z761" s="137"/>
      <c r="AA761" s="137"/>
      <c r="AB761" s="137"/>
      <c r="AC761" s="137">
        <v>20</v>
      </c>
      <c r="AD761" s="144"/>
      <c r="AE761" s="78"/>
      <c r="AF761" s="78"/>
      <c r="AG761" s="78"/>
      <c r="AH761" s="78"/>
      <c r="AI761" s="78"/>
      <c r="AJ761" s="78"/>
      <c r="AK761" s="78"/>
      <c r="AL761" s="78"/>
      <c r="AM761" s="78"/>
      <c r="AN761" s="78"/>
      <c r="AO761" s="78"/>
      <c r="AP761" s="78"/>
      <c r="AQ761" s="78"/>
      <c r="AR761" s="78"/>
      <c r="AS761" s="78"/>
      <c r="AT761" s="78"/>
    </row>
    <row r="762" s="58" customFormat="1" ht="80" hidden="1" customHeight="1" spans="1:46">
      <c r="A762" s="152" t="s">
        <v>18074</v>
      </c>
      <c r="B762" s="134"/>
      <c r="C762" s="83" t="s">
        <v>2</v>
      </c>
      <c r="D762" s="135" t="s">
        <v>16423</v>
      </c>
      <c r="E762" s="157" t="s">
        <v>18075</v>
      </c>
      <c r="F762" s="157" t="s">
        <v>17998</v>
      </c>
      <c r="G762" s="136"/>
      <c r="H762" s="135">
        <v>25</v>
      </c>
      <c r="I762" s="78">
        <f t="shared" si="25"/>
        <v>25</v>
      </c>
      <c r="J762" s="160">
        <v>2</v>
      </c>
      <c r="K762" s="110">
        <v>0</v>
      </c>
      <c r="L762" s="105">
        <f>STOCK[[#This Row],[Entradas]]-STOCK[[#This Row],[Salidas]]</f>
        <v>2</v>
      </c>
      <c r="M762" s="99" t="e">
        <f>[1]!STOCK[[#This Row],[Precio Final]]*10%</f>
        <v>#REF!</v>
      </c>
      <c r="N762" s="99">
        <v>0</v>
      </c>
      <c r="O762" s="99">
        <v>0</v>
      </c>
      <c r="P762" s="135">
        <v>5</v>
      </c>
      <c r="Q762" s="142">
        <v>0</v>
      </c>
      <c r="R762" s="136">
        <v>0</v>
      </c>
      <c r="S762" s="136">
        <v>1.8</v>
      </c>
      <c r="T762" s="121" t="e">
        <f>[1]!STOCK[[#This Row],[Costo Unitario (USD)]]+[1]!STOCK[[#This Row],[Costo Envío (USD)]]+[1]!STOCK[[#This Row],[Comisión 10%]]</f>
        <v>#REF!</v>
      </c>
      <c r="U762" s="99" t="e">
        <f>[1]!STOCK[[#This Row],[Costo total]]*1.5</f>
        <v>#REF!</v>
      </c>
      <c r="V762" s="80">
        <f t="shared" si="24"/>
        <v>25</v>
      </c>
      <c r="W762" s="121" t="e">
        <f>[1]!STOCK[[#This Row],[Precio Final]]-[1]!STOCK[[#This Row],[Costo total]]</f>
        <v>#REF!</v>
      </c>
      <c r="X762" s="121" t="e">
        <f>[1]!STOCK[[#This Row],[Ganancia Unitaria]]*[1]!STOCK[[#This Row],[Salidas]]</f>
        <v>#REF!</v>
      </c>
      <c r="Y762" s="139"/>
      <c r="Z762" s="136"/>
      <c r="AA762" s="136"/>
      <c r="AB762" s="136"/>
      <c r="AC762" s="136">
        <v>20</v>
      </c>
      <c r="AD762" s="144"/>
      <c r="AE762" s="78"/>
      <c r="AF762" s="78"/>
      <c r="AG762" s="78"/>
      <c r="AH762" s="78"/>
      <c r="AI762" s="78"/>
      <c r="AJ762" s="78"/>
      <c r="AK762" s="78"/>
      <c r="AL762" s="78"/>
      <c r="AM762" s="78"/>
      <c r="AN762" s="78"/>
      <c r="AO762" s="78"/>
      <c r="AP762" s="78"/>
      <c r="AQ762" s="78"/>
      <c r="AR762" s="78"/>
      <c r="AS762" s="78"/>
      <c r="AT762" s="78"/>
    </row>
    <row r="763" s="58" customFormat="1" ht="80" hidden="1" customHeight="1" spans="1:46">
      <c r="A763" s="152" t="s">
        <v>18076</v>
      </c>
      <c r="B763" s="134"/>
      <c r="C763" s="87" t="s">
        <v>2</v>
      </c>
      <c r="D763" s="135" t="s">
        <v>16423</v>
      </c>
      <c r="E763" s="157" t="s">
        <v>18077</v>
      </c>
      <c r="F763" s="157" t="s">
        <v>17342</v>
      </c>
      <c r="G763" s="137"/>
      <c r="H763" s="135">
        <v>25</v>
      </c>
      <c r="I763" s="78">
        <f t="shared" si="25"/>
        <v>25</v>
      </c>
      <c r="J763" s="160">
        <v>4</v>
      </c>
      <c r="K763" s="109">
        <v>0</v>
      </c>
      <c r="L763" s="105">
        <f>STOCK[[#This Row],[Entradas]]-STOCK[[#This Row],[Salidas]]</f>
        <v>4</v>
      </c>
      <c r="M763" s="98" t="e">
        <f>[1]!STOCK[[#This Row],[Precio Final]]*10%</f>
        <v>#REF!</v>
      </c>
      <c r="N763" s="98">
        <v>0</v>
      </c>
      <c r="O763" s="98">
        <v>0</v>
      </c>
      <c r="P763" s="135">
        <v>5</v>
      </c>
      <c r="Q763" s="141">
        <v>0</v>
      </c>
      <c r="R763" s="137">
        <v>0</v>
      </c>
      <c r="S763" s="137">
        <v>1.8</v>
      </c>
      <c r="T763" s="115" t="e">
        <f>[1]!STOCK[[#This Row],[Costo Unitario (USD)]]+[1]!STOCK[[#This Row],[Costo Envío (USD)]]+[1]!STOCK[[#This Row],[Comisión 10%]]</f>
        <v>#REF!</v>
      </c>
      <c r="U763" s="98" t="e">
        <f>[1]!STOCK[[#This Row],[Costo total]]*1.5</f>
        <v>#REF!</v>
      </c>
      <c r="V763" s="80">
        <f t="shared" si="24"/>
        <v>25</v>
      </c>
      <c r="W763" s="115" t="e">
        <f>[1]!STOCK[[#This Row],[Precio Final]]-[1]!STOCK[[#This Row],[Costo total]]</f>
        <v>#REF!</v>
      </c>
      <c r="X763" s="115" t="e">
        <f>[1]!STOCK[[#This Row],[Ganancia Unitaria]]*[1]!STOCK[[#This Row],[Salidas]]</f>
        <v>#REF!</v>
      </c>
      <c r="Y763" s="140"/>
      <c r="Z763" s="137"/>
      <c r="AA763" s="137"/>
      <c r="AB763" s="137"/>
      <c r="AC763" s="137">
        <v>20</v>
      </c>
      <c r="AD763" s="144"/>
      <c r="AE763" s="78"/>
      <c r="AF763" s="78"/>
      <c r="AG763" s="78"/>
      <c r="AH763" s="78"/>
      <c r="AI763" s="78"/>
      <c r="AJ763" s="78"/>
      <c r="AK763" s="78"/>
      <c r="AL763" s="78"/>
      <c r="AM763" s="78"/>
      <c r="AN763" s="78"/>
      <c r="AO763" s="78"/>
      <c r="AP763" s="78"/>
      <c r="AQ763" s="78"/>
      <c r="AR763" s="78"/>
      <c r="AS763" s="78"/>
      <c r="AT763" s="78"/>
    </row>
    <row r="764" s="58" customFormat="1" ht="80" hidden="1" customHeight="1" spans="1:46">
      <c r="A764" s="152" t="s">
        <v>18078</v>
      </c>
      <c r="B764" s="134"/>
      <c r="C764" s="83" t="s">
        <v>2</v>
      </c>
      <c r="D764" s="135" t="s">
        <v>16423</v>
      </c>
      <c r="E764" s="157" t="s">
        <v>18079</v>
      </c>
      <c r="F764" s="163" t="s">
        <v>17672</v>
      </c>
      <c r="G764" s="136"/>
      <c r="H764" s="135">
        <v>30</v>
      </c>
      <c r="I764" s="78">
        <f t="shared" si="25"/>
        <v>30</v>
      </c>
      <c r="J764" s="164">
        <v>4</v>
      </c>
      <c r="K764" s="110">
        <v>0</v>
      </c>
      <c r="L764" s="105">
        <f>STOCK[[#This Row],[Entradas]]-STOCK[[#This Row],[Salidas]]</f>
        <v>4</v>
      </c>
      <c r="M764" s="99" t="e">
        <f>[1]!STOCK[[#This Row],[Precio Final]]*10%</f>
        <v>#REF!</v>
      </c>
      <c r="N764" s="99">
        <v>0</v>
      </c>
      <c r="O764" s="99">
        <v>0</v>
      </c>
      <c r="P764" s="135">
        <v>5</v>
      </c>
      <c r="Q764" s="142">
        <v>0</v>
      </c>
      <c r="R764" s="136">
        <v>0</v>
      </c>
      <c r="S764" s="136">
        <v>1.8</v>
      </c>
      <c r="T764" s="121" t="e">
        <f>[1]!STOCK[[#This Row],[Costo Unitario (USD)]]+[1]!STOCK[[#This Row],[Costo Envío (USD)]]+[1]!STOCK[[#This Row],[Comisión 10%]]</f>
        <v>#REF!</v>
      </c>
      <c r="U764" s="99" t="e">
        <f>[1]!STOCK[[#This Row],[Costo total]]*1.5</f>
        <v>#REF!</v>
      </c>
      <c r="V764" s="80">
        <f t="shared" si="24"/>
        <v>30</v>
      </c>
      <c r="W764" s="121" t="e">
        <f>[1]!STOCK[[#This Row],[Precio Final]]-[1]!STOCK[[#This Row],[Costo total]]</f>
        <v>#REF!</v>
      </c>
      <c r="X764" s="121" t="e">
        <f>[1]!STOCK[[#This Row],[Ganancia Unitaria]]*[1]!STOCK[[#This Row],[Salidas]]</f>
        <v>#REF!</v>
      </c>
      <c r="Y764" s="139"/>
      <c r="Z764" s="136"/>
      <c r="AA764" s="136"/>
      <c r="AB764" s="136"/>
      <c r="AC764" s="136">
        <v>24</v>
      </c>
      <c r="AD764" s="144"/>
      <c r="AE764" s="78"/>
      <c r="AF764" s="78"/>
      <c r="AG764" s="78"/>
      <c r="AH764" s="78"/>
      <c r="AI764" s="78"/>
      <c r="AJ764" s="78"/>
      <c r="AK764" s="78"/>
      <c r="AL764" s="78"/>
      <c r="AM764" s="78"/>
      <c r="AN764" s="78"/>
      <c r="AO764" s="78"/>
      <c r="AP764" s="78"/>
      <c r="AQ764" s="78"/>
      <c r="AR764" s="78"/>
      <c r="AS764" s="78"/>
      <c r="AT764" s="78"/>
    </row>
    <row r="765" s="58" customFormat="1" ht="80" hidden="1" customHeight="1" spans="1:46">
      <c r="A765" s="152" t="s">
        <v>18080</v>
      </c>
      <c r="B765" s="134"/>
      <c r="C765" s="87" t="s">
        <v>2</v>
      </c>
      <c r="D765" s="135" t="s">
        <v>16423</v>
      </c>
      <c r="E765" s="157" t="s">
        <v>18081</v>
      </c>
      <c r="F765" s="163" t="s">
        <v>17998</v>
      </c>
      <c r="G765" s="137"/>
      <c r="H765" s="135">
        <v>25</v>
      </c>
      <c r="I765" s="78">
        <f t="shared" si="25"/>
        <v>25</v>
      </c>
      <c r="J765" s="164">
        <v>4</v>
      </c>
      <c r="K765" s="109">
        <v>0</v>
      </c>
      <c r="L765" s="105">
        <f>STOCK[[#This Row],[Entradas]]-STOCK[[#This Row],[Salidas]]</f>
        <v>4</v>
      </c>
      <c r="M765" s="98" t="e">
        <f>[1]!STOCK[[#This Row],[Precio Final]]*10%</f>
        <v>#REF!</v>
      </c>
      <c r="N765" s="98">
        <v>0</v>
      </c>
      <c r="O765" s="98">
        <v>0</v>
      </c>
      <c r="P765" s="135">
        <v>5</v>
      </c>
      <c r="Q765" s="141">
        <v>0</v>
      </c>
      <c r="R765" s="137">
        <v>0</v>
      </c>
      <c r="S765" s="137">
        <v>1.8</v>
      </c>
      <c r="T765" s="115" t="e">
        <f>[1]!STOCK[[#This Row],[Costo Unitario (USD)]]+[1]!STOCK[[#This Row],[Costo Envío (USD)]]+[1]!STOCK[[#This Row],[Comisión 10%]]</f>
        <v>#REF!</v>
      </c>
      <c r="U765" s="98" t="e">
        <f>[1]!STOCK[[#This Row],[Costo total]]*1.5</f>
        <v>#REF!</v>
      </c>
      <c r="V765" s="80">
        <f t="shared" si="24"/>
        <v>25</v>
      </c>
      <c r="W765" s="115" t="e">
        <f>[1]!STOCK[[#This Row],[Precio Final]]-[1]!STOCK[[#This Row],[Costo total]]</f>
        <v>#REF!</v>
      </c>
      <c r="X765" s="115" t="e">
        <f>[1]!STOCK[[#This Row],[Ganancia Unitaria]]*[1]!STOCK[[#This Row],[Salidas]]</f>
        <v>#REF!</v>
      </c>
      <c r="Y765" s="140"/>
      <c r="Z765" s="137"/>
      <c r="AA765" s="137"/>
      <c r="AB765" s="137"/>
      <c r="AC765" s="137">
        <v>20</v>
      </c>
      <c r="AD765" s="144"/>
      <c r="AE765" s="78"/>
      <c r="AF765" s="78"/>
      <c r="AG765" s="78"/>
      <c r="AH765" s="78"/>
      <c r="AI765" s="78"/>
      <c r="AJ765" s="78"/>
      <c r="AK765" s="78"/>
      <c r="AL765" s="78"/>
      <c r="AM765" s="78"/>
      <c r="AN765" s="78"/>
      <c r="AO765" s="78"/>
      <c r="AP765" s="78"/>
      <c r="AQ765" s="78"/>
      <c r="AR765" s="78"/>
      <c r="AS765" s="78"/>
      <c r="AT765" s="78"/>
    </row>
    <row r="766" s="58" customFormat="1" ht="80" hidden="1" customHeight="1" spans="1:46">
      <c r="A766" s="152" t="s">
        <v>18082</v>
      </c>
      <c r="B766" s="134"/>
      <c r="C766" s="83" t="s">
        <v>2</v>
      </c>
      <c r="D766" s="135" t="s">
        <v>16423</v>
      </c>
      <c r="E766" s="157" t="s">
        <v>18083</v>
      </c>
      <c r="F766" s="163" t="s">
        <v>17998</v>
      </c>
      <c r="G766" s="136"/>
      <c r="H766" s="135">
        <v>28</v>
      </c>
      <c r="I766" s="78">
        <f t="shared" si="25"/>
        <v>28</v>
      </c>
      <c r="J766" s="164">
        <v>4</v>
      </c>
      <c r="K766" s="110">
        <v>0</v>
      </c>
      <c r="L766" s="105">
        <f>STOCK[[#This Row],[Entradas]]-STOCK[[#This Row],[Salidas]]</f>
        <v>4</v>
      </c>
      <c r="M766" s="99" t="e">
        <f>[1]!STOCK[[#This Row],[Precio Final]]*10%</f>
        <v>#REF!</v>
      </c>
      <c r="N766" s="99">
        <v>0</v>
      </c>
      <c r="O766" s="99">
        <v>0</v>
      </c>
      <c r="P766" s="135">
        <v>8.5</v>
      </c>
      <c r="Q766" s="142">
        <v>0</v>
      </c>
      <c r="R766" s="136">
        <v>0</v>
      </c>
      <c r="S766" s="136">
        <v>1.8</v>
      </c>
      <c r="T766" s="121" t="e">
        <f>[1]!STOCK[[#This Row],[Costo Unitario (USD)]]+[1]!STOCK[[#This Row],[Costo Envío (USD)]]+[1]!STOCK[[#This Row],[Comisión 10%]]</f>
        <v>#REF!</v>
      </c>
      <c r="U766" s="99" t="e">
        <f>[1]!STOCK[[#This Row],[Costo total]]*1.5</f>
        <v>#REF!</v>
      </c>
      <c r="V766" s="80">
        <f t="shared" si="24"/>
        <v>28</v>
      </c>
      <c r="W766" s="121" t="e">
        <f>[1]!STOCK[[#This Row],[Precio Final]]-[1]!STOCK[[#This Row],[Costo total]]</f>
        <v>#REF!</v>
      </c>
      <c r="X766" s="121" t="e">
        <f>[1]!STOCK[[#This Row],[Ganancia Unitaria]]*[1]!STOCK[[#This Row],[Salidas]]</f>
        <v>#REF!</v>
      </c>
      <c r="Y766" s="139"/>
      <c r="Z766" s="136"/>
      <c r="AA766" s="136"/>
      <c r="AB766" s="136"/>
      <c r="AC766" s="136">
        <v>24</v>
      </c>
      <c r="AD766" s="144"/>
      <c r="AE766" s="78"/>
      <c r="AF766" s="78"/>
      <c r="AG766" s="78"/>
      <c r="AH766" s="78"/>
      <c r="AI766" s="78"/>
      <c r="AJ766" s="78"/>
      <c r="AK766" s="78"/>
      <c r="AL766" s="78"/>
      <c r="AM766" s="78"/>
      <c r="AN766" s="78"/>
      <c r="AO766" s="78"/>
      <c r="AP766" s="78"/>
      <c r="AQ766" s="78"/>
      <c r="AR766" s="78"/>
      <c r="AS766" s="78"/>
      <c r="AT766" s="78"/>
    </row>
    <row r="767" s="58" customFormat="1" ht="80" hidden="1" customHeight="1" spans="1:46">
      <c r="A767" s="152" t="s">
        <v>18084</v>
      </c>
      <c r="B767" s="134"/>
      <c r="C767" s="87" t="s">
        <v>2</v>
      </c>
      <c r="D767" s="135" t="s">
        <v>16423</v>
      </c>
      <c r="E767" s="157" t="s">
        <v>18085</v>
      </c>
      <c r="F767" s="163" t="s">
        <v>17672</v>
      </c>
      <c r="G767" s="137"/>
      <c r="H767" s="135">
        <v>28</v>
      </c>
      <c r="I767" s="78">
        <f t="shared" si="25"/>
        <v>28</v>
      </c>
      <c r="J767" s="164">
        <v>2</v>
      </c>
      <c r="K767" s="109">
        <v>0</v>
      </c>
      <c r="L767" s="105">
        <f>STOCK[[#This Row],[Entradas]]-STOCK[[#This Row],[Salidas]]</f>
        <v>2</v>
      </c>
      <c r="M767" s="98" t="e">
        <f>[1]!STOCK[[#This Row],[Precio Final]]*10%</f>
        <v>#REF!</v>
      </c>
      <c r="N767" s="98">
        <v>0</v>
      </c>
      <c r="O767" s="98">
        <v>0</v>
      </c>
      <c r="P767" s="135">
        <v>8.5</v>
      </c>
      <c r="Q767" s="141">
        <v>0</v>
      </c>
      <c r="R767" s="137">
        <v>0</v>
      </c>
      <c r="S767" s="137">
        <v>1.8</v>
      </c>
      <c r="T767" s="115" t="e">
        <f>[1]!STOCK[[#This Row],[Costo Unitario (USD)]]+[1]!STOCK[[#This Row],[Costo Envío (USD)]]+[1]!STOCK[[#This Row],[Comisión 10%]]</f>
        <v>#REF!</v>
      </c>
      <c r="U767" s="98" t="e">
        <f>[1]!STOCK[[#This Row],[Costo total]]*1.5</f>
        <v>#REF!</v>
      </c>
      <c r="V767" s="80">
        <f t="shared" si="24"/>
        <v>28</v>
      </c>
      <c r="W767" s="115" t="e">
        <f>[1]!STOCK[[#This Row],[Precio Final]]-[1]!STOCK[[#This Row],[Costo total]]</f>
        <v>#REF!</v>
      </c>
      <c r="X767" s="115" t="e">
        <f>[1]!STOCK[[#This Row],[Ganancia Unitaria]]*[1]!STOCK[[#This Row],[Salidas]]</f>
        <v>#REF!</v>
      </c>
      <c r="Y767" s="140"/>
      <c r="Z767" s="137"/>
      <c r="AA767" s="137"/>
      <c r="AB767" s="137"/>
      <c r="AC767" s="137">
        <v>24</v>
      </c>
      <c r="AD767" s="144"/>
      <c r="AE767" s="78"/>
      <c r="AF767" s="78"/>
      <c r="AG767" s="78"/>
      <c r="AH767" s="78"/>
      <c r="AI767" s="78"/>
      <c r="AJ767" s="78"/>
      <c r="AK767" s="78"/>
      <c r="AL767" s="78"/>
      <c r="AM767" s="78"/>
      <c r="AN767" s="78"/>
      <c r="AO767" s="78"/>
      <c r="AP767" s="78"/>
      <c r="AQ767" s="78"/>
      <c r="AR767" s="78"/>
      <c r="AS767" s="78"/>
      <c r="AT767" s="78"/>
    </row>
    <row r="768" s="58" customFormat="1" ht="80" hidden="1" customHeight="1" spans="1:46">
      <c r="A768" s="152" t="s">
        <v>18086</v>
      </c>
      <c r="B768" s="134"/>
      <c r="C768" s="83" t="s">
        <v>2</v>
      </c>
      <c r="D768" s="135" t="s">
        <v>16423</v>
      </c>
      <c r="E768" s="157" t="s">
        <v>18087</v>
      </c>
      <c r="F768" s="163" t="s">
        <v>18005</v>
      </c>
      <c r="G768" s="136"/>
      <c r="H768" s="135">
        <v>25</v>
      </c>
      <c r="I768" s="78">
        <f t="shared" si="25"/>
        <v>25</v>
      </c>
      <c r="J768" s="164">
        <v>4</v>
      </c>
      <c r="K768" s="110">
        <v>0</v>
      </c>
      <c r="L768" s="105">
        <f>STOCK[[#This Row],[Entradas]]-STOCK[[#This Row],[Salidas]]</f>
        <v>4</v>
      </c>
      <c r="M768" s="99" t="e">
        <f>[1]!STOCK[[#This Row],[Precio Final]]*10%</f>
        <v>#REF!</v>
      </c>
      <c r="N768" s="99">
        <v>0</v>
      </c>
      <c r="O768" s="99">
        <v>0</v>
      </c>
      <c r="P768" s="135">
        <v>8.25</v>
      </c>
      <c r="Q768" s="142">
        <v>0</v>
      </c>
      <c r="R768" s="136">
        <v>0</v>
      </c>
      <c r="S768" s="136">
        <v>1.8</v>
      </c>
      <c r="T768" s="121" t="e">
        <f>[1]!STOCK[[#This Row],[Costo Unitario (USD)]]+[1]!STOCK[[#This Row],[Costo Envío (USD)]]+[1]!STOCK[[#This Row],[Comisión 10%]]</f>
        <v>#REF!</v>
      </c>
      <c r="U768" s="99" t="e">
        <f>[1]!STOCK[[#This Row],[Costo total]]*1.5</f>
        <v>#REF!</v>
      </c>
      <c r="V768" s="80">
        <f t="shared" si="24"/>
        <v>25</v>
      </c>
      <c r="W768" s="121" t="e">
        <f>[1]!STOCK[[#This Row],[Precio Final]]-[1]!STOCK[[#This Row],[Costo total]]</f>
        <v>#REF!</v>
      </c>
      <c r="X768" s="121" t="e">
        <f>[1]!STOCK[[#This Row],[Ganancia Unitaria]]*[1]!STOCK[[#This Row],[Salidas]]</f>
        <v>#REF!</v>
      </c>
      <c r="Y768" s="139"/>
      <c r="Z768" s="136"/>
      <c r="AA768" s="136"/>
      <c r="AB768" s="136"/>
      <c r="AC768" s="136">
        <v>20</v>
      </c>
      <c r="AD768" s="144"/>
      <c r="AE768" s="78"/>
      <c r="AF768" s="78"/>
      <c r="AG768" s="78"/>
      <c r="AH768" s="78"/>
      <c r="AI768" s="78"/>
      <c r="AJ768" s="78"/>
      <c r="AK768" s="78"/>
      <c r="AL768" s="78"/>
      <c r="AM768" s="78"/>
      <c r="AN768" s="78"/>
      <c r="AO768" s="78"/>
      <c r="AP768" s="78"/>
      <c r="AQ768" s="78"/>
      <c r="AR768" s="78"/>
      <c r="AS768" s="78"/>
      <c r="AT768" s="78"/>
    </row>
    <row r="769" s="58" customFormat="1" ht="80" hidden="1" customHeight="1" spans="1:46">
      <c r="A769" s="152" t="s">
        <v>18088</v>
      </c>
      <c r="B769" s="134"/>
      <c r="C769" s="87" t="s">
        <v>2</v>
      </c>
      <c r="D769" s="135" t="s">
        <v>16423</v>
      </c>
      <c r="E769" s="157" t="s">
        <v>18089</v>
      </c>
      <c r="F769" s="163" t="s">
        <v>17998</v>
      </c>
      <c r="G769" s="137"/>
      <c r="H769" s="135">
        <v>25</v>
      </c>
      <c r="I769" s="78">
        <f t="shared" si="25"/>
        <v>25</v>
      </c>
      <c r="J769" s="164">
        <v>4</v>
      </c>
      <c r="K769" s="109">
        <v>1</v>
      </c>
      <c r="L769" s="105">
        <f>STOCK[[#This Row],[Entradas]]-STOCK[[#This Row],[Salidas]]</f>
        <v>3</v>
      </c>
      <c r="M769" s="98" t="e">
        <f>[1]!STOCK[[#This Row],[Precio Final]]*10%</f>
        <v>#REF!</v>
      </c>
      <c r="N769" s="98">
        <v>0</v>
      </c>
      <c r="O769" s="98">
        <v>0</v>
      </c>
      <c r="P769" s="135">
        <v>8.25</v>
      </c>
      <c r="Q769" s="141">
        <v>0</v>
      </c>
      <c r="R769" s="137">
        <v>0</v>
      </c>
      <c r="S769" s="137">
        <v>1.8</v>
      </c>
      <c r="T769" s="115" t="e">
        <f>[1]!STOCK[[#This Row],[Costo Unitario (USD)]]+[1]!STOCK[[#This Row],[Costo Envío (USD)]]+[1]!STOCK[[#This Row],[Comisión 10%]]</f>
        <v>#REF!</v>
      </c>
      <c r="U769" s="98" t="e">
        <f>[1]!STOCK[[#This Row],[Costo total]]*1.5</f>
        <v>#REF!</v>
      </c>
      <c r="V769" s="80">
        <f t="shared" si="24"/>
        <v>25</v>
      </c>
      <c r="W769" s="115" t="e">
        <f>[1]!STOCK[[#This Row],[Precio Final]]-[1]!STOCK[[#This Row],[Costo total]]</f>
        <v>#REF!</v>
      </c>
      <c r="X769" s="115" t="e">
        <f>[1]!STOCK[[#This Row],[Ganancia Unitaria]]*[1]!STOCK[[#This Row],[Salidas]]</f>
        <v>#REF!</v>
      </c>
      <c r="Y769" s="140"/>
      <c r="Z769" s="137"/>
      <c r="AA769" s="137"/>
      <c r="AB769" s="137"/>
      <c r="AC769" s="137">
        <v>20</v>
      </c>
      <c r="AD769" s="144"/>
      <c r="AE769" s="78"/>
      <c r="AF769" s="78"/>
      <c r="AG769" s="78"/>
      <c r="AH769" s="78"/>
      <c r="AI769" s="78"/>
      <c r="AJ769" s="78"/>
      <c r="AK769" s="78"/>
      <c r="AL769" s="78"/>
      <c r="AM769" s="78"/>
      <c r="AN769" s="78"/>
      <c r="AO769" s="78"/>
      <c r="AP769" s="78"/>
      <c r="AQ769" s="78"/>
      <c r="AR769" s="78"/>
      <c r="AS769" s="78"/>
      <c r="AT769" s="78"/>
    </row>
    <row r="770" s="58" customFormat="1" ht="80" hidden="1" customHeight="1" spans="1:46">
      <c r="A770" s="152" t="s">
        <v>18090</v>
      </c>
      <c r="B770" s="134"/>
      <c r="C770" s="83" t="s">
        <v>2</v>
      </c>
      <c r="D770" s="135" t="s">
        <v>16423</v>
      </c>
      <c r="E770" s="157" t="s">
        <v>18091</v>
      </c>
      <c r="F770" s="163" t="s">
        <v>18016</v>
      </c>
      <c r="G770" s="136"/>
      <c r="H770" s="135">
        <v>30</v>
      </c>
      <c r="I770" s="78">
        <f t="shared" si="25"/>
        <v>30</v>
      </c>
      <c r="J770" s="164">
        <v>2</v>
      </c>
      <c r="K770" s="110">
        <v>0</v>
      </c>
      <c r="L770" s="105">
        <f>STOCK[[#This Row],[Entradas]]-STOCK[[#This Row],[Salidas]]</f>
        <v>2</v>
      </c>
      <c r="M770" s="99" t="e">
        <f>[1]!STOCK[[#This Row],[Precio Final]]*10%</f>
        <v>#REF!</v>
      </c>
      <c r="N770" s="99">
        <v>0</v>
      </c>
      <c r="O770" s="99">
        <v>0</v>
      </c>
      <c r="P770" s="135">
        <v>6.5</v>
      </c>
      <c r="Q770" s="142">
        <v>0</v>
      </c>
      <c r="R770" s="136">
        <v>0</v>
      </c>
      <c r="S770" s="136">
        <v>1.8</v>
      </c>
      <c r="T770" s="121" t="e">
        <f>[1]!STOCK[[#This Row],[Costo Unitario (USD)]]+[1]!STOCK[[#This Row],[Costo Envío (USD)]]+[1]!STOCK[[#This Row],[Comisión 10%]]</f>
        <v>#REF!</v>
      </c>
      <c r="U770" s="99" t="e">
        <f>[1]!STOCK[[#This Row],[Costo total]]*1.5</f>
        <v>#REF!</v>
      </c>
      <c r="V770" s="80">
        <f t="shared" ref="V770:V833" si="26">H770</f>
        <v>30</v>
      </c>
      <c r="W770" s="121" t="e">
        <f>[1]!STOCK[[#This Row],[Precio Final]]-[1]!STOCK[[#This Row],[Costo total]]</f>
        <v>#REF!</v>
      </c>
      <c r="X770" s="121" t="e">
        <f>[1]!STOCK[[#This Row],[Ganancia Unitaria]]*[1]!STOCK[[#This Row],[Salidas]]</f>
        <v>#REF!</v>
      </c>
      <c r="Y770" s="139"/>
      <c r="Z770" s="136"/>
      <c r="AA770" s="136"/>
      <c r="AB770" s="136"/>
      <c r="AC770" s="136">
        <v>20</v>
      </c>
      <c r="AD770" s="144"/>
      <c r="AE770" s="78"/>
      <c r="AF770" s="78"/>
      <c r="AG770" s="78"/>
      <c r="AH770" s="78"/>
      <c r="AI770" s="78"/>
      <c r="AJ770" s="78"/>
      <c r="AK770" s="78"/>
      <c r="AL770" s="78"/>
      <c r="AM770" s="78"/>
      <c r="AN770" s="78"/>
      <c r="AO770" s="78"/>
      <c r="AP770" s="78"/>
      <c r="AQ770" s="78"/>
      <c r="AR770" s="78"/>
      <c r="AS770" s="78"/>
      <c r="AT770" s="78"/>
    </row>
    <row r="771" s="58" customFormat="1" ht="80" hidden="1" customHeight="1" spans="1:46">
      <c r="A771" s="152" t="s">
        <v>18092</v>
      </c>
      <c r="B771" s="134"/>
      <c r="C771" s="87" t="s">
        <v>2</v>
      </c>
      <c r="D771" s="135" t="s">
        <v>16423</v>
      </c>
      <c r="E771" s="157" t="s">
        <v>18093</v>
      </c>
      <c r="F771" s="157" t="s">
        <v>17342</v>
      </c>
      <c r="G771" s="137"/>
      <c r="H771" s="135">
        <v>30</v>
      </c>
      <c r="I771" s="78">
        <f t="shared" si="25"/>
        <v>30</v>
      </c>
      <c r="J771" s="160">
        <v>2</v>
      </c>
      <c r="K771" s="109">
        <v>0</v>
      </c>
      <c r="L771" s="105">
        <f>STOCK[[#This Row],[Entradas]]-STOCK[[#This Row],[Salidas]]</f>
        <v>2</v>
      </c>
      <c r="M771" s="98" t="e">
        <f>[1]!STOCK[[#This Row],[Precio Final]]*10%</f>
        <v>#REF!</v>
      </c>
      <c r="N771" s="98">
        <v>0</v>
      </c>
      <c r="O771" s="98">
        <v>0</v>
      </c>
      <c r="P771" s="135">
        <v>6.5</v>
      </c>
      <c r="Q771" s="141">
        <v>0</v>
      </c>
      <c r="R771" s="137">
        <v>0</v>
      </c>
      <c r="S771" s="137">
        <v>1.8</v>
      </c>
      <c r="T771" s="115" t="e">
        <f>[1]!STOCK[[#This Row],[Costo Unitario (USD)]]+[1]!STOCK[[#This Row],[Costo Envío (USD)]]+[1]!STOCK[[#This Row],[Comisión 10%]]</f>
        <v>#REF!</v>
      </c>
      <c r="U771" s="98" t="e">
        <f>[1]!STOCK[[#This Row],[Costo total]]*1.5</f>
        <v>#REF!</v>
      </c>
      <c r="V771" s="80">
        <f t="shared" si="26"/>
        <v>30</v>
      </c>
      <c r="W771" s="115" t="e">
        <f>[1]!STOCK[[#This Row],[Precio Final]]-[1]!STOCK[[#This Row],[Costo total]]</f>
        <v>#REF!</v>
      </c>
      <c r="X771" s="115" t="e">
        <f>[1]!STOCK[[#This Row],[Ganancia Unitaria]]*[1]!STOCK[[#This Row],[Salidas]]</f>
        <v>#REF!</v>
      </c>
      <c r="Y771" s="140"/>
      <c r="Z771" s="137"/>
      <c r="AA771" s="137"/>
      <c r="AB771" s="137"/>
      <c r="AC771" s="137">
        <v>20</v>
      </c>
      <c r="AD771" s="144"/>
      <c r="AE771" s="78"/>
      <c r="AF771" s="78"/>
      <c r="AG771" s="78"/>
      <c r="AH771" s="78"/>
      <c r="AI771" s="78"/>
      <c r="AJ771" s="78"/>
      <c r="AK771" s="78"/>
      <c r="AL771" s="78"/>
      <c r="AM771" s="78"/>
      <c r="AN771" s="78"/>
      <c r="AO771" s="78"/>
      <c r="AP771" s="78"/>
      <c r="AQ771" s="78"/>
      <c r="AR771" s="78"/>
      <c r="AS771" s="78"/>
      <c r="AT771" s="78"/>
    </row>
    <row r="772" s="58" customFormat="1" ht="80" hidden="1" customHeight="1" spans="1:46">
      <c r="A772" s="152" t="s">
        <v>18094</v>
      </c>
      <c r="B772" s="134"/>
      <c r="C772" s="83" t="s">
        <v>2</v>
      </c>
      <c r="D772" s="135" t="s">
        <v>16423</v>
      </c>
      <c r="E772" s="157" t="s">
        <v>18095</v>
      </c>
      <c r="F772" s="163" t="s">
        <v>17998</v>
      </c>
      <c r="G772" s="136"/>
      <c r="H772" s="135">
        <v>30</v>
      </c>
      <c r="I772" s="78">
        <f t="shared" si="25"/>
        <v>30</v>
      </c>
      <c r="J772" s="164">
        <v>2</v>
      </c>
      <c r="K772" s="110">
        <v>0</v>
      </c>
      <c r="L772" s="105">
        <f>STOCK[[#This Row],[Entradas]]-STOCK[[#This Row],[Salidas]]</f>
        <v>2</v>
      </c>
      <c r="M772" s="99" t="e">
        <f>[1]!STOCK[[#This Row],[Precio Final]]*10%</f>
        <v>#REF!</v>
      </c>
      <c r="N772" s="99">
        <v>0</v>
      </c>
      <c r="O772" s="99">
        <v>0</v>
      </c>
      <c r="P772" s="135">
        <v>6.5</v>
      </c>
      <c r="Q772" s="142">
        <v>0</v>
      </c>
      <c r="R772" s="136">
        <v>0</v>
      </c>
      <c r="S772" s="136">
        <v>1.8</v>
      </c>
      <c r="T772" s="121" t="e">
        <f>[1]!STOCK[[#This Row],[Costo Unitario (USD)]]+[1]!STOCK[[#This Row],[Costo Envío (USD)]]+[1]!STOCK[[#This Row],[Comisión 10%]]</f>
        <v>#REF!</v>
      </c>
      <c r="U772" s="99" t="e">
        <f>[1]!STOCK[[#This Row],[Costo total]]*1.5</f>
        <v>#REF!</v>
      </c>
      <c r="V772" s="80">
        <f t="shared" si="26"/>
        <v>30</v>
      </c>
      <c r="W772" s="121" t="e">
        <f>[1]!STOCK[[#This Row],[Precio Final]]-[1]!STOCK[[#This Row],[Costo total]]</f>
        <v>#REF!</v>
      </c>
      <c r="X772" s="121" t="e">
        <f>[1]!STOCK[[#This Row],[Ganancia Unitaria]]*[1]!STOCK[[#This Row],[Salidas]]</f>
        <v>#REF!</v>
      </c>
      <c r="Y772" s="139"/>
      <c r="Z772" s="136"/>
      <c r="AA772" s="136"/>
      <c r="AB772" s="136"/>
      <c r="AC772" s="136">
        <v>20</v>
      </c>
      <c r="AD772" s="144"/>
      <c r="AE772" s="78"/>
      <c r="AF772" s="78"/>
      <c r="AG772" s="78"/>
      <c r="AH772" s="78"/>
      <c r="AI772" s="78"/>
      <c r="AJ772" s="78"/>
      <c r="AK772" s="78"/>
      <c r="AL772" s="78"/>
      <c r="AM772" s="78"/>
      <c r="AN772" s="78"/>
      <c r="AO772" s="78"/>
      <c r="AP772" s="78"/>
      <c r="AQ772" s="78"/>
      <c r="AR772" s="78"/>
      <c r="AS772" s="78"/>
      <c r="AT772" s="78"/>
    </row>
    <row r="773" s="58" customFormat="1" ht="80" hidden="1" customHeight="1" spans="1:46">
      <c r="A773" s="135" t="s">
        <v>18096</v>
      </c>
      <c r="B773" s="134"/>
      <c r="C773" s="87" t="s">
        <v>2</v>
      </c>
      <c r="D773" s="135" t="s">
        <v>16423</v>
      </c>
      <c r="E773" s="157" t="s">
        <v>18097</v>
      </c>
      <c r="F773" s="163" t="s">
        <v>18016</v>
      </c>
      <c r="G773" s="137"/>
      <c r="H773" s="135">
        <v>25</v>
      </c>
      <c r="I773" s="78">
        <f t="shared" si="25"/>
        <v>25</v>
      </c>
      <c r="J773" s="164">
        <v>3</v>
      </c>
      <c r="K773" s="109">
        <v>0</v>
      </c>
      <c r="L773" s="105">
        <f>STOCK[[#This Row],[Entradas]]-STOCK[[#This Row],[Salidas]]</f>
        <v>3</v>
      </c>
      <c r="M773" s="98" t="e">
        <f>[1]!STOCK[[#This Row],[Precio Final]]*10%</f>
        <v>#REF!</v>
      </c>
      <c r="N773" s="98">
        <v>0</v>
      </c>
      <c r="O773" s="98">
        <v>0</v>
      </c>
      <c r="P773" s="135">
        <v>5</v>
      </c>
      <c r="Q773" s="141">
        <v>0</v>
      </c>
      <c r="R773" s="137">
        <v>0</v>
      </c>
      <c r="S773" s="137">
        <v>1.8</v>
      </c>
      <c r="T773" s="115" t="e">
        <f>[1]!STOCK[[#This Row],[Costo Unitario (USD)]]+[1]!STOCK[[#This Row],[Costo Envío (USD)]]+[1]!STOCK[[#This Row],[Comisión 10%]]</f>
        <v>#REF!</v>
      </c>
      <c r="U773" s="98" t="e">
        <f>[1]!STOCK[[#This Row],[Costo total]]*1.5</f>
        <v>#REF!</v>
      </c>
      <c r="V773" s="80">
        <f t="shared" si="26"/>
        <v>25</v>
      </c>
      <c r="W773" s="115" t="e">
        <f>[1]!STOCK[[#This Row],[Precio Final]]-[1]!STOCK[[#This Row],[Costo total]]</f>
        <v>#REF!</v>
      </c>
      <c r="X773" s="115" t="e">
        <f>[1]!STOCK[[#This Row],[Ganancia Unitaria]]*[1]!STOCK[[#This Row],[Salidas]]</f>
        <v>#REF!</v>
      </c>
      <c r="Y773" s="140"/>
      <c r="Z773" s="137"/>
      <c r="AA773" s="137"/>
      <c r="AB773" s="137"/>
      <c r="AC773" s="137">
        <v>20</v>
      </c>
      <c r="AD773" s="144"/>
      <c r="AE773" s="78"/>
      <c r="AF773" s="78"/>
      <c r="AG773" s="78"/>
      <c r="AH773" s="78"/>
      <c r="AI773" s="78"/>
      <c r="AJ773" s="78"/>
      <c r="AK773" s="78"/>
      <c r="AL773" s="78"/>
      <c r="AM773" s="78"/>
      <c r="AN773" s="78"/>
      <c r="AO773" s="78"/>
      <c r="AP773" s="78"/>
      <c r="AQ773" s="78"/>
      <c r="AR773" s="78"/>
      <c r="AS773" s="78"/>
      <c r="AT773" s="78"/>
    </row>
    <row r="774" s="58" customFormat="1" ht="80" hidden="1" customHeight="1" spans="1:46">
      <c r="A774" s="135" t="s">
        <v>18098</v>
      </c>
      <c r="B774" s="134"/>
      <c r="C774" s="83" t="s">
        <v>2</v>
      </c>
      <c r="D774" s="135" t="s">
        <v>16423</v>
      </c>
      <c r="E774" s="157" t="s">
        <v>18099</v>
      </c>
      <c r="F774" s="163" t="s">
        <v>18100</v>
      </c>
      <c r="G774" s="136"/>
      <c r="H774" s="135">
        <v>25</v>
      </c>
      <c r="I774" s="78">
        <f t="shared" si="25"/>
        <v>25</v>
      </c>
      <c r="J774" s="164">
        <v>2</v>
      </c>
      <c r="K774" s="110">
        <v>1</v>
      </c>
      <c r="L774" s="105">
        <f>STOCK[[#This Row],[Entradas]]-STOCK[[#This Row],[Salidas]]</f>
        <v>1</v>
      </c>
      <c r="M774" s="99" t="e">
        <f>[1]!STOCK[[#This Row],[Precio Final]]*10%</f>
        <v>#REF!</v>
      </c>
      <c r="N774" s="99">
        <v>0</v>
      </c>
      <c r="O774" s="99">
        <v>0</v>
      </c>
      <c r="P774" s="135">
        <v>5</v>
      </c>
      <c r="Q774" s="142">
        <v>0</v>
      </c>
      <c r="R774" s="136">
        <v>0</v>
      </c>
      <c r="S774" s="136">
        <v>1.8</v>
      </c>
      <c r="T774" s="121" t="e">
        <f>[1]!STOCK[[#This Row],[Costo Unitario (USD)]]+[1]!STOCK[[#This Row],[Costo Envío (USD)]]+[1]!STOCK[[#This Row],[Comisión 10%]]</f>
        <v>#REF!</v>
      </c>
      <c r="U774" s="99" t="e">
        <f>[1]!STOCK[[#This Row],[Costo total]]*1.5</f>
        <v>#REF!</v>
      </c>
      <c r="V774" s="80">
        <f t="shared" si="26"/>
        <v>25</v>
      </c>
      <c r="W774" s="121" t="e">
        <f>[1]!STOCK[[#This Row],[Precio Final]]-[1]!STOCK[[#This Row],[Costo total]]</f>
        <v>#REF!</v>
      </c>
      <c r="X774" s="121" t="e">
        <f>[1]!STOCK[[#This Row],[Ganancia Unitaria]]*[1]!STOCK[[#This Row],[Salidas]]</f>
        <v>#REF!</v>
      </c>
      <c r="Y774" s="139"/>
      <c r="Z774" s="136"/>
      <c r="AA774" s="136"/>
      <c r="AB774" s="136"/>
      <c r="AC774" s="136">
        <v>20</v>
      </c>
      <c r="AD774" s="144"/>
      <c r="AE774" s="78"/>
      <c r="AF774" s="78"/>
      <c r="AG774" s="78"/>
      <c r="AH774" s="78"/>
      <c r="AI774" s="78"/>
      <c r="AJ774" s="78"/>
      <c r="AK774" s="78"/>
      <c r="AL774" s="78"/>
      <c r="AM774" s="78"/>
      <c r="AN774" s="78"/>
      <c r="AO774" s="78"/>
      <c r="AP774" s="78"/>
      <c r="AQ774" s="78"/>
      <c r="AR774" s="78"/>
      <c r="AS774" s="78"/>
      <c r="AT774" s="78"/>
    </row>
    <row r="775" s="58" customFormat="1" ht="80" hidden="1" customHeight="1" spans="1:46">
      <c r="A775" s="152" t="s">
        <v>18101</v>
      </c>
      <c r="B775" s="134"/>
      <c r="C775" s="87" t="s">
        <v>2</v>
      </c>
      <c r="D775" s="135" t="s">
        <v>16423</v>
      </c>
      <c r="E775" s="157" t="s">
        <v>18102</v>
      </c>
      <c r="F775" s="163" t="s">
        <v>18005</v>
      </c>
      <c r="G775" s="137"/>
      <c r="H775" s="135">
        <v>25</v>
      </c>
      <c r="I775" s="78">
        <f t="shared" si="25"/>
        <v>25</v>
      </c>
      <c r="J775" s="164">
        <v>2</v>
      </c>
      <c r="K775" s="110">
        <v>0</v>
      </c>
      <c r="L775" s="105">
        <f>STOCK[[#This Row],[Entradas]]-STOCK[[#This Row],[Salidas]]</f>
        <v>2</v>
      </c>
      <c r="M775" s="98" t="e">
        <f>[1]!STOCK[[#This Row],[Precio Final]]*10%</f>
        <v>#REF!</v>
      </c>
      <c r="N775" s="98">
        <v>0</v>
      </c>
      <c r="O775" s="98">
        <v>0</v>
      </c>
      <c r="P775" s="135">
        <v>5</v>
      </c>
      <c r="Q775" s="141">
        <v>0</v>
      </c>
      <c r="R775" s="137">
        <v>0</v>
      </c>
      <c r="S775" s="137">
        <v>1.8</v>
      </c>
      <c r="T775" s="115" t="e">
        <f>[1]!STOCK[[#This Row],[Costo Unitario (USD)]]+[1]!STOCK[[#This Row],[Costo Envío (USD)]]+[1]!STOCK[[#This Row],[Comisión 10%]]</f>
        <v>#REF!</v>
      </c>
      <c r="U775" s="98" t="e">
        <f>[1]!STOCK[[#This Row],[Costo total]]*1.5</f>
        <v>#REF!</v>
      </c>
      <c r="V775" s="80">
        <f t="shared" si="26"/>
        <v>25</v>
      </c>
      <c r="W775" s="115" t="e">
        <f>[1]!STOCK[[#This Row],[Precio Final]]-[1]!STOCK[[#This Row],[Costo total]]</f>
        <v>#REF!</v>
      </c>
      <c r="X775" s="115" t="e">
        <f>[1]!STOCK[[#This Row],[Ganancia Unitaria]]*[1]!STOCK[[#This Row],[Salidas]]</f>
        <v>#REF!</v>
      </c>
      <c r="Y775" s="140"/>
      <c r="Z775" s="137"/>
      <c r="AA775" s="137"/>
      <c r="AB775" s="137"/>
      <c r="AC775" s="137">
        <v>20</v>
      </c>
      <c r="AD775" s="144"/>
      <c r="AE775" s="78"/>
      <c r="AF775" s="78"/>
      <c r="AG775" s="78"/>
      <c r="AH775" s="78"/>
      <c r="AI775" s="78"/>
      <c r="AJ775" s="78"/>
      <c r="AK775" s="78"/>
      <c r="AL775" s="78"/>
      <c r="AM775" s="78"/>
      <c r="AN775" s="78"/>
      <c r="AO775" s="78"/>
      <c r="AP775" s="78"/>
      <c r="AQ775" s="78"/>
      <c r="AR775" s="78"/>
      <c r="AS775" s="78"/>
      <c r="AT775" s="78"/>
    </row>
    <row r="776" s="58" customFormat="1" ht="80" hidden="1" customHeight="1" spans="1:46">
      <c r="A776" s="152" t="s">
        <v>18103</v>
      </c>
      <c r="B776" s="134"/>
      <c r="C776" s="83" t="s">
        <v>2</v>
      </c>
      <c r="D776" s="135" t="s">
        <v>16423</v>
      </c>
      <c r="E776" s="157" t="s">
        <v>18104</v>
      </c>
      <c r="F776" s="163" t="s">
        <v>17998</v>
      </c>
      <c r="G776" s="136"/>
      <c r="H776" s="135">
        <v>25</v>
      </c>
      <c r="I776" s="78">
        <f t="shared" si="25"/>
        <v>25</v>
      </c>
      <c r="J776" s="164">
        <v>2</v>
      </c>
      <c r="K776" s="110">
        <v>0</v>
      </c>
      <c r="L776" s="105">
        <f>STOCK[[#This Row],[Entradas]]-STOCK[[#This Row],[Salidas]]</f>
        <v>2</v>
      </c>
      <c r="M776" s="99" t="e">
        <f>[1]!STOCK[[#This Row],[Precio Final]]*10%</f>
        <v>#REF!</v>
      </c>
      <c r="N776" s="99">
        <v>0</v>
      </c>
      <c r="O776" s="99">
        <v>0</v>
      </c>
      <c r="P776" s="135">
        <v>5</v>
      </c>
      <c r="Q776" s="142">
        <v>0</v>
      </c>
      <c r="R776" s="136">
        <v>0</v>
      </c>
      <c r="S776" s="136">
        <v>1.8</v>
      </c>
      <c r="T776" s="121" t="e">
        <f>[1]!STOCK[[#This Row],[Costo Unitario (USD)]]+[1]!STOCK[[#This Row],[Costo Envío (USD)]]+[1]!STOCK[[#This Row],[Comisión 10%]]</f>
        <v>#REF!</v>
      </c>
      <c r="U776" s="99" t="e">
        <f>[1]!STOCK[[#This Row],[Costo total]]*1.5</f>
        <v>#REF!</v>
      </c>
      <c r="V776" s="80">
        <f t="shared" si="26"/>
        <v>25</v>
      </c>
      <c r="W776" s="121" t="e">
        <f>[1]!STOCK[[#This Row],[Precio Final]]-[1]!STOCK[[#This Row],[Costo total]]</f>
        <v>#REF!</v>
      </c>
      <c r="X776" s="121" t="e">
        <f>[1]!STOCK[[#This Row],[Ganancia Unitaria]]*[1]!STOCK[[#This Row],[Salidas]]</f>
        <v>#REF!</v>
      </c>
      <c r="Y776" s="139"/>
      <c r="Z776" s="136"/>
      <c r="AA776" s="136"/>
      <c r="AB776" s="136"/>
      <c r="AC776" s="136">
        <v>20</v>
      </c>
      <c r="AD776" s="144"/>
      <c r="AE776" s="78"/>
      <c r="AF776" s="78"/>
      <c r="AG776" s="78"/>
      <c r="AH776" s="78"/>
      <c r="AI776" s="78"/>
      <c r="AJ776" s="78"/>
      <c r="AK776" s="78"/>
      <c r="AL776" s="78"/>
      <c r="AM776" s="78"/>
      <c r="AN776" s="78"/>
      <c r="AO776" s="78"/>
      <c r="AP776" s="78"/>
      <c r="AQ776" s="78"/>
      <c r="AR776" s="78"/>
      <c r="AS776" s="78"/>
      <c r="AT776" s="78"/>
    </row>
    <row r="777" s="58" customFormat="1" ht="80" hidden="1" customHeight="1" spans="1:46">
      <c r="A777" s="152" t="s">
        <v>18105</v>
      </c>
      <c r="B777" s="134"/>
      <c r="C777" s="87" t="s">
        <v>2</v>
      </c>
      <c r="D777" s="135" t="s">
        <v>16423</v>
      </c>
      <c r="E777" s="157" t="s">
        <v>18106</v>
      </c>
      <c r="F777" s="163" t="s">
        <v>18005</v>
      </c>
      <c r="G777" s="137"/>
      <c r="H777" s="135">
        <v>25</v>
      </c>
      <c r="I777" s="78">
        <f t="shared" si="25"/>
        <v>25</v>
      </c>
      <c r="J777" s="164">
        <v>3</v>
      </c>
      <c r="K777" s="110">
        <v>0</v>
      </c>
      <c r="L777" s="105">
        <f>STOCK[[#This Row],[Entradas]]-STOCK[[#This Row],[Salidas]]</f>
        <v>3</v>
      </c>
      <c r="M777" s="98" t="e">
        <f>[1]!STOCK[[#This Row],[Precio Final]]*10%</f>
        <v>#REF!</v>
      </c>
      <c r="N777" s="98">
        <v>0</v>
      </c>
      <c r="O777" s="98">
        <v>0</v>
      </c>
      <c r="P777" s="135">
        <v>5</v>
      </c>
      <c r="Q777" s="141">
        <v>0</v>
      </c>
      <c r="R777" s="137">
        <v>0</v>
      </c>
      <c r="S777" s="137">
        <v>1.8</v>
      </c>
      <c r="T777" s="115" t="e">
        <f>[1]!STOCK[[#This Row],[Costo Unitario (USD)]]+[1]!STOCK[[#This Row],[Costo Envío (USD)]]+[1]!STOCK[[#This Row],[Comisión 10%]]</f>
        <v>#REF!</v>
      </c>
      <c r="U777" s="98" t="e">
        <f>[1]!STOCK[[#This Row],[Costo total]]*1.5</f>
        <v>#REF!</v>
      </c>
      <c r="V777" s="80">
        <f t="shared" si="26"/>
        <v>25</v>
      </c>
      <c r="W777" s="115" t="e">
        <f>[1]!STOCK[[#This Row],[Precio Final]]-[1]!STOCK[[#This Row],[Costo total]]</f>
        <v>#REF!</v>
      </c>
      <c r="X777" s="115" t="e">
        <f>[1]!STOCK[[#This Row],[Ganancia Unitaria]]*[1]!STOCK[[#This Row],[Salidas]]</f>
        <v>#REF!</v>
      </c>
      <c r="Y777" s="140"/>
      <c r="Z777" s="137"/>
      <c r="AA777" s="137"/>
      <c r="AB777" s="137"/>
      <c r="AC777" s="137">
        <v>20</v>
      </c>
      <c r="AD777" s="144"/>
      <c r="AE777" s="78"/>
      <c r="AF777" s="78"/>
      <c r="AG777" s="78"/>
      <c r="AH777" s="78"/>
      <c r="AI777" s="78"/>
      <c r="AJ777" s="78"/>
      <c r="AK777" s="78"/>
      <c r="AL777" s="78"/>
      <c r="AM777" s="78"/>
      <c r="AN777" s="78"/>
      <c r="AO777" s="78"/>
      <c r="AP777" s="78"/>
      <c r="AQ777" s="78"/>
      <c r="AR777" s="78"/>
      <c r="AS777" s="78"/>
      <c r="AT777" s="78"/>
    </row>
    <row r="778" s="58" customFormat="1" ht="80" hidden="1" customHeight="1" spans="1:46">
      <c r="A778" s="152" t="s">
        <v>18107</v>
      </c>
      <c r="B778" s="134"/>
      <c r="C778" s="83" t="s">
        <v>2</v>
      </c>
      <c r="D778" s="135" t="s">
        <v>16423</v>
      </c>
      <c r="E778" s="157" t="s">
        <v>18108</v>
      </c>
      <c r="F778" s="163" t="s">
        <v>17998</v>
      </c>
      <c r="G778" s="136"/>
      <c r="H778" s="135">
        <v>25</v>
      </c>
      <c r="I778" s="78">
        <f t="shared" si="25"/>
        <v>25</v>
      </c>
      <c r="J778" s="164">
        <v>4</v>
      </c>
      <c r="K778" s="110">
        <v>0</v>
      </c>
      <c r="L778" s="105">
        <f>STOCK[[#This Row],[Entradas]]-STOCK[[#This Row],[Salidas]]</f>
        <v>4</v>
      </c>
      <c r="M778" s="99" t="e">
        <f>[1]!STOCK[[#This Row],[Precio Final]]*10%</f>
        <v>#REF!</v>
      </c>
      <c r="N778" s="99">
        <v>0</v>
      </c>
      <c r="O778" s="99">
        <v>0</v>
      </c>
      <c r="P778" s="135">
        <v>5</v>
      </c>
      <c r="Q778" s="142">
        <v>0</v>
      </c>
      <c r="R778" s="136">
        <v>0</v>
      </c>
      <c r="S778" s="136">
        <v>1.8</v>
      </c>
      <c r="T778" s="121" t="e">
        <f>[1]!STOCK[[#This Row],[Costo Unitario (USD)]]+[1]!STOCK[[#This Row],[Costo Envío (USD)]]+[1]!STOCK[[#This Row],[Comisión 10%]]</f>
        <v>#REF!</v>
      </c>
      <c r="U778" s="99" t="e">
        <f>[1]!STOCK[[#This Row],[Costo total]]*1.5</f>
        <v>#REF!</v>
      </c>
      <c r="V778" s="80">
        <f t="shared" si="26"/>
        <v>25</v>
      </c>
      <c r="W778" s="121" t="e">
        <f>[1]!STOCK[[#This Row],[Precio Final]]-[1]!STOCK[[#This Row],[Costo total]]</f>
        <v>#REF!</v>
      </c>
      <c r="X778" s="121" t="e">
        <f>[1]!STOCK[[#This Row],[Ganancia Unitaria]]*[1]!STOCK[[#This Row],[Salidas]]</f>
        <v>#REF!</v>
      </c>
      <c r="Y778" s="139"/>
      <c r="Z778" s="136"/>
      <c r="AA778" s="136"/>
      <c r="AB778" s="136"/>
      <c r="AC778" s="136">
        <v>20</v>
      </c>
      <c r="AD778" s="144"/>
      <c r="AE778" s="78"/>
      <c r="AF778" s="78"/>
      <c r="AG778" s="78"/>
      <c r="AH778" s="78"/>
      <c r="AI778" s="78"/>
      <c r="AJ778" s="78"/>
      <c r="AK778" s="78"/>
      <c r="AL778" s="78"/>
      <c r="AM778" s="78"/>
      <c r="AN778" s="78"/>
      <c r="AO778" s="78"/>
      <c r="AP778" s="78"/>
      <c r="AQ778" s="78"/>
      <c r="AR778" s="78"/>
      <c r="AS778" s="78"/>
      <c r="AT778" s="78"/>
    </row>
    <row r="779" s="58" customFormat="1" ht="80" hidden="1" customHeight="1" spans="1:46">
      <c r="A779" s="152" t="s">
        <v>18109</v>
      </c>
      <c r="B779" s="134"/>
      <c r="C779" s="87" t="s">
        <v>2</v>
      </c>
      <c r="D779" s="135" t="s">
        <v>16423</v>
      </c>
      <c r="E779" s="157" t="s">
        <v>18110</v>
      </c>
      <c r="F779" s="157" t="s">
        <v>18041</v>
      </c>
      <c r="G779" s="137"/>
      <c r="H779" s="135">
        <v>25</v>
      </c>
      <c r="I779" s="78">
        <f t="shared" si="25"/>
        <v>25</v>
      </c>
      <c r="J779" s="160">
        <v>1</v>
      </c>
      <c r="K779" s="110">
        <v>1</v>
      </c>
      <c r="L779" s="105">
        <f>STOCK[[#This Row],[Entradas]]-STOCK[[#This Row],[Salidas]]</f>
        <v>0</v>
      </c>
      <c r="M779" s="98" t="e">
        <f>[1]!STOCK[[#This Row],[Precio Final]]*10%</f>
        <v>#REF!</v>
      </c>
      <c r="N779" s="98">
        <v>0</v>
      </c>
      <c r="O779" s="98">
        <v>0</v>
      </c>
      <c r="P779" s="135">
        <v>10</v>
      </c>
      <c r="Q779" s="141">
        <v>0</v>
      </c>
      <c r="R779" s="137">
        <v>0</v>
      </c>
      <c r="S779" s="137">
        <v>1.8</v>
      </c>
      <c r="T779" s="115" t="e">
        <f>[1]!STOCK[[#This Row],[Costo Unitario (USD)]]+[1]!STOCK[[#This Row],[Costo Envío (USD)]]+[1]!STOCK[[#This Row],[Comisión 10%]]</f>
        <v>#REF!</v>
      </c>
      <c r="U779" s="98" t="e">
        <f>[1]!STOCK[[#This Row],[Costo total]]*1.5</f>
        <v>#REF!</v>
      </c>
      <c r="V779" s="80">
        <f t="shared" si="26"/>
        <v>25</v>
      </c>
      <c r="W779" s="115" t="e">
        <f>[1]!STOCK[[#This Row],[Precio Final]]-[1]!STOCK[[#This Row],[Costo total]]</f>
        <v>#REF!</v>
      </c>
      <c r="X779" s="115" t="e">
        <f>[1]!STOCK[[#This Row],[Ganancia Unitaria]]*[1]!STOCK[[#This Row],[Salidas]]</f>
        <v>#REF!</v>
      </c>
      <c r="Y779" s="140"/>
      <c r="Z779" s="137"/>
      <c r="AA779" s="137"/>
      <c r="AB779" s="137"/>
      <c r="AC779" s="137">
        <v>20</v>
      </c>
      <c r="AD779" s="144"/>
      <c r="AE779" s="78"/>
      <c r="AF779" s="78"/>
      <c r="AG779" s="78"/>
      <c r="AH779" s="78"/>
      <c r="AI779" s="78"/>
      <c r="AJ779" s="78"/>
      <c r="AK779" s="78"/>
      <c r="AL779" s="78"/>
      <c r="AM779" s="78"/>
      <c r="AN779" s="78"/>
      <c r="AO779" s="78"/>
      <c r="AP779" s="78"/>
      <c r="AQ779" s="78"/>
      <c r="AR779" s="78"/>
      <c r="AS779" s="78"/>
      <c r="AT779" s="78"/>
    </row>
    <row r="780" s="58" customFormat="1" ht="80" hidden="1" customHeight="1" spans="1:46">
      <c r="A780" s="152" t="s">
        <v>18111</v>
      </c>
      <c r="B780" s="134"/>
      <c r="C780" s="83" t="s">
        <v>2</v>
      </c>
      <c r="D780" s="135" t="s">
        <v>16423</v>
      </c>
      <c r="E780" s="157" t="s">
        <v>18112</v>
      </c>
      <c r="F780" s="163" t="s">
        <v>17342</v>
      </c>
      <c r="G780" s="136"/>
      <c r="H780" s="135">
        <v>25</v>
      </c>
      <c r="I780" s="78">
        <f t="shared" si="25"/>
        <v>25</v>
      </c>
      <c r="J780" s="164">
        <v>1</v>
      </c>
      <c r="K780" s="110">
        <v>0</v>
      </c>
      <c r="L780" s="105">
        <f>STOCK[[#This Row],[Entradas]]-STOCK[[#This Row],[Salidas]]</f>
        <v>1</v>
      </c>
      <c r="M780" s="99" t="e">
        <f>[1]!STOCK[[#This Row],[Precio Final]]*10%</f>
        <v>#REF!</v>
      </c>
      <c r="N780" s="99">
        <v>0</v>
      </c>
      <c r="O780" s="99">
        <v>0</v>
      </c>
      <c r="P780" s="135">
        <v>10</v>
      </c>
      <c r="Q780" s="142">
        <v>0</v>
      </c>
      <c r="R780" s="136">
        <v>0</v>
      </c>
      <c r="S780" s="136">
        <v>1.8</v>
      </c>
      <c r="T780" s="121" t="e">
        <f>[1]!STOCK[[#This Row],[Costo Unitario (USD)]]+[1]!STOCK[[#This Row],[Costo Envío (USD)]]+[1]!STOCK[[#This Row],[Comisión 10%]]</f>
        <v>#REF!</v>
      </c>
      <c r="U780" s="99" t="e">
        <f>[1]!STOCK[[#This Row],[Costo total]]*1.5</f>
        <v>#REF!</v>
      </c>
      <c r="V780" s="80">
        <f t="shared" si="26"/>
        <v>25</v>
      </c>
      <c r="W780" s="121" t="e">
        <f>[1]!STOCK[[#This Row],[Precio Final]]-[1]!STOCK[[#This Row],[Costo total]]</f>
        <v>#REF!</v>
      </c>
      <c r="X780" s="121" t="e">
        <f>[1]!STOCK[[#This Row],[Ganancia Unitaria]]*[1]!STOCK[[#This Row],[Salidas]]</f>
        <v>#REF!</v>
      </c>
      <c r="Y780" s="139"/>
      <c r="Z780" s="136"/>
      <c r="AA780" s="136"/>
      <c r="AB780" s="136"/>
      <c r="AC780" s="136">
        <v>20</v>
      </c>
      <c r="AD780" s="144"/>
      <c r="AE780" s="78"/>
      <c r="AF780" s="78"/>
      <c r="AG780" s="78"/>
      <c r="AH780" s="78"/>
      <c r="AI780" s="78"/>
      <c r="AJ780" s="78"/>
      <c r="AK780" s="78"/>
      <c r="AL780" s="78"/>
      <c r="AM780" s="78"/>
      <c r="AN780" s="78"/>
      <c r="AO780" s="78"/>
      <c r="AP780" s="78"/>
      <c r="AQ780" s="78"/>
      <c r="AR780" s="78"/>
      <c r="AS780" s="78"/>
      <c r="AT780" s="78"/>
    </row>
    <row r="781" s="58" customFormat="1" ht="80" hidden="1" customHeight="1" spans="1:46">
      <c r="A781" s="152" t="s">
        <v>18113</v>
      </c>
      <c r="B781" s="134"/>
      <c r="C781" s="87" t="s">
        <v>2</v>
      </c>
      <c r="D781" s="135" t="s">
        <v>16423</v>
      </c>
      <c r="E781" s="157" t="s">
        <v>18114</v>
      </c>
      <c r="F781" s="163" t="s">
        <v>17998</v>
      </c>
      <c r="G781" s="137"/>
      <c r="H781" s="135">
        <v>20</v>
      </c>
      <c r="I781" s="78">
        <f t="shared" si="25"/>
        <v>20</v>
      </c>
      <c r="J781" s="164">
        <v>2</v>
      </c>
      <c r="K781" s="110">
        <v>0</v>
      </c>
      <c r="L781" s="105">
        <f>STOCK[[#This Row],[Entradas]]-STOCK[[#This Row],[Salidas]]</f>
        <v>2</v>
      </c>
      <c r="M781" s="98" t="e">
        <f>[1]!STOCK[[#This Row],[Precio Final]]*10%</f>
        <v>#REF!</v>
      </c>
      <c r="N781" s="98">
        <v>0</v>
      </c>
      <c r="O781" s="98">
        <v>0</v>
      </c>
      <c r="P781" s="135">
        <v>5</v>
      </c>
      <c r="Q781" s="141">
        <v>0</v>
      </c>
      <c r="R781" s="137">
        <v>0</v>
      </c>
      <c r="S781" s="137">
        <v>1.8</v>
      </c>
      <c r="T781" s="115" t="e">
        <f>[1]!STOCK[[#This Row],[Costo Unitario (USD)]]+[1]!STOCK[[#This Row],[Costo Envío (USD)]]+[1]!STOCK[[#This Row],[Comisión 10%]]</f>
        <v>#REF!</v>
      </c>
      <c r="U781" s="98" t="e">
        <f>[1]!STOCK[[#This Row],[Costo total]]*1.5</f>
        <v>#REF!</v>
      </c>
      <c r="V781" s="80">
        <f t="shared" si="26"/>
        <v>20</v>
      </c>
      <c r="W781" s="115" t="e">
        <f>[1]!STOCK[[#This Row],[Precio Final]]-[1]!STOCK[[#This Row],[Costo total]]</f>
        <v>#REF!</v>
      </c>
      <c r="X781" s="115" t="e">
        <f>[1]!STOCK[[#This Row],[Ganancia Unitaria]]*[1]!STOCK[[#This Row],[Salidas]]</f>
        <v>#REF!</v>
      </c>
      <c r="Y781" s="140"/>
      <c r="Z781" s="137"/>
      <c r="AA781" s="137"/>
      <c r="AB781" s="137"/>
      <c r="AC781" s="137">
        <v>20</v>
      </c>
      <c r="AD781" s="144"/>
      <c r="AE781" s="78"/>
      <c r="AF781" s="78"/>
      <c r="AG781" s="78"/>
      <c r="AH781" s="78"/>
      <c r="AI781" s="78"/>
      <c r="AJ781" s="78"/>
      <c r="AK781" s="78"/>
      <c r="AL781" s="78"/>
      <c r="AM781" s="78"/>
      <c r="AN781" s="78"/>
      <c r="AO781" s="78"/>
      <c r="AP781" s="78"/>
      <c r="AQ781" s="78"/>
      <c r="AR781" s="78"/>
      <c r="AS781" s="78"/>
      <c r="AT781" s="78"/>
    </row>
    <row r="782" s="58" customFormat="1" ht="80" hidden="1" customHeight="1" spans="1:46">
      <c r="A782" s="152" t="s">
        <v>18115</v>
      </c>
      <c r="B782" s="134"/>
      <c r="C782" s="83" t="s">
        <v>2</v>
      </c>
      <c r="D782" s="135" t="s">
        <v>16423</v>
      </c>
      <c r="E782" s="157" t="s">
        <v>18116</v>
      </c>
      <c r="F782" s="163" t="s">
        <v>18005</v>
      </c>
      <c r="G782" s="136"/>
      <c r="H782" s="135">
        <v>20</v>
      </c>
      <c r="I782" s="78">
        <f t="shared" si="25"/>
        <v>20</v>
      </c>
      <c r="J782" s="164">
        <v>1</v>
      </c>
      <c r="K782" s="110">
        <v>0</v>
      </c>
      <c r="L782" s="105">
        <f>STOCK[[#This Row],[Entradas]]-STOCK[[#This Row],[Salidas]]</f>
        <v>1</v>
      </c>
      <c r="M782" s="99" t="e">
        <f>[1]!STOCK[[#This Row],[Precio Final]]*10%</f>
        <v>#REF!</v>
      </c>
      <c r="N782" s="99">
        <v>0</v>
      </c>
      <c r="O782" s="99">
        <v>0</v>
      </c>
      <c r="P782" s="135">
        <v>5</v>
      </c>
      <c r="Q782" s="142">
        <v>0</v>
      </c>
      <c r="R782" s="136">
        <v>0</v>
      </c>
      <c r="S782" s="136">
        <v>1.8</v>
      </c>
      <c r="T782" s="121" t="e">
        <f>[1]!STOCK[[#This Row],[Costo Unitario (USD)]]+[1]!STOCK[[#This Row],[Costo Envío (USD)]]+[1]!STOCK[[#This Row],[Comisión 10%]]</f>
        <v>#REF!</v>
      </c>
      <c r="U782" s="99" t="e">
        <f>[1]!STOCK[[#This Row],[Costo total]]*1.5</f>
        <v>#REF!</v>
      </c>
      <c r="V782" s="80">
        <f t="shared" si="26"/>
        <v>20</v>
      </c>
      <c r="W782" s="121" t="e">
        <f>[1]!STOCK[[#This Row],[Precio Final]]-[1]!STOCK[[#This Row],[Costo total]]</f>
        <v>#REF!</v>
      </c>
      <c r="X782" s="121" t="e">
        <f>[1]!STOCK[[#This Row],[Ganancia Unitaria]]*[1]!STOCK[[#This Row],[Salidas]]</f>
        <v>#REF!</v>
      </c>
      <c r="Y782" s="139"/>
      <c r="Z782" s="136"/>
      <c r="AA782" s="136"/>
      <c r="AB782" s="136"/>
      <c r="AC782" s="136">
        <v>20</v>
      </c>
      <c r="AD782" s="144"/>
      <c r="AE782" s="78"/>
      <c r="AF782" s="78"/>
      <c r="AG782" s="78"/>
      <c r="AH782" s="78"/>
      <c r="AI782" s="78"/>
      <c r="AJ782" s="78"/>
      <c r="AK782" s="78"/>
      <c r="AL782" s="78"/>
      <c r="AM782" s="78"/>
      <c r="AN782" s="78"/>
      <c r="AO782" s="78"/>
      <c r="AP782" s="78"/>
      <c r="AQ782" s="78"/>
      <c r="AR782" s="78"/>
      <c r="AS782" s="78"/>
      <c r="AT782" s="78"/>
    </row>
    <row r="783" s="58" customFormat="1" ht="80" hidden="1" customHeight="1" spans="1:46">
      <c r="A783" s="152" t="s">
        <v>18117</v>
      </c>
      <c r="B783" s="134"/>
      <c r="C783" s="87" t="s">
        <v>2</v>
      </c>
      <c r="D783" s="135" t="s">
        <v>16423</v>
      </c>
      <c r="E783" s="157" t="s">
        <v>18118</v>
      </c>
      <c r="F783" s="163" t="s">
        <v>17998</v>
      </c>
      <c r="G783" s="137"/>
      <c r="H783" s="135">
        <v>30</v>
      </c>
      <c r="I783" s="78">
        <f t="shared" si="25"/>
        <v>30</v>
      </c>
      <c r="J783" s="164">
        <v>4</v>
      </c>
      <c r="K783" s="110">
        <v>0</v>
      </c>
      <c r="L783" s="105">
        <f>STOCK[[#This Row],[Entradas]]-STOCK[[#This Row],[Salidas]]</f>
        <v>4</v>
      </c>
      <c r="M783" s="98" t="e">
        <f>[1]!STOCK[[#This Row],[Precio Final]]*10%</f>
        <v>#REF!</v>
      </c>
      <c r="N783" s="98">
        <v>0</v>
      </c>
      <c r="O783" s="98">
        <v>0</v>
      </c>
      <c r="P783" s="135">
        <v>8</v>
      </c>
      <c r="Q783" s="141">
        <v>0</v>
      </c>
      <c r="R783" s="137">
        <v>0</v>
      </c>
      <c r="S783" s="137">
        <v>1.8</v>
      </c>
      <c r="T783" s="115" t="e">
        <f>[1]!STOCK[[#This Row],[Costo Unitario (USD)]]+[1]!STOCK[[#This Row],[Costo Envío (USD)]]+[1]!STOCK[[#This Row],[Comisión 10%]]</f>
        <v>#REF!</v>
      </c>
      <c r="U783" s="98" t="e">
        <f>[1]!STOCK[[#This Row],[Costo total]]*1.5</f>
        <v>#REF!</v>
      </c>
      <c r="V783" s="80">
        <f t="shared" si="26"/>
        <v>30</v>
      </c>
      <c r="W783" s="115" t="e">
        <f>[1]!STOCK[[#This Row],[Precio Final]]-[1]!STOCK[[#This Row],[Costo total]]</f>
        <v>#REF!</v>
      </c>
      <c r="X783" s="115" t="e">
        <f>[1]!STOCK[[#This Row],[Ganancia Unitaria]]*[1]!STOCK[[#This Row],[Salidas]]</f>
        <v>#REF!</v>
      </c>
      <c r="Y783" s="140"/>
      <c r="Z783" s="137"/>
      <c r="AA783" s="137"/>
      <c r="AB783" s="137"/>
      <c r="AC783" s="137">
        <v>24</v>
      </c>
      <c r="AD783" s="144"/>
      <c r="AE783" s="78"/>
      <c r="AF783" s="78"/>
      <c r="AG783" s="78"/>
      <c r="AH783" s="78"/>
      <c r="AI783" s="78"/>
      <c r="AJ783" s="78"/>
      <c r="AK783" s="78"/>
      <c r="AL783" s="78"/>
      <c r="AM783" s="78"/>
      <c r="AN783" s="78"/>
      <c r="AO783" s="78"/>
      <c r="AP783" s="78"/>
      <c r="AQ783" s="78"/>
      <c r="AR783" s="78"/>
      <c r="AS783" s="78"/>
      <c r="AT783" s="78"/>
    </row>
    <row r="784" s="58" customFormat="1" ht="80" hidden="1" customHeight="1" spans="1:46">
      <c r="A784" s="152" t="s">
        <v>18119</v>
      </c>
      <c r="B784" s="134"/>
      <c r="C784" s="83" t="s">
        <v>2</v>
      </c>
      <c r="D784" s="135" t="s">
        <v>16423</v>
      </c>
      <c r="E784" s="157" t="s">
        <v>18120</v>
      </c>
      <c r="F784" s="163" t="s">
        <v>17246</v>
      </c>
      <c r="G784" s="136"/>
      <c r="H784" s="135">
        <v>30</v>
      </c>
      <c r="I784" s="78">
        <f t="shared" si="25"/>
        <v>30</v>
      </c>
      <c r="J784" s="164">
        <v>4</v>
      </c>
      <c r="K784" s="110">
        <v>1</v>
      </c>
      <c r="L784" s="105">
        <f>STOCK[[#This Row],[Entradas]]-STOCK[[#This Row],[Salidas]]</f>
        <v>3</v>
      </c>
      <c r="M784" s="99" t="e">
        <f>[1]!STOCK[[#This Row],[Precio Final]]*10%</f>
        <v>#REF!</v>
      </c>
      <c r="N784" s="99">
        <v>0</v>
      </c>
      <c r="O784" s="99">
        <v>0</v>
      </c>
      <c r="P784" s="135">
        <v>8</v>
      </c>
      <c r="Q784" s="142">
        <v>0</v>
      </c>
      <c r="R784" s="136">
        <v>0</v>
      </c>
      <c r="S784" s="136">
        <v>1.8</v>
      </c>
      <c r="T784" s="121" t="e">
        <f>[1]!STOCK[[#This Row],[Costo Unitario (USD)]]+[1]!STOCK[[#This Row],[Costo Envío (USD)]]+[1]!STOCK[[#This Row],[Comisión 10%]]</f>
        <v>#REF!</v>
      </c>
      <c r="U784" s="99" t="e">
        <f>[1]!STOCK[[#This Row],[Costo total]]*1.5</f>
        <v>#REF!</v>
      </c>
      <c r="V784" s="80">
        <f t="shared" si="26"/>
        <v>30</v>
      </c>
      <c r="W784" s="121" t="e">
        <f>[1]!STOCK[[#This Row],[Precio Final]]-[1]!STOCK[[#This Row],[Costo total]]</f>
        <v>#REF!</v>
      </c>
      <c r="X784" s="121" t="e">
        <f>[1]!STOCK[[#This Row],[Ganancia Unitaria]]*[1]!STOCK[[#This Row],[Salidas]]</f>
        <v>#REF!</v>
      </c>
      <c r="Y784" s="139"/>
      <c r="Z784" s="136"/>
      <c r="AA784" s="136"/>
      <c r="AB784" s="136"/>
      <c r="AC784" s="136">
        <v>24</v>
      </c>
      <c r="AD784" s="144"/>
      <c r="AE784" s="78"/>
      <c r="AF784" s="78"/>
      <c r="AG784" s="78"/>
      <c r="AH784" s="78"/>
      <c r="AI784" s="78"/>
      <c r="AJ784" s="78"/>
      <c r="AK784" s="78"/>
      <c r="AL784" s="78"/>
      <c r="AM784" s="78"/>
      <c r="AN784" s="78"/>
      <c r="AO784" s="78"/>
      <c r="AP784" s="78"/>
      <c r="AQ784" s="78"/>
      <c r="AR784" s="78"/>
      <c r="AS784" s="78"/>
      <c r="AT784" s="78"/>
    </row>
    <row r="785" s="58" customFormat="1" ht="80" hidden="1" customHeight="1" spans="1:46">
      <c r="A785" s="152" t="s">
        <v>18121</v>
      </c>
      <c r="B785" s="134"/>
      <c r="C785" s="87" t="s">
        <v>2</v>
      </c>
      <c r="D785" s="135" t="s">
        <v>16423</v>
      </c>
      <c r="E785" s="157" t="s">
        <v>18122</v>
      </c>
      <c r="F785" s="163" t="s">
        <v>18005</v>
      </c>
      <c r="G785" s="137"/>
      <c r="H785" s="135">
        <v>35</v>
      </c>
      <c r="I785" s="78">
        <f t="shared" ref="I785:I848" si="27">H785</f>
        <v>35</v>
      </c>
      <c r="J785" s="164">
        <v>3</v>
      </c>
      <c r="K785" s="110">
        <v>0</v>
      </c>
      <c r="L785" s="105">
        <f>STOCK[[#This Row],[Entradas]]-STOCK[[#This Row],[Salidas]]</f>
        <v>3</v>
      </c>
      <c r="M785" s="98" t="e">
        <f>[1]!STOCK[[#This Row],[Precio Final]]*10%</f>
        <v>#REF!</v>
      </c>
      <c r="N785" s="98">
        <v>0</v>
      </c>
      <c r="O785" s="98">
        <v>0</v>
      </c>
      <c r="P785" s="135">
        <v>9</v>
      </c>
      <c r="Q785" s="141">
        <v>0</v>
      </c>
      <c r="R785" s="137">
        <v>0</v>
      </c>
      <c r="S785" s="137">
        <v>1.8</v>
      </c>
      <c r="T785" s="115" t="e">
        <f>[1]!STOCK[[#This Row],[Costo Unitario (USD)]]+[1]!STOCK[[#This Row],[Costo Envío (USD)]]+[1]!STOCK[[#This Row],[Comisión 10%]]</f>
        <v>#REF!</v>
      </c>
      <c r="U785" s="98" t="e">
        <f>[1]!STOCK[[#This Row],[Costo total]]*1.5</f>
        <v>#REF!</v>
      </c>
      <c r="V785" s="80">
        <f t="shared" si="26"/>
        <v>35</v>
      </c>
      <c r="W785" s="115" t="e">
        <f>[1]!STOCK[[#This Row],[Precio Final]]-[1]!STOCK[[#This Row],[Costo total]]</f>
        <v>#REF!</v>
      </c>
      <c r="X785" s="115" t="e">
        <f>[1]!STOCK[[#This Row],[Ganancia Unitaria]]*[1]!STOCK[[#This Row],[Salidas]]</f>
        <v>#REF!</v>
      </c>
      <c r="Y785" s="140"/>
      <c r="Z785" s="137"/>
      <c r="AA785" s="137"/>
      <c r="AB785" s="137"/>
      <c r="AC785" s="137">
        <v>28</v>
      </c>
      <c r="AD785" s="144"/>
      <c r="AE785" s="78"/>
      <c r="AF785" s="78"/>
      <c r="AG785" s="78"/>
      <c r="AH785" s="78"/>
      <c r="AI785" s="78"/>
      <c r="AJ785" s="78"/>
      <c r="AK785" s="78"/>
      <c r="AL785" s="78"/>
      <c r="AM785" s="78"/>
      <c r="AN785" s="78"/>
      <c r="AO785" s="78"/>
      <c r="AP785" s="78"/>
      <c r="AQ785" s="78"/>
      <c r="AR785" s="78"/>
      <c r="AS785" s="78"/>
      <c r="AT785" s="78"/>
    </row>
    <row r="786" s="58" customFormat="1" ht="80" hidden="1" customHeight="1" spans="1:46">
      <c r="A786" s="152" t="s">
        <v>18123</v>
      </c>
      <c r="B786" s="134"/>
      <c r="C786" s="83" t="s">
        <v>2</v>
      </c>
      <c r="D786" s="135" t="s">
        <v>16423</v>
      </c>
      <c r="E786" s="157" t="s">
        <v>18124</v>
      </c>
      <c r="F786" s="163" t="s">
        <v>18005</v>
      </c>
      <c r="G786" s="136"/>
      <c r="H786" s="135">
        <v>35</v>
      </c>
      <c r="I786" s="78">
        <f t="shared" si="27"/>
        <v>35</v>
      </c>
      <c r="J786" s="164">
        <v>3</v>
      </c>
      <c r="K786" s="110">
        <v>1</v>
      </c>
      <c r="L786" s="105">
        <f>STOCK[[#This Row],[Entradas]]-STOCK[[#This Row],[Salidas]]</f>
        <v>2</v>
      </c>
      <c r="M786" s="99" t="e">
        <f>[1]!STOCK[[#This Row],[Precio Final]]*10%</f>
        <v>#REF!</v>
      </c>
      <c r="N786" s="99">
        <v>0</v>
      </c>
      <c r="O786" s="99">
        <v>0</v>
      </c>
      <c r="P786" s="135">
        <v>8.25</v>
      </c>
      <c r="Q786" s="142">
        <v>0</v>
      </c>
      <c r="R786" s="136">
        <v>0</v>
      </c>
      <c r="S786" s="136">
        <v>1.8</v>
      </c>
      <c r="T786" s="121" t="e">
        <f>[1]!STOCK[[#This Row],[Costo Unitario (USD)]]+[1]!STOCK[[#This Row],[Costo Envío (USD)]]+[1]!STOCK[[#This Row],[Comisión 10%]]</f>
        <v>#REF!</v>
      </c>
      <c r="U786" s="99" t="e">
        <f>[1]!STOCK[[#This Row],[Costo total]]*1.5</f>
        <v>#REF!</v>
      </c>
      <c r="V786" s="80">
        <f t="shared" si="26"/>
        <v>35</v>
      </c>
      <c r="W786" s="121" t="e">
        <f>[1]!STOCK[[#This Row],[Precio Final]]-[1]!STOCK[[#This Row],[Costo total]]</f>
        <v>#REF!</v>
      </c>
      <c r="X786" s="121" t="e">
        <f>[1]!STOCK[[#This Row],[Ganancia Unitaria]]*[1]!STOCK[[#This Row],[Salidas]]</f>
        <v>#REF!</v>
      </c>
      <c r="Y786" s="139"/>
      <c r="Z786" s="136"/>
      <c r="AA786" s="136"/>
      <c r="AB786" s="136"/>
      <c r="AC786" s="136">
        <v>28</v>
      </c>
      <c r="AD786" s="144"/>
      <c r="AE786" s="78"/>
      <c r="AF786" s="78"/>
      <c r="AG786" s="78"/>
      <c r="AH786" s="78"/>
      <c r="AI786" s="78"/>
      <c r="AJ786" s="78"/>
      <c r="AK786" s="78"/>
      <c r="AL786" s="78"/>
      <c r="AM786" s="78"/>
      <c r="AN786" s="78"/>
      <c r="AO786" s="78"/>
      <c r="AP786" s="78"/>
      <c r="AQ786" s="78"/>
      <c r="AR786" s="78"/>
      <c r="AS786" s="78"/>
      <c r="AT786" s="78"/>
    </row>
    <row r="787" s="58" customFormat="1" ht="80" hidden="1" customHeight="1" spans="1:46">
      <c r="A787" s="135" t="s">
        <v>18125</v>
      </c>
      <c r="B787" s="134"/>
      <c r="C787" s="87" t="s">
        <v>2</v>
      </c>
      <c r="D787" s="135" t="s">
        <v>16500</v>
      </c>
      <c r="E787" s="157" t="s">
        <v>18126</v>
      </c>
      <c r="F787" s="157" t="s">
        <v>17169</v>
      </c>
      <c r="G787" s="137"/>
      <c r="H787" s="135">
        <v>25</v>
      </c>
      <c r="I787" s="78">
        <f t="shared" si="27"/>
        <v>25</v>
      </c>
      <c r="J787" s="160">
        <v>5</v>
      </c>
      <c r="K787" s="109">
        <v>2</v>
      </c>
      <c r="L787" s="105">
        <f>STOCK[[#This Row],[Entradas]]-STOCK[[#This Row],[Salidas]]</f>
        <v>3</v>
      </c>
      <c r="M787" s="98" t="e">
        <f>[1]!STOCK[[#This Row],[Precio Final]]*10%</f>
        <v>#REF!</v>
      </c>
      <c r="N787" s="98">
        <v>0</v>
      </c>
      <c r="O787" s="98">
        <v>0</v>
      </c>
      <c r="P787" s="135">
        <v>6.25</v>
      </c>
      <c r="Q787" s="141">
        <v>0</v>
      </c>
      <c r="R787" s="137">
        <v>0</v>
      </c>
      <c r="S787" s="137">
        <v>1.8</v>
      </c>
      <c r="T787" s="115" t="e">
        <f>[1]!STOCK[[#This Row],[Costo Unitario (USD)]]+[1]!STOCK[[#This Row],[Costo Envío (USD)]]+[1]!STOCK[[#This Row],[Comisión 10%]]</f>
        <v>#REF!</v>
      </c>
      <c r="U787" s="98" t="e">
        <f>[1]!STOCK[[#This Row],[Costo total]]*1.5</f>
        <v>#REF!</v>
      </c>
      <c r="V787" s="80">
        <f t="shared" si="26"/>
        <v>25</v>
      </c>
      <c r="W787" s="115" t="e">
        <f>[1]!STOCK[[#This Row],[Precio Final]]-[1]!STOCK[[#This Row],[Costo total]]</f>
        <v>#REF!</v>
      </c>
      <c r="X787" s="115" t="e">
        <f>[1]!STOCK[[#This Row],[Ganancia Unitaria]]*[1]!STOCK[[#This Row],[Salidas]]</f>
        <v>#REF!</v>
      </c>
      <c r="Y787" s="140"/>
      <c r="Z787" s="137"/>
      <c r="AA787" s="137"/>
      <c r="AB787" s="137"/>
      <c r="AC787" s="137">
        <v>20</v>
      </c>
      <c r="AD787" s="144"/>
      <c r="AE787" s="78"/>
      <c r="AF787" s="78"/>
      <c r="AG787" s="78"/>
      <c r="AH787" s="78"/>
      <c r="AI787" s="78"/>
      <c r="AJ787" s="78"/>
      <c r="AK787" s="78"/>
      <c r="AL787" s="78"/>
      <c r="AM787" s="78"/>
      <c r="AN787" s="78"/>
      <c r="AO787" s="78"/>
      <c r="AP787" s="78"/>
      <c r="AQ787" s="78"/>
      <c r="AR787" s="78"/>
      <c r="AS787" s="78"/>
      <c r="AT787" s="78"/>
    </row>
    <row r="788" s="58" customFormat="1" ht="80" hidden="1" customHeight="1" spans="1:46">
      <c r="A788" s="135" t="s">
        <v>18127</v>
      </c>
      <c r="B788" s="134"/>
      <c r="C788" s="83" t="s">
        <v>2</v>
      </c>
      <c r="D788" s="135" t="s">
        <v>16500</v>
      </c>
      <c r="E788" s="157" t="s">
        <v>18128</v>
      </c>
      <c r="F788" s="157" t="s">
        <v>18016</v>
      </c>
      <c r="G788" s="136"/>
      <c r="H788" s="135">
        <v>25</v>
      </c>
      <c r="I788" s="78">
        <f t="shared" si="27"/>
        <v>25</v>
      </c>
      <c r="J788" s="160">
        <v>5</v>
      </c>
      <c r="K788" s="110">
        <v>3</v>
      </c>
      <c r="L788" s="105">
        <f>STOCK[[#This Row],[Entradas]]-STOCK[[#This Row],[Salidas]]</f>
        <v>2</v>
      </c>
      <c r="M788" s="99" t="e">
        <f>[1]!STOCK[[#This Row],[Precio Final]]*10%</f>
        <v>#REF!</v>
      </c>
      <c r="N788" s="99">
        <v>0</v>
      </c>
      <c r="O788" s="99">
        <v>0</v>
      </c>
      <c r="P788" s="135">
        <v>6.25</v>
      </c>
      <c r="Q788" s="142">
        <v>0</v>
      </c>
      <c r="R788" s="136">
        <v>0</v>
      </c>
      <c r="S788" s="136">
        <v>1.8</v>
      </c>
      <c r="T788" s="121" t="e">
        <f>[1]!STOCK[[#This Row],[Costo Unitario (USD)]]+[1]!STOCK[[#This Row],[Costo Envío (USD)]]+[1]!STOCK[[#This Row],[Comisión 10%]]</f>
        <v>#REF!</v>
      </c>
      <c r="U788" s="99" t="e">
        <f>[1]!STOCK[[#This Row],[Costo total]]*1.5</f>
        <v>#REF!</v>
      </c>
      <c r="V788" s="80">
        <f t="shared" si="26"/>
        <v>25</v>
      </c>
      <c r="W788" s="121" t="e">
        <f>[1]!STOCK[[#This Row],[Precio Final]]-[1]!STOCK[[#This Row],[Costo total]]</f>
        <v>#REF!</v>
      </c>
      <c r="X788" s="121" t="e">
        <f>[1]!STOCK[[#This Row],[Ganancia Unitaria]]*[1]!STOCK[[#This Row],[Salidas]]</f>
        <v>#REF!</v>
      </c>
      <c r="Y788" s="139"/>
      <c r="Z788" s="136"/>
      <c r="AA788" s="136"/>
      <c r="AB788" s="136"/>
      <c r="AC788" s="136">
        <v>20</v>
      </c>
      <c r="AD788" s="144"/>
      <c r="AE788" s="78"/>
      <c r="AF788" s="78"/>
      <c r="AG788" s="78"/>
      <c r="AH788" s="78"/>
      <c r="AI788" s="78"/>
      <c r="AJ788" s="78"/>
      <c r="AK788" s="78"/>
      <c r="AL788" s="78"/>
      <c r="AM788" s="78"/>
      <c r="AN788" s="78"/>
      <c r="AO788" s="78"/>
      <c r="AP788" s="78"/>
      <c r="AQ788" s="78"/>
      <c r="AR788" s="78"/>
      <c r="AS788" s="78"/>
      <c r="AT788" s="78"/>
    </row>
    <row r="789" s="58" customFormat="1" ht="80" hidden="1" customHeight="1" spans="1:46">
      <c r="A789" s="135" t="s">
        <v>18129</v>
      </c>
      <c r="B789" s="134"/>
      <c r="C789" s="87" t="s">
        <v>2</v>
      </c>
      <c r="D789" s="135" t="s">
        <v>16500</v>
      </c>
      <c r="E789" s="157" t="s">
        <v>18130</v>
      </c>
      <c r="F789" s="157" t="s">
        <v>17998</v>
      </c>
      <c r="G789" s="137"/>
      <c r="H789" s="135">
        <v>25</v>
      </c>
      <c r="I789" s="78">
        <f t="shared" si="27"/>
        <v>25</v>
      </c>
      <c r="J789" s="160">
        <v>1</v>
      </c>
      <c r="K789" s="109">
        <v>1</v>
      </c>
      <c r="L789" s="105">
        <f>STOCK[[#This Row],[Entradas]]-STOCK[[#This Row],[Salidas]]</f>
        <v>0</v>
      </c>
      <c r="M789" s="98" t="e">
        <f>[1]!STOCK[[#This Row],[Precio Final]]*10%</f>
        <v>#REF!</v>
      </c>
      <c r="N789" s="98">
        <v>0</v>
      </c>
      <c r="O789" s="98">
        <v>0</v>
      </c>
      <c r="P789" s="135">
        <v>6.25</v>
      </c>
      <c r="Q789" s="141">
        <v>0</v>
      </c>
      <c r="R789" s="137">
        <v>0</v>
      </c>
      <c r="S789" s="137">
        <v>1.8</v>
      </c>
      <c r="T789" s="115" t="e">
        <f>[1]!STOCK[[#This Row],[Costo Unitario (USD)]]+[1]!STOCK[[#This Row],[Costo Envío (USD)]]+[1]!STOCK[[#This Row],[Comisión 10%]]</f>
        <v>#REF!</v>
      </c>
      <c r="U789" s="98" t="e">
        <f>[1]!STOCK[[#This Row],[Costo total]]*1.5</f>
        <v>#REF!</v>
      </c>
      <c r="V789" s="80">
        <f t="shared" si="26"/>
        <v>25</v>
      </c>
      <c r="W789" s="115" t="e">
        <f>[1]!STOCK[[#This Row],[Precio Final]]-[1]!STOCK[[#This Row],[Costo total]]</f>
        <v>#REF!</v>
      </c>
      <c r="X789" s="115" t="e">
        <f>[1]!STOCK[[#This Row],[Ganancia Unitaria]]*[1]!STOCK[[#This Row],[Salidas]]</f>
        <v>#REF!</v>
      </c>
      <c r="Y789" s="140"/>
      <c r="Z789" s="137"/>
      <c r="AA789" s="137"/>
      <c r="AB789" s="137"/>
      <c r="AC789" s="137">
        <v>20</v>
      </c>
      <c r="AD789" s="144"/>
      <c r="AE789" s="78"/>
      <c r="AF789" s="78"/>
      <c r="AG789" s="78"/>
      <c r="AH789" s="78"/>
      <c r="AI789" s="78"/>
      <c r="AJ789" s="78"/>
      <c r="AK789" s="78"/>
      <c r="AL789" s="78"/>
      <c r="AM789" s="78"/>
      <c r="AN789" s="78"/>
      <c r="AO789" s="78"/>
      <c r="AP789" s="78"/>
      <c r="AQ789" s="78"/>
      <c r="AR789" s="78"/>
      <c r="AS789" s="78"/>
      <c r="AT789" s="78"/>
    </row>
    <row r="790" s="58" customFormat="1" ht="80" hidden="1" customHeight="1" spans="1:46">
      <c r="A790" s="135" t="s">
        <v>18131</v>
      </c>
      <c r="B790" s="134"/>
      <c r="C790" s="83" t="s">
        <v>2</v>
      </c>
      <c r="D790" s="135" t="s">
        <v>16500</v>
      </c>
      <c r="E790" s="157" t="s">
        <v>18132</v>
      </c>
      <c r="F790" s="157" t="s">
        <v>17342</v>
      </c>
      <c r="G790" s="136"/>
      <c r="H790" s="135">
        <v>25</v>
      </c>
      <c r="I790" s="78">
        <f t="shared" si="27"/>
        <v>25</v>
      </c>
      <c r="J790" s="160">
        <v>5</v>
      </c>
      <c r="K790" s="110">
        <v>2</v>
      </c>
      <c r="L790" s="105">
        <f>STOCK[[#This Row],[Entradas]]-STOCK[[#This Row],[Salidas]]</f>
        <v>3</v>
      </c>
      <c r="M790" s="99" t="e">
        <f>[1]!STOCK[[#This Row],[Precio Final]]*10%</f>
        <v>#REF!</v>
      </c>
      <c r="N790" s="99">
        <v>0</v>
      </c>
      <c r="O790" s="99">
        <v>0</v>
      </c>
      <c r="P790" s="135">
        <v>6.25</v>
      </c>
      <c r="Q790" s="142">
        <v>0</v>
      </c>
      <c r="R790" s="136">
        <v>0</v>
      </c>
      <c r="S790" s="136">
        <v>1.8</v>
      </c>
      <c r="T790" s="121" t="e">
        <f>[1]!STOCK[[#This Row],[Costo Unitario (USD)]]+[1]!STOCK[[#This Row],[Costo Envío (USD)]]+[1]!STOCK[[#This Row],[Comisión 10%]]</f>
        <v>#REF!</v>
      </c>
      <c r="U790" s="99" t="e">
        <f>[1]!STOCK[[#This Row],[Costo total]]*1.5</f>
        <v>#REF!</v>
      </c>
      <c r="V790" s="80">
        <f t="shared" si="26"/>
        <v>25</v>
      </c>
      <c r="W790" s="121" t="e">
        <f>[1]!STOCK[[#This Row],[Precio Final]]-[1]!STOCK[[#This Row],[Costo total]]</f>
        <v>#REF!</v>
      </c>
      <c r="X790" s="121" t="e">
        <f>[1]!STOCK[[#This Row],[Ganancia Unitaria]]*[1]!STOCK[[#This Row],[Salidas]]</f>
        <v>#REF!</v>
      </c>
      <c r="Y790" s="139"/>
      <c r="Z790" s="136"/>
      <c r="AA790" s="136"/>
      <c r="AB790" s="136"/>
      <c r="AC790" s="136">
        <v>20</v>
      </c>
      <c r="AD790" s="144"/>
      <c r="AE790" s="78"/>
      <c r="AF790" s="78"/>
      <c r="AG790" s="78"/>
      <c r="AH790" s="78"/>
      <c r="AI790" s="78"/>
      <c r="AJ790" s="78"/>
      <c r="AK790" s="78"/>
      <c r="AL790" s="78"/>
      <c r="AM790" s="78"/>
      <c r="AN790" s="78"/>
      <c r="AO790" s="78"/>
      <c r="AP790" s="78"/>
      <c r="AQ790" s="78"/>
      <c r="AR790" s="78"/>
      <c r="AS790" s="78"/>
      <c r="AT790" s="78"/>
    </row>
    <row r="791" s="58" customFormat="1" ht="80" hidden="1" customHeight="1" spans="1:46">
      <c r="A791" s="135" t="s">
        <v>18133</v>
      </c>
      <c r="B791" s="165"/>
      <c r="C791" s="87" t="s">
        <v>2</v>
      </c>
      <c r="D791" s="135" t="s">
        <v>16500</v>
      </c>
      <c r="E791" s="157" t="s">
        <v>18134</v>
      </c>
      <c r="F791" s="163" t="s">
        <v>17998</v>
      </c>
      <c r="G791" s="167"/>
      <c r="H791" s="168">
        <v>25</v>
      </c>
      <c r="I791" s="78">
        <f t="shared" si="27"/>
        <v>25</v>
      </c>
      <c r="J791" s="164">
        <v>5</v>
      </c>
      <c r="K791" s="109">
        <v>1</v>
      </c>
      <c r="L791" s="105">
        <f>STOCK[[#This Row],[Entradas]]-STOCK[[#This Row],[Salidas]]</f>
        <v>4</v>
      </c>
      <c r="M791" s="98" t="e">
        <f>[1]!STOCK[[#This Row],[Precio Final]]*10%</f>
        <v>#REF!</v>
      </c>
      <c r="N791" s="98">
        <v>0</v>
      </c>
      <c r="O791" s="98">
        <v>0</v>
      </c>
      <c r="P791" s="135">
        <v>6.25</v>
      </c>
      <c r="Q791" s="141">
        <v>0</v>
      </c>
      <c r="R791" s="137">
        <v>0</v>
      </c>
      <c r="S791" s="137">
        <v>1.8</v>
      </c>
      <c r="T791" s="115" t="e">
        <f>[1]!STOCK[[#This Row],[Costo Unitario (USD)]]+[1]!STOCK[[#This Row],[Costo Envío (USD)]]+[1]!STOCK[[#This Row],[Comisión 10%]]</f>
        <v>#REF!</v>
      </c>
      <c r="U791" s="98" t="e">
        <f>[1]!STOCK[[#This Row],[Costo total]]*1.5</f>
        <v>#REF!</v>
      </c>
      <c r="V791" s="80">
        <f t="shared" si="26"/>
        <v>25</v>
      </c>
      <c r="W791" s="115" t="e">
        <f>[1]!STOCK[[#This Row],[Precio Final]]-[1]!STOCK[[#This Row],[Costo total]]</f>
        <v>#REF!</v>
      </c>
      <c r="X791" s="115" t="e">
        <f>[1]!STOCK[[#This Row],[Ganancia Unitaria]]*[1]!STOCK[[#This Row],[Salidas]]</f>
        <v>#REF!</v>
      </c>
      <c r="Y791" s="170"/>
      <c r="Z791" s="167"/>
      <c r="AA791" s="167"/>
      <c r="AB791" s="167"/>
      <c r="AC791" s="137">
        <v>20</v>
      </c>
      <c r="AD791" s="144"/>
      <c r="AE791" s="78"/>
      <c r="AF791" s="78"/>
      <c r="AG791" s="78"/>
      <c r="AH791" s="78"/>
      <c r="AI791" s="78"/>
      <c r="AJ791" s="78"/>
      <c r="AK791" s="78"/>
      <c r="AL791" s="78"/>
      <c r="AM791" s="78"/>
      <c r="AN791" s="78"/>
      <c r="AO791" s="78"/>
      <c r="AP791" s="78"/>
      <c r="AQ791" s="78"/>
      <c r="AR791" s="78"/>
      <c r="AS791" s="78"/>
      <c r="AT791" s="78"/>
    </row>
    <row r="792" s="58" customFormat="1" ht="80" hidden="1" customHeight="1" spans="1:46">
      <c r="A792" s="135" t="s">
        <v>18135</v>
      </c>
      <c r="B792" s="165"/>
      <c r="C792" s="83" t="s">
        <v>2</v>
      </c>
      <c r="D792" s="135" t="s">
        <v>16500</v>
      </c>
      <c r="E792" s="157" t="s">
        <v>18136</v>
      </c>
      <c r="F792" s="163" t="s">
        <v>17169</v>
      </c>
      <c r="G792" s="169"/>
      <c r="H792" s="168">
        <v>25</v>
      </c>
      <c r="I792" s="78">
        <f t="shared" si="27"/>
        <v>25</v>
      </c>
      <c r="J792" s="164">
        <v>5</v>
      </c>
      <c r="K792" s="110">
        <v>1</v>
      </c>
      <c r="L792" s="105">
        <f>STOCK[[#This Row],[Entradas]]-STOCK[[#This Row],[Salidas]]</f>
        <v>4</v>
      </c>
      <c r="M792" s="99" t="e">
        <f>[1]!STOCK[[#This Row],[Precio Final]]*10%</f>
        <v>#REF!</v>
      </c>
      <c r="N792" s="99">
        <v>0</v>
      </c>
      <c r="O792" s="99">
        <v>0</v>
      </c>
      <c r="P792" s="135">
        <v>6.25</v>
      </c>
      <c r="Q792" s="142">
        <v>0</v>
      </c>
      <c r="R792" s="136">
        <v>0</v>
      </c>
      <c r="S792" s="136">
        <v>1.8</v>
      </c>
      <c r="T792" s="121" t="e">
        <f>[1]!STOCK[[#This Row],[Costo Unitario (USD)]]+[1]!STOCK[[#This Row],[Costo Envío (USD)]]+[1]!STOCK[[#This Row],[Comisión 10%]]</f>
        <v>#REF!</v>
      </c>
      <c r="U792" s="99" t="e">
        <f>[1]!STOCK[[#This Row],[Costo total]]*1.5</f>
        <v>#REF!</v>
      </c>
      <c r="V792" s="80">
        <f t="shared" si="26"/>
        <v>25</v>
      </c>
      <c r="W792" s="121" t="e">
        <f>[1]!STOCK[[#This Row],[Precio Final]]-[1]!STOCK[[#This Row],[Costo total]]</f>
        <v>#REF!</v>
      </c>
      <c r="X792" s="121" t="e">
        <f>[1]!STOCK[[#This Row],[Ganancia Unitaria]]*[1]!STOCK[[#This Row],[Salidas]]</f>
        <v>#REF!</v>
      </c>
      <c r="Y792" s="171"/>
      <c r="Z792" s="169"/>
      <c r="AA792" s="169"/>
      <c r="AB792" s="169"/>
      <c r="AC792" s="136">
        <v>20</v>
      </c>
      <c r="AD792" s="144"/>
      <c r="AE792" s="78"/>
      <c r="AF792" s="78"/>
      <c r="AG792" s="78"/>
      <c r="AH792" s="78"/>
      <c r="AI792" s="78"/>
      <c r="AJ792" s="78"/>
      <c r="AK792" s="78"/>
      <c r="AL792" s="78"/>
      <c r="AM792" s="78"/>
      <c r="AN792" s="78"/>
      <c r="AO792" s="78"/>
      <c r="AP792" s="78"/>
      <c r="AQ792" s="78"/>
      <c r="AR792" s="78"/>
      <c r="AS792" s="78"/>
      <c r="AT792" s="78"/>
    </row>
    <row r="793" s="58" customFormat="1" ht="80" hidden="1" customHeight="1" spans="1:46">
      <c r="A793" s="135" t="s">
        <v>18137</v>
      </c>
      <c r="B793" s="165"/>
      <c r="C793" s="87" t="s">
        <v>2</v>
      </c>
      <c r="D793" s="135" t="s">
        <v>16500</v>
      </c>
      <c r="E793" s="157" t="s">
        <v>18138</v>
      </c>
      <c r="F793" s="163" t="s">
        <v>18005</v>
      </c>
      <c r="G793" s="167"/>
      <c r="H793" s="168">
        <v>25</v>
      </c>
      <c r="I793" s="78">
        <f t="shared" si="27"/>
        <v>25</v>
      </c>
      <c r="J793" s="164">
        <v>5</v>
      </c>
      <c r="K793" s="109">
        <v>4</v>
      </c>
      <c r="L793" s="105">
        <f>STOCK[[#This Row],[Entradas]]-STOCK[[#This Row],[Salidas]]</f>
        <v>1</v>
      </c>
      <c r="M793" s="98" t="e">
        <f>[1]!STOCK[[#This Row],[Precio Final]]*10%</f>
        <v>#REF!</v>
      </c>
      <c r="N793" s="98">
        <v>0</v>
      </c>
      <c r="O793" s="98">
        <v>0</v>
      </c>
      <c r="P793" s="135">
        <v>6.25</v>
      </c>
      <c r="Q793" s="141">
        <v>0</v>
      </c>
      <c r="R793" s="137">
        <v>0</v>
      </c>
      <c r="S793" s="137">
        <v>1.8</v>
      </c>
      <c r="T793" s="115" t="e">
        <f>[1]!STOCK[[#This Row],[Costo Unitario (USD)]]+[1]!STOCK[[#This Row],[Costo Envío (USD)]]+[1]!STOCK[[#This Row],[Comisión 10%]]</f>
        <v>#REF!</v>
      </c>
      <c r="U793" s="98" t="e">
        <f>[1]!STOCK[[#This Row],[Costo total]]*1.5</f>
        <v>#REF!</v>
      </c>
      <c r="V793" s="80">
        <f t="shared" si="26"/>
        <v>25</v>
      </c>
      <c r="W793" s="115" t="e">
        <f>[1]!STOCK[[#This Row],[Precio Final]]-[1]!STOCK[[#This Row],[Costo total]]</f>
        <v>#REF!</v>
      </c>
      <c r="X793" s="115" t="e">
        <f>[1]!STOCK[[#This Row],[Ganancia Unitaria]]*[1]!STOCK[[#This Row],[Salidas]]</f>
        <v>#REF!</v>
      </c>
      <c r="Y793" s="170"/>
      <c r="Z793" s="167"/>
      <c r="AA793" s="167"/>
      <c r="AB793" s="167"/>
      <c r="AC793" s="137">
        <v>20</v>
      </c>
      <c r="AD793" s="144"/>
      <c r="AE793" s="78"/>
      <c r="AF793" s="78"/>
      <c r="AG793" s="78"/>
      <c r="AH793" s="78"/>
      <c r="AI793" s="78"/>
      <c r="AJ793" s="78"/>
      <c r="AK793" s="78"/>
      <c r="AL793" s="78"/>
      <c r="AM793" s="78"/>
      <c r="AN793" s="78"/>
      <c r="AO793" s="78"/>
      <c r="AP793" s="78"/>
      <c r="AQ793" s="78"/>
      <c r="AR793" s="78"/>
      <c r="AS793" s="78"/>
      <c r="AT793" s="78"/>
    </row>
    <row r="794" s="58" customFormat="1" ht="80" hidden="1" customHeight="1" spans="1:46">
      <c r="A794" s="135" t="s">
        <v>18139</v>
      </c>
      <c r="B794" s="165"/>
      <c r="C794" s="83" t="s">
        <v>2</v>
      </c>
      <c r="D794" s="135" t="s">
        <v>16500</v>
      </c>
      <c r="E794" s="157" t="s">
        <v>18140</v>
      </c>
      <c r="F794" s="163" t="s">
        <v>17672</v>
      </c>
      <c r="G794" s="169"/>
      <c r="H794" s="168">
        <v>25</v>
      </c>
      <c r="I794" s="78">
        <f t="shared" si="27"/>
        <v>25</v>
      </c>
      <c r="J794" s="164">
        <v>5</v>
      </c>
      <c r="K794" s="110">
        <v>3</v>
      </c>
      <c r="L794" s="105">
        <f>STOCK[[#This Row],[Entradas]]-STOCK[[#This Row],[Salidas]]</f>
        <v>2</v>
      </c>
      <c r="M794" s="99" t="e">
        <f>[1]!STOCK[[#This Row],[Precio Final]]*10%</f>
        <v>#REF!</v>
      </c>
      <c r="N794" s="99">
        <v>0</v>
      </c>
      <c r="O794" s="99">
        <v>0</v>
      </c>
      <c r="P794" s="135">
        <v>6.25</v>
      </c>
      <c r="Q794" s="142">
        <v>0</v>
      </c>
      <c r="R794" s="136">
        <v>0</v>
      </c>
      <c r="S794" s="136">
        <v>1.8</v>
      </c>
      <c r="T794" s="121" t="e">
        <f>[1]!STOCK[[#This Row],[Costo Unitario (USD)]]+[1]!STOCK[[#This Row],[Costo Envío (USD)]]+[1]!STOCK[[#This Row],[Comisión 10%]]</f>
        <v>#REF!</v>
      </c>
      <c r="U794" s="99" t="e">
        <f>[1]!STOCK[[#This Row],[Costo total]]*1.5</f>
        <v>#REF!</v>
      </c>
      <c r="V794" s="80">
        <f t="shared" si="26"/>
        <v>25</v>
      </c>
      <c r="W794" s="121" t="e">
        <f>[1]!STOCK[[#This Row],[Precio Final]]-[1]!STOCK[[#This Row],[Costo total]]</f>
        <v>#REF!</v>
      </c>
      <c r="X794" s="121" t="e">
        <f>[1]!STOCK[[#This Row],[Ganancia Unitaria]]*[1]!STOCK[[#This Row],[Salidas]]</f>
        <v>#REF!</v>
      </c>
      <c r="Y794" s="171"/>
      <c r="Z794" s="169"/>
      <c r="AA794" s="169"/>
      <c r="AB794" s="169"/>
      <c r="AC794" s="136">
        <v>20</v>
      </c>
      <c r="AD794" s="144"/>
      <c r="AE794" s="78"/>
      <c r="AF794" s="78"/>
      <c r="AG794" s="78"/>
      <c r="AH794" s="78"/>
      <c r="AI794" s="78"/>
      <c r="AJ794" s="78"/>
      <c r="AK794" s="78"/>
      <c r="AL794" s="78"/>
      <c r="AM794" s="78"/>
      <c r="AN794" s="78"/>
      <c r="AO794" s="78"/>
      <c r="AP794" s="78"/>
      <c r="AQ794" s="78"/>
      <c r="AR794" s="78"/>
      <c r="AS794" s="78"/>
      <c r="AT794" s="78"/>
    </row>
    <row r="795" s="58" customFormat="1" ht="80" hidden="1" customHeight="1" spans="1:46">
      <c r="A795" s="152" t="s">
        <v>18141</v>
      </c>
      <c r="B795" s="165"/>
      <c r="C795" s="87" t="s">
        <v>2</v>
      </c>
      <c r="D795" s="135" t="s">
        <v>18142</v>
      </c>
      <c r="E795" s="157" t="s">
        <v>18143</v>
      </c>
      <c r="F795" s="163" t="s">
        <v>17672</v>
      </c>
      <c r="G795" s="167"/>
      <c r="H795" s="168">
        <v>28</v>
      </c>
      <c r="I795" s="78">
        <f t="shared" si="27"/>
        <v>28</v>
      </c>
      <c r="J795" s="164">
        <v>7</v>
      </c>
      <c r="K795" s="110">
        <v>1</v>
      </c>
      <c r="L795" s="105">
        <f>STOCK[[#This Row],[Entradas]]-STOCK[[#This Row],[Salidas]]</f>
        <v>6</v>
      </c>
      <c r="M795" s="98" t="e">
        <f>[1]!STOCK[[#This Row],[Precio Final]]*10%</f>
        <v>#REF!</v>
      </c>
      <c r="N795" s="98">
        <v>0</v>
      </c>
      <c r="O795" s="98">
        <v>0</v>
      </c>
      <c r="P795" s="135">
        <v>9</v>
      </c>
      <c r="Q795" s="141">
        <v>0</v>
      </c>
      <c r="R795" s="137">
        <v>0</v>
      </c>
      <c r="S795" s="137">
        <v>1.8</v>
      </c>
      <c r="T795" s="115" t="e">
        <f>[1]!STOCK[[#This Row],[Costo Unitario (USD)]]+[1]!STOCK[[#This Row],[Costo Envío (USD)]]+[1]!STOCK[[#This Row],[Comisión 10%]]</f>
        <v>#REF!</v>
      </c>
      <c r="U795" s="98" t="e">
        <f>[1]!STOCK[[#This Row],[Costo total]]*1.5</f>
        <v>#REF!</v>
      </c>
      <c r="V795" s="80">
        <f t="shared" si="26"/>
        <v>28</v>
      </c>
      <c r="W795" s="115" t="e">
        <f>[1]!STOCK[[#This Row],[Precio Final]]-[1]!STOCK[[#This Row],[Costo total]]</f>
        <v>#REF!</v>
      </c>
      <c r="X795" s="115" t="e">
        <f>[1]!STOCK[[#This Row],[Ganancia Unitaria]]*[1]!STOCK[[#This Row],[Salidas]]</f>
        <v>#REF!</v>
      </c>
      <c r="Y795" s="170"/>
      <c r="Z795" s="167"/>
      <c r="AA795" s="167"/>
      <c r="AB795" s="167"/>
      <c r="AC795" s="167">
        <v>28</v>
      </c>
      <c r="AD795" s="144"/>
      <c r="AE795" s="78"/>
      <c r="AF795" s="78"/>
      <c r="AG795" s="78"/>
      <c r="AH795" s="78"/>
      <c r="AI795" s="78"/>
      <c r="AJ795" s="78"/>
      <c r="AK795" s="78"/>
      <c r="AL795" s="78"/>
      <c r="AM795" s="78"/>
      <c r="AN795" s="78"/>
      <c r="AO795" s="78"/>
      <c r="AP795" s="78"/>
      <c r="AQ795" s="78"/>
      <c r="AR795" s="78"/>
      <c r="AS795" s="78"/>
      <c r="AT795" s="78"/>
    </row>
    <row r="796" s="58" customFormat="1" ht="80" customHeight="1" spans="1:46">
      <c r="A796" s="166" t="s">
        <v>18144</v>
      </c>
      <c r="B796" s="165"/>
      <c r="C796" s="83" t="s">
        <v>2</v>
      </c>
      <c r="D796" s="135" t="s">
        <v>16519</v>
      </c>
      <c r="E796" s="157" t="s">
        <v>18145</v>
      </c>
      <c r="F796" s="163" t="s">
        <v>17704</v>
      </c>
      <c r="G796" s="169"/>
      <c r="H796" s="135">
        <v>30</v>
      </c>
      <c r="I796" s="78">
        <f t="shared" si="27"/>
        <v>30</v>
      </c>
      <c r="J796" s="164">
        <v>4</v>
      </c>
      <c r="K796" s="109">
        <v>0</v>
      </c>
      <c r="L796" s="105">
        <f>STOCK[[#This Row],[Entradas]]-STOCK[[#This Row],[Salidas]]</f>
        <v>4</v>
      </c>
      <c r="M796" s="99" t="e">
        <f>[1]!STOCK[[#This Row],[Precio Final]]*10%</f>
        <v>#REF!</v>
      </c>
      <c r="N796" s="99">
        <v>0</v>
      </c>
      <c r="O796" s="99">
        <v>0</v>
      </c>
      <c r="P796" s="135">
        <v>5</v>
      </c>
      <c r="Q796" s="142">
        <v>0</v>
      </c>
      <c r="R796" s="136">
        <v>0</v>
      </c>
      <c r="S796" s="136">
        <v>1.8</v>
      </c>
      <c r="T796" s="121" t="e">
        <f>[1]!STOCK[[#This Row],[Costo Unitario (USD)]]+[1]!STOCK[[#This Row],[Costo Envío (USD)]]+[1]!STOCK[[#This Row],[Comisión 10%]]</f>
        <v>#REF!</v>
      </c>
      <c r="U796" s="99" t="e">
        <f>[1]!STOCK[[#This Row],[Costo total]]*1.5</f>
        <v>#REF!</v>
      </c>
      <c r="V796" s="80">
        <f t="shared" si="26"/>
        <v>30</v>
      </c>
      <c r="W796" s="121" t="e">
        <f>[1]!STOCK[[#This Row],[Precio Final]]-[1]!STOCK[[#This Row],[Costo total]]</f>
        <v>#REF!</v>
      </c>
      <c r="X796" s="121" t="e">
        <f>[1]!STOCK[[#This Row],[Ganancia Unitaria]]*[1]!STOCK[[#This Row],[Salidas]]</f>
        <v>#REF!</v>
      </c>
      <c r="Y796" s="171"/>
      <c r="Z796" s="169"/>
      <c r="AA796" s="169"/>
      <c r="AB796" s="169"/>
      <c r="AC796" s="169"/>
      <c r="AD796" s="144"/>
      <c r="AE796" s="78"/>
      <c r="AF796" s="78"/>
      <c r="AG796" s="78"/>
      <c r="AH796" s="78"/>
      <c r="AI796" s="78"/>
      <c r="AJ796" s="78"/>
      <c r="AK796" s="78"/>
      <c r="AL796" s="78"/>
      <c r="AM796" s="78"/>
      <c r="AN796" s="78"/>
      <c r="AO796" s="78"/>
      <c r="AP796" s="78"/>
      <c r="AQ796" s="78"/>
      <c r="AR796" s="78"/>
      <c r="AS796" s="78"/>
      <c r="AT796" s="78"/>
    </row>
    <row r="797" s="58" customFormat="1" ht="80" customHeight="1" spans="1:46">
      <c r="A797" s="152" t="s">
        <v>18146</v>
      </c>
      <c r="B797" s="134"/>
      <c r="C797" s="87" t="s">
        <v>2</v>
      </c>
      <c r="D797" s="135" t="s">
        <v>16519</v>
      </c>
      <c r="E797" s="157" t="s">
        <v>18147</v>
      </c>
      <c r="F797" s="157" t="s">
        <v>17701</v>
      </c>
      <c r="G797" s="137"/>
      <c r="H797" s="135">
        <v>30</v>
      </c>
      <c r="I797" s="78">
        <f t="shared" si="27"/>
        <v>30</v>
      </c>
      <c r="J797" s="160">
        <v>4</v>
      </c>
      <c r="K797" s="110">
        <v>0</v>
      </c>
      <c r="L797" s="105">
        <f>STOCK[[#This Row],[Entradas]]-STOCK[[#This Row],[Salidas]]</f>
        <v>4</v>
      </c>
      <c r="M797" s="98" t="e">
        <f>[1]!STOCK[[#This Row],[Precio Final]]*10%</f>
        <v>#REF!</v>
      </c>
      <c r="N797" s="98">
        <v>0</v>
      </c>
      <c r="O797" s="98">
        <v>0</v>
      </c>
      <c r="P797" s="135">
        <v>5</v>
      </c>
      <c r="Q797" s="141">
        <v>0</v>
      </c>
      <c r="R797" s="137">
        <v>0</v>
      </c>
      <c r="S797" s="137">
        <v>1.8</v>
      </c>
      <c r="T797" s="115" t="e">
        <f>[1]!STOCK[[#This Row],[Costo Unitario (USD)]]+[1]!STOCK[[#This Row],[Costo Envío (USD)]]+[1]!STOCK[[#This Row],[Comisión 10%]]</f>
        <v>#REF!</v>
      </c>
      <c r="U797" s="98" t="e">
        <f>[1]!STOCK[[#This Row],[Costo total]]*1.5</f>
        <v>#REF!</v>
      </c>
      <c r="V797" s="80">
        <f t="shared" si="26"/>
        <v>30</v>
      </c>
      <c r="W797" s="115" t="e">
        <f>[1]!STOCK[[#This Row],[Precio Final]]-[1]!STOCK[[#This Row],[Costo total]]</f>
        <v>#REF!</v>
      </c>
      <c r="X797" s="115" t="e">
        <f>[1]!STOCK[[#This Row],[Ganancia Unitaria]]*[1]!STOCK[[#This Row],[Salidas]]</f>
        <v>#REF!</v>
      </c>
      <c r="Y797" s="140"/>
      <c r="Z797" s="137"/>
      <c r="AA797" s="137"/>
      <c r="AB797" s="137"/>
      <c r="AC797" s="137"/>
      <c r="AD797" s="144"/>
      <c r="AE797" s="78"/>
      <c r="AF797" s="78"/>
      <c r="AG797" s="78"/>
      <c r="AH797" s="78"/>
      <c r="AI797" s="78"/>
      <c r="AJ797" s="78"/>
      <c r="AK797" s="78"/>
      <c r="AL797" s="78"/>
      <c r="AM797" s="78"/>
      <c r="AN797" s="78"/>
      <c r="AO797" s="78"/>
      <c r="AP797" s="78"/>
      <c r="AQ797" s="78"/>
      <c r="AR797" s="78"/>
      <c r="AS797" s="78"/>
      <c r="AT797" s="78"/>
    </row>
    <row r="798" s="58" customFormat="1" ht="80" customHeight="1" spans="1:46">
      <c r="A798" s="166" t="s">
        <v>18148</v>
      </c>
      <c r="B798" s="134"/>
      <c r="C798" s="83" t="s">
        <v>2</v>
      </c>
      <c r="D798" s="135" t="s">
        <v>16519</v>
      </c>
      <c r="E798" s="157" t="s">
        <v>18149</v>
      </c>
      <c r="F798" s="157" t="s">
        <v>18150</v>
      </c>
      <c r="G798" s="136"/>
      <c r="H798" s="135">
        <v>30</v>
      </c>
      <c r="I798" s="78">
        <f t="shared" si="27"/>
        <v>30</v>
      </c>
      <c r="J798" s="160">
        <v>6</v>
      </c>
      <c r="K798" s="109">
        <v>6</v>
      </c>
      <c r="L798" s="105">
        <f>STOCK[[#This Row],[Entradas]]-STOCK[[#This Row],[Salidas]]</f>
        <v>0</v>
      </c>
      <c r="M798" s="99" t="e">
        <f>[1]!STOCK[[#This Row],[Precio Final]]*10%</f>
        <v>#REF!</v>
      </c>
      <c r="N798" s="99">
        <v>0</v>
      </c>
      <c r="O798" s="99">
        <v>0</v>
      </c>
      <c r="P798" s="135">
        <v>5</v>
      </c>
      <c r="Q798" s="142">
        <v>0</v>
      </c>
      <c r="R798" s="136">
        <v>0</v>
      </c>
      <c r="S798" s="136">
        <v>1.8</v>
      </c>
      <c r="T798" s="121" t="e">
        <f>[1]!STOCK[[#This Row],[Costo Unitario (USD)]]+[1]!STOCK[[#This Row],[Costo Envío (USD)]]+[1]!STOCK[[#This Row],[Comisión 10%]]</f>
        <v>#REF!</v>
      </c>
      <c r="U798" s="99" t="e">
        <f>[1]!STOCK[[#This Row],[Costo total]]*1.5</f>
        <v>#REF!</v>
      </c>
      <c r="V798" s="80">
        <f t="shared" si="26"/>
        <v>30</v>
      </c>
      <c r="W798" s="121" t="e">
        <f>[1]!STOCK[[#This Row],[Precio Final]]-[1]!STOCK[[#This Row],[Costo total]]</f>
        <v>#REF!</v>
      </c>
      <c r="X798" s="121" t="e">
        <f>[1]!STOCK[[#This Row],[Ganancia Unitaria]]*[1]!STOCK[[#This Row],[Salidas]]</f>
        <v>#REF!</v>
      </c>
      <c r="Y798" s="139"/>
      <c r="Z798" s="136"/>
      <c r="AA798" s="136"/>
      <c r="AB798" s="136"/>
      <c r="AC798" s="136"/>
      <c r="AD798" s="144"/>
      <c r="AE798" s="78"/>
      <c r="AF798" s="78"/>
      <c r="AG798" s="78"/>
      <c r="AH798" s="78"/>
      <c r="AI798" s="78"/>
      <c r="AJ798" s="78"/>
      <c r="AK798" s="78"/>
      <c r="AL798" s="78"/>
      <c r="AM798" s="78"/>
      <c r="AN798" s="78"/>
      <c r="AO798" s="78"/>
      <c r="AP798" s="78"/>
      <c r="AQ798" s="78"/>
      <c r="AR798" s="78"/>
      <c r="AS798" s="78"/>
      <c r="AT798" s="78"/>
    </row>
    <row r="799" s="58" customFormat="1" ht="80" customHeight="1" spans="1:46">
      <c r="A799" s="166" t="s">
        <v>18151</v>
      </c>
      <c r="B799" s="134"/>
      <c r="C799" s="87" t="s">
        <v>2</v>
      </c>
      <c r="D799" s="135" t="s">
        <v>16519</v>
      </c>
      <c r="E799" s="157" t="s">
        <v>18152</v>
      </c>
      <c r="F799" s="157" t="s">
        <v>18153</v>
      </c>
      <c r="G799" s="137"/>
      <c r="H799" s="135">
        <v>30</v>
      </c>
      <c r="I799" s="78">
        <f t="shared" si="27"/>
        <v>30</v>
      </c>
      <c r="J799" s="160">
        <v>6</v>
      </c>
      <c r="K799" s="110">
        <v>6</v>
      </c>
      <c r="L799" s="105">
        <f>STOCK[[#This Row],[Entradas]]-STOCK[[#This Row],[Salidas]]</f>
        <v>0</v>
      </c>
      <c r="M799" s="98" t="e">
        <f>[1]!STOCK[[#This Row],[Precio Final]]*10%</f>
        <v>#REF!</v>
      </c>
      <c r="N799" s="98">
        <v>0</v>
      </c>
      <c r="O799" s="98">
        <v>0</v>
      </c>
      <c r="P799" s="135">
        <v>5</v>
      </c>
      <c r="Q799" s="141">
        <v>0</v>
      </c>
      <c r="R799" s="137">
        <v>0</v>
      </c>
      <c r="S799" s="137">
        <v>1.8</v>
      </c>
      <c r="T799" s="115" t="e">
        <f>[1]!STOCK[[#This Row],[Costo Unitario (USD)]]+[1]!STOCK[[#This Row],[Costo Envío (USD)]]+[1]!STOCK[[#This Row],[Comisión 10%]]</f>
        <v>#REF!</v>
      </c>
      <c r="U799" s="98" t="e">
        <f>[1]!STOCK[[#This Row],[Costo total]]*1.5</f>
        <v>#REF!</v>
      </c>
      <c r="V799" s="80">
        <f t="shared" si="26"/>
        <v>30</v>
      </c>
      <c r="W799" s="115" t="e">
        <f>[1]!STOCK[[#This Row],[Precio Final]]-[1]!STOCK[[#This Row],[Costo total]]</f>
        <v>#REF!</v>
      </c>
      <c r="X799" s="115" t="e">
        <f>[1]!STOCK[[#This Row],[Ganancia Unitaria]]*[1]!STOCK[[#This Row],[Salidas]]</f>
        <v>#REF!</v>
      </c>
      <c r="Y799" s="140"/>
      <c r="Z799" s="137"/>
      <c r="AA799" s="137"/>
      <c r="AB799" s="137"/>
      <c r="AC799" s="137"/>
      <c r="AD799" s="144"/>
      <c r="AE799" s="78"/>
      <c r="AF799" s="78"/>
      <c r="AG799" s="78"/>
      <c r="AH799" s="78"/>
      <c r="AI799" s="78"/>
      <c r="AJ799" s="78"/>
      <c r="AK799" s="78"/>
      <c r="AL799" s="78"/>
      <c r="AM799" s="78"/>
      <c r="AN799" s="78"/>
      <c r="AO799" s="78"/>
      <c r="AP799" s="78"/>
      <c r="AQ799" s="78"/>
      <c r="AR799" s="78"/>
      <c r="AS799" s="78"/>
      <c r="AT799" s="78"/>
    </row>
    <row r="800" s="58" customFormat="1" ht="80" hidden="1" customHeight="1" spans="1:46">
      <c r="A800" s="152" t="s">
        <v>18154</v>
      </c>
      <c r="B800" s="134"/>
      <c r="C800" s="83" t="s">
        <v>2</v>
      </c>
      <c r="D800" s="135" t="s">
        <v>16704</v>
      </c>
      <c r="E800" s="157" t="s">
        <v>18155</v>
      </c>
      <c r="F800" s="157" t="s">
        <v>16706</v>
      </c>
      <c r="G800" s="136"/>
      <c r="H800" s="135">
        <v>25</v>
      </c>
      <c r="I800" s="78">
        <f t="shared" si="27"/>
        <v>25</v>
      </c>
      <c r="J800" s="160">
        <v>12</v>
      </c>
      <c r="K800" s="109">
        <v>3</v>
      </c>
      <c r="L800" s="105">
        <f>STOCK[[#This Row],[Entradas]]-STOCK[[#This Row],[Salidas]]</f>
        <v>9</v>
      </c>
      <c r="M800" s="99" t="e">
        <f>[1]!STOCK[[#This Row],[Precio Final]]*10%</f>
        <v>#REF!</v>
      </c>
      <c r="N800" s="99">
        <v>0</v>
      </c>
      <c r="O800" s="99">
        <v>0</v>
      </c>
      <c r="P800" s="135">
        <v>10.76</v>
      </c>
      <c r="Q800" s="142">
        <v>0</v>
      </c>
      <c r="R800" s="136">
        <v>0</v>
      </c>
      <c r="S800" s="136">
        <v>1.8</v>
      </c>
      <c r="T800" s="121" t="e">
        <f>[1]!STOCK[[#This Row],[Costo Unitario (USD)]]+[1]!STOCK[[#This Row],[Costo Envío (USD)]]+[1]!STOCK[[#This Row],[Comisión 10%]]</f>
        <v>#REF!</v>
      </c>
      <c r="U800" s="99" t="e">
        <f>[1]!STOCK[[#This Row],[Costo total]]*1.5</f>
        <v>#REF!</v>
      </c>
      <c r="V800" s="80">
        <f t="shared" si="26"/>
        <v>25</v>
      </c>
      <c r="W800" s="121" t="e">
        <f>[1]!STOCK[[#This Row],[Precio Final]]-[1]!STOCK[[#This Row],[Costo total]]</f>
        <v>#REF!</v>
      </c>
      <c r="X800" s="121" t="e">
        <f>[1]!STOCK[[#This Row],[Ganancia Unitaria]]*[1]!STOCK[[#This Row],[Salidas]]</f>
        <v>#REF!</v>
      </c>
      <c r="Y800" s="139"/>
      <c r="Z800" s="136"/>
      <c r="AA800" s="136"/>
      <c r="AB800" s="136"/>
      <c r="AC800" s="136"/>
      <c r="AD800" s="144"/>
      <c r="AE800" s="78"/>
      <c r="AF800" s="78"/>
      <c r="AG800" s="78"/>
      <c r="AH800" s="78"/>
      <c r="AI800" s="78"/>
      <c r="AJ800" s="78"/>
      <c r="AK800" s="78"/>
      <c r="AL800" s="78"/>
      <c r="AM800" s="78"/>
      <c r="AN800" s="78"/>
      <c r="AO800" s="78"/>
      <c r="AP800" s="78"/>
      <c r="AQ800" s="78"/>
      <c r="AR800" s="78"/>
      <c r="AS800" s="78"/>
      <c r="AT800" s="78"/>
    </row>
    <row r="801" s="58" customFormat="1" ht="80" hidden="1" customHeight="1" spans="1:46">
      <c r="A801" s="152" t="s">
        <v>18156</v>
      </c>
      <c r="B801" s="134"/>
      <c r="C801" s="87" t="s">
        <v>2</v>
      </c>
      <c r="D801" s="135" t="s">
        <v>16704</v>
      </c>
      <c r="E801" s="157" t="s">
        <v>18157</v>
      </c>
      <c r="F801" s="157" t="s">
        <v>16541</v>
      </c>
      <c r="G801" s="137"/>
      <c r="H801" s="135">
        <v>30</v>
      </c>
      <c r="I801" s="78">
        <f t="shared" si="27"/>
        <v>30</v>
      </c>
      <c r="J801" s="160">
        <v>12</v>
      </c>
      <c r="K801" s="110">
        <v>4</v>
      </c>
      <c r="L801" s="105">
        <f>STOCK[[#This Row],[Entradas]]-STOCK[[#This Row],[Salidas]]</f>
        <v>8</v>
      </c>
      <c r="M801" s="98" t="e">
        <f>[1]!STOCK[[#This Row],[Precio Final]]*10%</f>
        <v>#REF!</v>
      </c>
      <c r="N801" s="98">
        <v>0</v>
      </c>
      <c r="O801" s="98">
        <v>0</v>
      </c>
      <c r="P801" s="135">
        <v>10.98</v>
      </c>
      <c r="Q801" s="141">
        <v>0</v>
      </c>
      <c r="R801" s="137">
        <v>0</v>
      </c>
      <c r="S801" s="137">
        <v>1.8</v>
      </c>
      <c r="T801" s="115" t="e">
        <f>[1]!STOCK[[#This Row],[Costo Unitario (USD)]]+[1]!STOCK[[#This Row],[Costo Envío (USD)]]+[1]!STOCK[[#This Row],[Comisión 10%]]</f>
        <v>#REF!</v>
      </c>
      <c r="U801" s="98" t="e">
        <f>[1]!STOCK[[#This Row],[Costo total]]*1.5</f>
        <v>#REF!</v>
      </c>
      <c r="V801" s="80">
        <f t="shared" si="26"/>
        <v>30</v>
      </c>
      <c r="W801" s="115" t="e">
        <f>[1]!STOCK[[#This Row],[Precio Final]]-[1]!STOCK[[#This Row],[Costo total]]</f>
        <v>#REF!</v>
      </c>
      <c r="X801" s="115" t="e">
        <f>[1]!STOCK[[#This Row],[Ganancia Unitaria]]*[1]!STOCK[[#This Row],[Salidas]]</f>
        <v>#REF!</v>
      </c>
      <c r="Y801" s="140"/>
      <c r="Z801" s="137"/>
      <c r="AA801" s="137"/>
      <c r="AB801" s="137"/>
      <c r="AC801" s="137"/>
      <c r="AD801" s="144"/>
      <c r="AE801" s="78"/>
      <c r="AF801" s="78"/>
      <c r="AG801" s="78"/>
      <c r="AH801" s="78"/>
      <c r="AI801" s="78"/>
      <c r="AJ801" s="78"/>
      <c r="AK801" s="78"/>
      <c r="AL801" s="78"/>
      <c r="AM801" s="78"/>
      <c r="AN801" s="78"/>
      <c r="AO801" s="78"/>
      <c r="AP801" s="78"/>
      <c r="AQ801" s="78"/>
      <c r="AR801" s="78"/>
      <c r="AS801" s="78"/>
      <c r="AT801" s="78"/>
    </row>
    <row r="802" s="58" customFormat="1" ht="80" hidden="1" customHeight="1" spans="1:46">
      <c r="A802" s="152" t="s">
        <v>18158</v>
      </c>
      <c r="B802" s="134"/>
      <c r="C802" s="83" t="s">
        <v>2</v>
      </c>
      <c r="D802" s="135" t="s">
        <v>16704</v>
      </c>
      <c r="E802" s="157" t="s">
        <v>18159</v>
      </c>
      <c r="F802" s="157" t="s">
        <v>16706</v>
      </c>
      <c r="G802" s="136"/>
      <c r="H802" s="135">
        <v>25</v>
      </c>
      <c r="I802" s="78">
        <f t="shared" si="27"/>
        <v>25</v>
      </c>
      <c r="J802" s="160">
        <v>12</v>
      </c>
      <c r="K802" s="109">
        <v>4</v>
      </c>
      <c r="L802" s="105">
        <f>STOCK[[#This Row],[Entradas]]-STOCK[[#This Row],[Salidas]]</f>
        <v>8</v>
      </c>
      <c r="M802" s="99" t="e">
        <f>[1]!STOCK[[#This Row],[Precio Final]]*10%</f>
        <v>#REF!</v>
      </c>
      <c r="N802" s="99">
        <v>0</v>
      </c>
      <c r="O802" s="99">
        <v>0</v>
      </c>
      <c r="P802" s="135">
        <v>10.2</v>
      </c>
      <c r="Q802" s="142">
        <v>0</v>
      </c>
      <c r="R802" s="136">
        <v>0</v>
      </c>
      <c r="S802" s="136">
        <v>1.8</v>
      </c>
      <c r="T802" s="121" t="e">
        <f>[1]!STOCK[[#This Row],[Costo Unitario (USD)]]+[1]!STOCK[[#This Row],[Costo Envío (USD)]]+[1]!STOCK[[#This Row],[Comisión 10%]]</f>
        <v>#REF!</v>
      </c>
      <c r="U802" s="99" t="e">
        <f>[1]!STOCK[[#This Row],[Costo total]]*1.5</f>
        <v>#REF!</v>
      </c>
      <c r="V802" s="80">
        <f t="shared" si="26"/>
        <v>25</v>
      </c>
      <c r="W802" s="121" t="e">
        <f>[1]!STOCK[[#This Row],[Precio Final]]-[1]!STOCK[[#This Row],[Costo total]]</f>
        <v>#REF!</v>
      </c>
      <c r="X802" s="121" t="e">
        <f>[1]!STOCK[[#This Row],[Ganancia Unitaria]]*[1]!STOCK[[#This Row],[Salidas]]</f>
        <v>#REF!</v>
      </c>
      <c r="Y802" s="139"/>
      <c r="Z802" s="136"/>
      <c r="AA802" s="136"/>
      <c r="AB802" s="136"/>
      <c r="AC802" s="136"/>
      <c r="AD802" s="144"/>
      <c r="AE802" s="78"/>
      <c r="AF802" s="78"/>
      <c r="AG802" s="78"/>
      <c r="AH802" s="78"/>
      <c r="AI802" s="78"/>
      <c r="AJ802" s="78"/>
      <c r="AK802" s="78"/>
      <c r="AL802" s="78"/>
      <c r="AM802" s="78"/>
      <c r="AN802" s="78"/>
      <c r="AO802" s="78"/>
      <c r="AP802" s="78"/>
      <c r="AQ802" s="78"/>
      <c r="AR802" s="78"/>
      <c r="AS802" s="78"/>
      <c r="AT802" s="78"/>
    </row>
    <row r="803" s="58" customFormat="1" ht="80" hidden="1" customHeight="1" spans="1:46">
      <c r="A803" s="152" t="s">
        <v>18160</v>
      </c>
      <c r="B803" s="134"/>
      <c r="C803" s="87" t="s">
        <v>2</v>
      </c>
      <c r="D803" s="135" t="s">
        <v>16582</v>
      </c>
      <c r="E803" s="157" t="s">
        <v>18161</v>
      </c>
      <c r="F803" s="157" t="s">
        <v>17230</v>
      </c>
      <c r="G803" s="137"/>
      <c r="H803" s="135">
        <v>30</v>
      </c>
      <c r="I803" s="78">
        <f t="shared" si="27"/>
        <v>30</v>
      </c>
      <c r="J803" s="160">
        <v>1</v>
      </c>
      <c r="K803" s="110">
        <v>0</v>
      </c>
      <c r="L803" s="105">
        <f>STOCK[[#This Row],[Entradas]]-STOCK[[#This Row],[Salidas]]</f>
        <v>1</v>
      </c>
      <c r="M803" s="98" t="e">
        <f>[1]!STOCK[[#This Row],[Precio Final]]*10%</f>
        <v>#REF!</v>
      </c>
      <c r="N803" s="98">
        <v>0</v>
      </c>
      <c r="O803" s="98">
        <v>0</v>
      </c>
      <c r="P803" s="135">
        <v>9</v>
      </c>
      <c r="Q803" s="141">
        <v>0</v>
      </c>
      <c r="R803" s="137">
        <v>0</v>
      </c>
      <c r="S803" s="137">
        <v>1.8</v>
      </c>
      <c r="T803" s="115" t="e">
        <f>[1]!STOCK[[#This Row],[Costo Unitario (USD)]]+[1]!STOCK[[#This Row],[Costo Envío (USD)]]+[1]!STOCK[[#This Row],[Comisión 10%]]</f>
        <v>#REF!</v>
      </c>
      <c r="U803" s="98" t="e">
        <f>[1]!STOCK[[#This Row],[Costo total]]*1.5</f>
        <v>#REF!</v>
      </c>
      <c r="V803" s="80">
        <f t="shared" si="26"/>
        <v>30</v>
      </c>
      <c r="W803" s="115" t="e">
        <f>[1]!STOCK[[#This Row],[Precio Final]]-[1]!STOCK[[#This Row],[Costo total]]</f>
        <v>#REF!</v>
      </c>
      <c r="X803" s="115" t="e">
        <f>[1]!STOCK[[#This Row],[Ganancia Unitaria]]*[1]!STOCK[[#This Row],[Salidas]]</f>
        <v>#REF!</v>
      </c>
      <c r="Y803" s="140"/>
      <c r="Z803" s="137"/>
      <c r="AA803" s="137"/>
      <c r="AB803" s="137"/>
      <c r="AC803" s="137"/>
      <c r="AD803" s="144"/>
      <c r="AE803" s="78"/>
      <c r="AF803" s="78"/>
      <c r="AG803" s="78"/>
      <c r="AH803" s="78"/>
      <c r="AI803" s="78"/>
      <c r="AJ803" s="78"/>
      <c r="AK803" s="78"/>
      <c r="AL803" s="78"/>
      <c r="AM803" s="78"/>
      <c r="AN803" s="78"/>
      <c r="AO803" s="78"/>
      <c r="AP803" s="78"/>
      <c r="AQ803" s="78"/>
      <c r="AR803" s="78"/>
      <c r="AS803" s="78"/>
      <c r="AT803" s="78"/>
    </row>
    <row r="804" s="58" customFormat="1" ht="80" hidden="1" customHeight="1" spans="1:46">
      <c r="A804" s="152" t="s">
        <v>18162</v>
      </c>
      <c r="B804" s="134"/>
      <c r="C804" s="83" t="s">
        <v>2</v>
      </c>
      <c r="D804" s="135" t="s">
        <v>16582</v>
      </c>
      <c r="E804" s="157" t="s">
        <v>18163</v>
      </c>
      <c r="F804" s="157" t="s">
        <v>16568</v>
      </c>
      <c r="G804" s="136"/>
      <c r="H804" s="135">
        <v>30</v>
      </c>
      <c r="I804" s="78">
        <f t="shared" si="27"/>
        <v>30</v>
      </c>
      <c r="J804" s="160">
        <v>1</v>
      </c>
      <c r="K804" s="109">
        <v>0</v>
      </c>
      <c r="L804" s="105">
        <f>STOCK[[#This Row],[Entradas]]-STOCK[[#This Row],[Salidas]]</f>
        <v>1</v>
      </c>
      <c r="M804" s="99" t="e">
        <f>[1]!STOCK[[#This Row],[Precio Final]]*10%</f>
        <v>#REF!</v>
      </c>
      <c r="N804" s="99">
        <v>0</v>
      </c>
      <c r="O804" s="99">
        <v>0</v>
      </c>
      <c r="P804" s="135">
        <v>9</v>
      </c>
      <c r="Q804" s="142">
        <v>0</v>
      </c>
      <c r="R804" s="136">
        <v>0</v>
      </c>
      <c r="S804" s="136">
        <v>1.8</v>
      </c>
      <c r="T804" s="121" t="e">
        <f>[1]!STOCK[[#This Row],[Costo Unitario (USD)]]+[1]!STOCK[[#This Row],[Costo Envío (USD)]]+[1]!STOCK[[#This Row],[Comisión 10%]]</f>
        <v>#REF!</v>
      </c>
      <c r="U804" s="99" t="e">
        <f>[1]!STOCK[[#This Row],[Costo total]]*1.5</f>
        <v>#REF!</v>
      </c>
      <c r="V804" s="80">
        <f t="shared" si="26"/>
        <v>30</v>
      </c>
      <c r="W804" s="121" t="e">
        <f>[1]!STOCK[[#This Row],[Precio Final]]-[1]!STOCK[[#This Row],[Costo total]]</f>
        <v>#REF!</v>
      </c>
      <c r="X804" s="121" t="e">
        <f>[1]!STOCK[[#This Row],[Ganancia Unitaria]]*[1]!STOCK[[#This Row],[Salidas]]</f>
        <v>#REF!</v>
      </c>
      <c r="Y804" s="139"/>
      <c r="Z804" s="136"/>
      <c r="AA804" s="136"/>
      <c r="AB804" s="136"/>
      <c r="AC804" s="136"/>
      <c r="AD804" s="144"/>
      <c r="AE804" s="78"/>
      <c r="AF804" s="78"/>
      <c r="AG804" s="78"/>
      <c r="AH804" s="78"/>
      <c r="AI804" s="78"/>
      <c r="AJ804" s="78"/>
      <c r="AK804" s="78"/>
      <c r="AL804" s="78"/>
      <c r="AM804" s="78"/>
      <c r="AN804" s="78"/>
      <c r="AO804" s="78"/>
      <c r="AP804" s="78"/>
      <c r="AQ804" s="78"/>
      <c r="AR804" s="78"/>
      <c r="AS804" s="78"/>
      <c r="AT804" s="78"/>
    </row>
    <row r="805" s="58" customFormat="1" ht="80" hidden="1" customHeight="1" spans="1:46">
      <c r="A805" s="152" t="s">
        <v>18164</v>
      </c>
      <c r="B805" s="134"/>
      <c r="C805" s="87" t="s">
        <v>2</v>
      </c>
      <c r="D805" s="135" t="s">
        <v>16480</v>
      </c>
      <c r="E805" s="157" t="s">
        <v>18165</v>
      </c>
      <c r="F805" s="157" t="s">
        <v>16454</v>
      </c>
      <c r="G805" s="137"/>
      <c r="H805" s="135">
        <v>35</v>
      </c>
      <c r="I805" s="78">
        <f t="shared" si="27"/>
        <v>35</v>
      </c>
      <c r="J805" s="160">
        <v>1</v>
      </c>
      <c r="K805" s="110">
        <v>0</v>
      </c>
      <c r="L805" s="105">
        <f>STOCK[[#This Row],[Entradas]]-STOCK[[#This Row],[Salidas]]</f>
        <v>1</v>
      </c>
      <c r="M805" s="98" t="e">
        <f>[1]!STOCK[[#This Row],[Precio Final]]*10%</f>
        <v>#REF!</v>
      </c>
      <c r="N805" s="98">
        <v>0</v>
      </c>
      <c r="O805" s="98">
        <v>0</v>
      </c>
      <c r="P805" s="135">
        <v>9</v>
      </c>
      <c r="Q805" s="141">
        <v>0</v>
      </c>
      <c r="R805" s="137">
        <v>0</v>
      </c>
      <c r="S805" s="137">
        <v>1.8</v>
      </c>
      <c r="T805" s="115" t="e">
        <f>[1]!STOCK[[#This Row],[Costo Unitario (USD)]]+[1]!STOCK[[#This Row],[Costo Envío (USD)]]+[1]!STOCK[[#This Row],[Comisión 10%]]</f>
        <v>#REF!</v>
      </c>
      <c r="U805" s="98" t="e">
        <f>[1]!STOCK[[#This Row],[Costo total]]*1.5</f>
        <v>#REF!</v>
      </c>
      <c r="V805" s="80">
        <f t="shared" si="26"/>
        <v>35</v>
      </c>
      <c r="W805" s="115" t="e">
        <f>[1]!STOCK[[#This Row],[Precio Final]]-[1]!STOCK[[#This Row],[Costo total]]</f>
        <v>#REF!</v>
      </c>
      <c r="X805" s="115" t="e">
        <f>[1]!STOCK[[#This Row],[Ganancia Unitaria]]*[1]!STOCK[[#This Row],[Salidas]]</f>
        <v>#REF!</v>
      </c>
      <c r="Y805" s="140"/>
      <c r="Z805" s="137"/>
      <c r="AA805" s="137"/>
      <c r="AB805" s="137"/>
      <c r="AC805" s="137"/>
      <c r="AD805" s="144"/>
      <c r="AE805" s="78"/>
      <c r="AF805" s="78"/>
      <c r="AG805" s="78"/>
      <c r="AH805" s="78"/>
      <c r="AI805" s="78"/>
      <c r="AJ805" s="78"/>
      <c r="AK805" s="78"/>
      <c r="AL805" s="78"/>
      <c r="AM805" s="78"/>
      <c r="AN805" s="78"/>
      <c r="AO805" s="78"/>
      <c r="AP805" s="78"/>
      <c r="AQ805" s="78"/>
      <c r="AR805" s="78"/>
      <c r="AS805" s="78"/>
      <c r="AT805" s="78"/>
    </row>
    <row r="806" s="58" customFormat="1" ht="80" hidden="1" customHeight="1" spans="1:46">
      <c r="A806" s="152" t="s">
        <v>18166</v>
      </c>
      <c r="B806" s="134"/>
      <c r="C806" s="83" t="s">
        <v>2</v>
      </c>
      <c r="D806" s="135" t="s">
        <v>16480</v>
      </c>
      <c r="E806" s="157" t="s">
        <v>18167</v>
      </c>
      <c r="F806" s="157" t="s">
        <v>16419</v>
      </c>
      <c r="G806" s="136"/>
      <c r="H806" s="135">
        <v>30</v>
      </c>
      <c r="I806" s="78">
        <f t="shared" si="27"/>
        <v>30</v>
      </c>
      <c r="J806" s="160">
        <v>1</v>
      </c>
      <c r="K806" s="109">
        <v>0</v>
      </c>
      <c r="L806" s="105">
        <v>0</v>
      </c>
      <c r="M806" s="99" t="e">
        <f>[1]!STOCK[[#This Row],[Precio Final]]*10%</f>
        <v>#REF!</v>
      </c>
      <c r="N806" s="99">
        <v>0</v>
      </c>
      <c r="O806" s="99">
        <v>0</v>
      </c>
      <c r="P806" s="135">
        <v>9</v>
      </c>
      <c r="Q806" s="142">
        <v>0</v>
      </c>
      <c r="R806" s="136">
        <v>0</v>
      </c>
      <c r="S806" s="136">
        <v>1.8</v>
      </c>
      <c r="T806" s="121" t="e">
        <f>[1]!STOCK[[#This Row],[Costo Unitario (USD)]]+[1]!STOCK[[#This Row],[Costo Envío (USD)]]+[1]!STOCK[[#This Row],[Comisión 10%]]</f>
        <v>#REF!</v>
      </c>
      <c r="U806" s="99" t="e">
        <f>[1]!STOCK[[#This Row],[Costo total]]*1.5</f>
        <v>#REF!</v>
      </c>
      <c r="V806" s="80">
        <f t="shared" si="26"/>
        <v>30</v>
      </c>
      <c r="W806" s="121" t="e">
        <f>[1]!STOCK[[#This Row],[Precio Final]]-[1]!STOCK[[#This Row],[Costo total]]</f>
        <v>#REF!</v>
      </c>
      <c r="X806" s="121" t="e">
        <f>[1]!STOCK[[#This Row],[Ganancia Unitaria]]*[1]!STOCK[[#This Row],[Salidas]]</f>
        <v>#REF!</v>
      </c>
      <c r="Y806" s="139"/>
      <c r="Z806" s="136"/>
      <c r="AA806" s="136"/>
      <c r="AB806" s="136"/>
      <c r="AC806" s="136"/>
      <c r="AD806" s="144"/>
      <c r="AE806" s="78"/>
      <c r="AF806" s="78"/>
      <c r="AG806" s="78"/>
      <c r="AH806" s="78"/>
      <c r="AI806" s="78"/>
      <c r="AJ806" s="78"/>
      <c r="AK806" s="78"/>
      <c r="AL806" s="78"/>
      <c r="AM806" s="78"/>
      <c r="AN806" s="78"/>
      <c r="AO806" s="78"/>
      <c r="AP806" s="78"/>
      <c r="AQ806" s="78"/>
      <c r="AR806" s="78"/>
      <c r="AS806" s="78"/>
      <c r="AT806" s="78"/>
    </row>
    <row r="807" s="58" customFormat="1" ht="80" hidden="1" customHeight="1" spans="1:46">
      <c r="A807" s="152" t="s">
        <v>18168</v>
      </c>
      <c r="B807" s="134"/>
      <c r="C807" s="87" t="s">
        <v>2</v>
      </c>
      <c r="D807" s="135" t="s">
        <v>16582</v>
      </c>
      <c r="E807" s="157" t="s">
        <v>18169</v>
      </c>
      <c r="F807" s="157" t="s">
        <v>16387</v>
      </c>
      <c r="G807" s="137"/>
      <c r="H807" s="135">
        <v>30</v>
      </c>
      <c r="I807" s="78">
        <f t="shared" si="27"/>
        <v>30</v>
      </c>
      <c r="J807" s="160">
        <v>4</v>
      </c>
      <c r="K807" s="110">
        <v>0</v>
      </c>
      <c r="L807" s="105">
        <f>STOCK[[#This Row],[Entradas]]-STOCK[[#This Row],[Salidas]]</f>
        <v>4</v>
      </c>
      <c r="M807" s="98" t="e">
        <f>[1]!STOCK[[#This Row],[Precio Final]]*10%</f>
        <v>#REF!</v>
      </c>
      <c r="N807" s="98">
        <v>0</v>
      </c>
      <c r="O807" s="98">
        <v>0</v>
      </c>
      <c r="P807" s="135">
        <v>9</v>
      </c>
      <c r="Q807" s="141">
        <v>0</v>
      </c>
      <c r="R807" s="137">
        <v>0</v>
      </c>
      <c r="S807" s="137">
        <v>1.8</v>
      </c>
      <c r="T807" s="115" t="e">
        <f>[1]!STOCK[[#This Row],[Costo Unitario (USD)]]+[1]!STOCK[[#This Row],[Costo Envío (USD)]]+[1]!STOCK[[#This Row],[Comisión 10%]]</f>
        <v>#REF!</v>
      </c>
      <c r="U807" s="98" t="e">
        <f>[1]!STOCK[[#This Row],[Costo total]]*1.5</f>
        <v>#REF!</v>
      </c>
      <c r="V807" s="80">
        <f t="shared" si="26"/>
        <v>30</v>
      </c>
      <c r="W807" s="115" t="e">
        <f>[1]!STOCK[[#This Row],[Precio Final]]-[1]!STOCK[[#This Row],[Costo total]]</f>
        <v>#REF!</v>
      </c>
      <c r="X807" s="115" t="e">
        <f>[1]!STOCK[[#This Row],[Ganancia Unitaria]]*[1]!STOCK[[#This Row],[Salidas]]</f>
        <v>#REF!</v>
      </c>
      <c r="Y807" s="140"/>
      <c r="Z807" s="137"/>
      <c r="AA807" s="137"/>
      <c r="AB807" s="137"/>
      <c r="AC807" s="137"/>
      <c r="AD807" s="144"/>
      <c r="AE807" s="78"/>
      <c r="AF807" s="78"/>
      <c r="AG807" s="78"/>
      <c r="AH807" s="78"/>
      <c r="AI807" s="78"/>
      <c r="AJ807" s="78"/>
      <c r="AK807" s="78"/>
      <c r="AL807" s="78"/>
      <c r="AM807" s="78"/>
      <c r="AN807" s="78"/>
      <c r="AO807" s="78"/>
      <c r="AP807" s="78"/>
      <c r="AQ807" s="78"/>
      <c r="AR807" s="78"/>
      <c r="AS807" s="78"/>
      <c r="AT807" s="78"/>
    </row>
    <row r="808" s="58" customFormat="1" ht="80" hidden="1" customHeight="1" spans="1:46">
      <c r="A808" s="152" t="s">
        <v>18170</v>
      </c>
      <c r="B808" s="134"/>
      <c r="C808" s="87" t="s">
        <v>2</v>
      </c>
      <c r="D808" s="135" t="s">
        <v>16582</v>
      </c>
      <c r="E808" s="157" t="s">
        <v>18171</v>
      </c>
      <c r="F808" s="157" t="s">
        <v>16454</v>
      </c>
      <c r="G808" s="137"/>
      <c r="H808" s="135">
        <v>35</v>
      </c>
      <c r="I808" s="78">
        <f t="shared" si="27"/>
        <v>35</v>
      </c>
      <c r="J808" s="160">
        <v>1</v>
      </c>
      <c r="K808" s="109">
        <v>0</v>
      </c>
      <c r="L808" s="105">
        <f>STOCK[[#This Row],[Entradas]]-STOCK[[#This Row],[Salidas]]</f>
        <v>1</v>
      </c>
      <c r="M808" s="98" t="e">
        <f>[1]!STOCK[[#This Row],[Precio Final]]*10%</f>
        <v>#REF!</v>
      </c>
      <c r="N808" s="98">
        <v>0</v>
      </c>
      <c r="O808" s="98">
        <v>0</v>
      </c>
      <c r="P808" s="135">
        <v>9</v>
      </c>
      <c r="Q808" s="141">
        <v>0</v>
      </c>
      <c r="R808" s="137">
        <v>0</v>
      </c>
      <c r="S808" s="137">
        <v>1.8</v>
      </c>
      <c r="T808" s="115" t="e">
        <f>[1]!STOCK[[#This Row],[Costo Unitario (USD)]]+[1]!STOCK[[#This Row],[Costo Envío (USD)]]+[1]!STOCK[[#This Row],[Comisión 10%]]</f>
        <v>#REF!</v>
      </c>
      <c r="U808" s="98" t="e">
        <f>[1]!STOCK[[#This Row],[Costo total]]*1.5</f>
        <v>#REF!</v>
      </c>
      <c r="V808" s="80">
        <f t="shared" si="26"/>
        <v>35</v>
      </c>
      <c r="W808" s="115" t="e">
        <f>[1]!STOCK[[#This Row],[Precio Final]]-[1]!STOCK[[#This Row],[Costo total]]</f>
        <v>#REF!</v>
      </c>
      <c r="X808" s="115" t="e">
        <f>[1]!STOCK[[#This Row],[Ganancia Unitaria]]*[1]!STOCK[[#This Row],[Salidas]]</f>
        <v>#REF!</v>
      </c>
      <c r="Y808" s="140"/>
      <c r="Z808" s="137"/>
      <c r="AA808" s="137"/>
      <c r="AB808" s="137"/>
      <c r="AC808" s="137"/>
      <c r="AD808" s="144"/>
      <c r="AE808" s="78"/>
      <c r="AF808" s="78"/>
      <c r="AG808" s="78"/>
      <c r="AH808" s="78"/>
      <c r="AI808" s="78"/>
      <c r="AJ808" s="78"/>
      <c r="AK808" s="78"/>
      <c r="AL808" s="78"/>
      <c r="AM808" s="78"/>
      <c r="AN808" s="78"/>
      <c r="AO808" s="78"/>
      <c r="AP808" s="78"/>
      <c r="AQ808" s="78"/>
      <c r="AR808" s="78"/>
      <c r="AS808" s="78"/>
      <c r="AT808" s="78"/>
    </row>
    <row r="809" s="58" customFormat="1" ht="80" hidden="1" customHeight="1" spans="1:46">
      <c r="A809" s="152" t="s">
        <v>18172</v>
      </c>
      <c r="B809" s="134"/>
      <c r="C809" s="83" t="s">
        <v>2</v>
      </c>
      <c r="D809" s="135" t="s">
        <v>16582</v>
      </c>
      <c r="E809" s="157" t="s">
        <v>18173</v>
      </c>
      <c r="F809" s="157" t="s">
        <v>16400</v>
      </c>
      <c r="G809" s="136"/>
      <c r="H809" s="135">
        <v>30</v>
      </c>
      <c r="I809" s="78">
        <f t="shared" si="27"/>
        <v>30</v>
      </c>
      <c r="J809" s="160">
        <v>1</v>
      </c>
      <c r="K809" s="110">
        <v>0</v>
      </c>
      <c r="L809" s="105">
        <f>STOCK[[#This Row],[Entradas]]-STOCK[[#This Row],[Salidas]]</f>
        <v>1</v>
      </c>
      <c r="M809" s="99" t="e">
        <f>[1]!STOCK[[#This Row],[Precio Final]]*10%</f>
        <v>#REF!</v>
      </c>
      <c r="N809" s="99">
        <v>0</v>
      </c>
      <c r="O809" s="99">
        <v>0</v>
      </c>
      <c r="P809" s="135">
        <v>9</v>
      </c>
      <c r="Q809" s="142">
        <v>0</v>
      </c>
      <c r="R809" s="136">
        <v>0</v>
      </c>
      <c r="S809" s="136">
        <v>1.8</v>
      </c>
      <c r="T809" s="121" t="e">
        <f>[1]!STOCK[[#This Row],[Costo Unitario (USD)]]+[1]!STOCK[[#This Row],[Costo Envío (USD)]]+[1]!STOCK[[#This Row],[Comisión 10%]]</f>
        <v>#REF!</v>
      </c>
      <c r="U809" s="99" t="e">
        <f>[1]!STOCK[[#This Row],[Costo total]]*1.5</f>
        <v>#REF!</v>
      </c>
      <c r="V809" s="80">
        <f t="shared" si="26"/>
        <v>30</v>
      </c>
      <c r="W809" s="121" t="e">
        <f>[1]!STOCK[[#This Row],[Precio Final]]-[1]!STOCK[[#This Row],[Costo total]]</f>
        <v>#REF!</v>
      </c>
      <c r="X809" s="121" t="e">
        <f>[1]!STOCK[[#This Row],[Ganancia Unitaria]]*[1]!STOCK[[#This Row],[Salidas]]</f>
        <v>#REF!</v>
      </c>
      <c r="Y809" s="139"/>
      <c r="Z809" s="136"/>
      <c r="AA809" s="136"/>
      <c r="AB809" s="136"/>
      <c r="AC809" s="136"/>
      <c r="AD809" s="144"/>
      <c r="AE809" s="78"/>
      <c r="AF809" s="78"/>
      <c r="AG809" s="78"/>
      <c r="AH809" s="78"/>
      <c r="AI809" s="78"/>
      <c r="AJ809" s="78"/>
      <c r="AK809" s="78"/>
      <c r="AL809" s="78"/>
      <c r="AM809" s="78"/>
      <c r="AN809" s="78"/>
      <c r="AO809" s="78"/>
      <c r="AP809" s="78"/>
      <c r="AQ809" s="78"/>
      <c r="AR809" s="78"/>
      <c r="AS809" s="78"/>
      <c r="AT809" s="78"/>
    </row>
    <row r="810" s="58" customFormat="1" ht="80" hidden="1" customHeight="1" spans="1:46">
      <c r="A810" s="152" t="s">
        <v>18174</v>
      </c>
      <c r="B810" s="134"/>
      <c r="C810" s="87" t="s">
        <v>2</v>
      </c>
      <c r="D810" s="135" t="s">
        <v>16582</v>
      </c>
      <c r="E810" s="157" t="s">
        <v>18175</v>
      </c>
      <c r="F810" s="157" t="s">
        <v>16387</v>
      </c>
      <c r="G810" s="137"/>
      <c r="H810" s="135">
        <v>30</v>
      </c>
      <c r="I810" s="78">
        <f t="shared" si="27"/>
        <v>30</v>
      </c>
      <c r="J810" s="160">
        <v>1</v>
      </c>
      <c r="K810" s="109">
        <v>0</v>
      </c>
      <c r="L810" s="105">
        <f>STOCK[[#This Row],[Entradas]]-STOCK[[#This Row],[Salidas]]</f>
        <v>1</v>
      </c>
      <c r="M810" s="98" t="e">
        <f>[1]!STOCK[[#This Row],[Precio Final]]*10%</f>
        <v>#REF!</v>
      </c>
      <c r="N810" s="98">
        <v>0</v>
      </c>
      <c r="O810" s="98">
        <v>0</v>
      </c>
      <c r="P810" s="135">
        <v>9</v>
      </c>
      <c r="Q810" s="141">
        <v>0</v>
      </c>
      <c r="R810" s="137">
        <v>0</v>
      </c>
      <c r="S810" s="137">
        <v>1.8</v>
      </c>
      <c r="T810" s="115" t="e">
        <f>[1]!STOCK[[#This Row],[Costo Unitario (USD)]]+[1]!STOCK[[#This Row],[Costo Envío (USD)]]+[1]!STOCK[[#This Row],[Comisión 10%]]</f>
        <v>#REF!</v>
      </c>
      <c r="U810" s="98" t="e">
        <f>[1]!STOCK[[#This Row],[Costo total]]*1.5</f>
        <v>#REF!</v>
      </c>
      <c r="V810" s="80">
        <f t="shared" si="26"/>
        <v>30</v>
      </c>
      <c r="W810" s="115" t="e">
        <f>[1]!STOCK[[#This Row],[Precio Final]]-[1]!STOCK[[#This Row],[Costo total]]</f>
        <v>#REF!</v>
      </c>
      <c r="X810" s="115" t="e">
        <f>[1]!STOCK[[#This Row],[Ganancia Unitaria]]*[1]!STOCK[[#This Row],[Salidas]]</f>
        <v>#REF!</v>
      </c>
      <c r="Y810" s="140"/>
      <c r="Z810" s="137"/>
      <c r="AA810" s="137"/>
      <c r="AB810" s="137"/>
      <c r="AC810" s="137"/>
      <c r="AD810" s="144"/>
      <c r="AE810" s="78"/>
      <c r="AF810" s="78"/>
      <c r="AG810" s="78"/>
      <c r="AH810" s="78"/>
      <c r="AI810" s="78"/>
      <c r="AJ810" s="78"/>
      <c r="AK810" s="78"/>
      <c r="AL810" s="78"/>
      <c r="AM810" s="78"/>
      <c r="AN810" s="78"/>
      <c r="AO810" s="78"/>
      <c r="AP810" s="78"/>
      <c r="AQ810" s="78"/>
      <c r="AR810" s="78"/>
      <c r="AS810" s="78"/>
      <c r="AT810" s="78"/>
    </row>
    <row r="811" s="58" customFormat="1" ht="80" hidden="1" customHeight="1" spans="1:46">
      <c r="A811" s="152" t="s">
        <v>18176</v>
      </c>
      <c r="B811" s="134"/>
      <c r="C811" s="83" t="s">
        <v>2</v>
      </c>
      <c r="D811" s="135" t="s">
        <v>16582</v>
      </c>
      <c r="E811" s="157" t="s">
        <v>18177</v>
      </c>
      <c r="F811" s="157" t="s">
        <v>16568</v>
      </c>
      <c r="G811" s="136"/>
      <c r="H811" s="135">
        <v>30</v>
      </c>
      <c r="I811" s="78">
        <f t="shared" si="27"/>
        <v>30</v>
      </c>
      <c r="J811" s="160">
        <v>1</v>
      </c>
      <c r="K811" s="110">
        <v>0</v>
      </c>
      <c r="L811" s="105">
        <f>STOCK[[#This Row],[Entradas]]-STOCK[[#This Row],[Salidas]]</f>
        <v>1</v>
      </c>
      <c r="M811" s="99" t="e">
        <f>[1]!STOCK[[#This Row],[Precio Final]]*10%</f>
        <v>#REF!</v>
      </c>
      <c r="N811" s="99">
        <v>0</v>
      </c>
      <c r="O811" s="99">
        <v>0</v>
      </c>
      <c r="P811" s="135">
        <v>9</v>
      </c>
      <c r="Q811" s="142">
        <v>0</v>
      </c>
      <c r="R811" s="136">
        <v>0</v>
      </c>
      <c r="S811" s="136">
        <v>1.8</v>
      </c>
      <c r="T811" s="121" t="e">
        <f>[1]!STOCK[[#This Row],[Costo Unitario (USD)]]+[1]!STOCK[[#This Row],[Costo Envío (USD)]]+[1]!STOCK[[#This Row],[Comisión 10%]]</f>
        <v>#REF!</v>
      </c>
      <c r="U811" s="99" t="e">
        <f>[1]!STOCK[[#This Row],[Costo total]]*1.5</f>
        <v>#REF!</v>
      </c>
      <c r="V811" s="80">
        <f t="shared" si="26"/>
        <v>30</v>
      </c>
      <c r="W811" s="121" t="e">
        <f>[1]!STOCK[[#This Row],[Precio Final]]-[1]!STOCK[[#This Row],[Costo total]]</f>
        <v>#REF!</v>
      </c>
      <c r="X811" s="121" t="e">
        <f>[1]!STOCK[[#This Row],[Ganancia Unitaria]]*[1]!STOCK[[#This Row],[Salidas]]</f>
        <v>#REF!</v>
      </c>
      <c r="Y811" s="139"/>
      <c r="Z811" s="136"/>
      <c r="AA811" s="136"/>
      <c r="AB811" s="136"/>
      <c r="AC811" s="136"/>
      <c r="AD811" s="144"/>
      <c r="AE811" s="78"/>
      <c r="AF811" s="78"/>
      <c r="AG811" s="78"/>
      <c r="AH811" s="78"/>
      <c r="AI811" s="78"/>
      <c r="AJ811" s="78"/>
      <c r="AK811" s="78"/>
      <c r="AL811" s="78"/>
      <c r="AM811" s="78"/>
      <c r="AN811" s="78"/>
      <c r="AO811" s="78"/>
      <c r="AP811" s="78"/>
      <c r="AQ811" s="78"/>
      <c r="AR811" s="78"/>
      <c r="AS811" s="78"/>
      <c r="AT811" s="78"/>
    </row>
    <row r="812" s="58" customFormat="1" ht="80" hidden="1" customHeight="1" spans="1:46">
      <c r="A812" s="152" t="s">
        <v>18178</v>
      </c>
      <c r="B812" s="134"/>
      <c r="C812" s="87" t="s">
        <v>2</v>
      </c>
      <c r="D812" s="135" t="s">
        <v>16582</v>
      </c>
      <c r="E812" s="157" t="s">
        <v>18179</v>
      </c>
      <c r="F812" s="157" t="s">
        <v>16450</v>
      </c>
      <c r="G812" s="137"/>
      <c r="H812" s="135">
        <v>30</v>
      </c>
      <c r="I812" s="78">
        <f t="shared" si="27"/>
        <v>30</v>
      </c>
      <c r="J812" s="160">
        <v>1</v>
      </c>
      <c r="K812" s="109">
        <v>0</v>
      </c>
      <c r="L812" s="105">
        <f>STOCK[[#This Row],[Entradas]]-STOCK[[#This Row],[Salidas]]</f>
        <v>1</v>
      </c>
      <c r="M812" s="98" t="e">
        <f>[1]!STOCK[[#This Row],[Precio Final]]*10%</f>
        <v>#REF!</v>
      </c>
      <c r="N812" s="98">
        <v>0</v>
      </c>
      <c r="O812" s="98">
        <v>0</v>
      </c>
      <c r="P812" s="135">
        <v>9</v>
      </c>
      <c r="Q812" s="141">
        <v>0</v>
      </c>
      <c r="R812" s="137">
        <v>0</v>
      </c>
      <c r="S812" s="137">
        <v>1.8</v>
      </c>
      <c r="T812" s="115" t="e">
        <f>[1]!STOCK[[#This Row],[Costo Unitario (USD)]]+[1]!STOCK[[#This Row],[Costo Envío (USD)]]+[1]!STOCK[[#This Row],[Comisión 10%]]</f>
        <v>#REF!</v>
      </c>
      <c r="U812" s="98" t="e">
        <f>[1]!STOCK[[#This Row],[Costo total]]*1.5</f>
        <v>#REF!</v>
      </c>
      <c r="V812" s="80">
        <f t="shared" si="26"/>
        <v>30</v>
      </c>
      <c r="W812" s="115" t="e">
        <f>[1]!STOCK[[#This Row],[Precio Final]]-[1]!STOCK[[#This Row],[Costo total]]</f>
        <v>#REF!</v>
      </c>
      <c r="X812" s="115" t="e">
        <f>[1]!STOCK[[#This Row],[Ganancia Unitaria]]*[1]!STOCK[[#This Row],[Salidas]]</f>
        <v>#REF!</v>
      </c>
      <c r="Y812" s="140"/>
      <c r="Z812" s="137"/>
      <c r="AA812" s="137"/>
      <c r="AB812" s="137"/>
      <c r="AC812" s="137"/>
      <c r="AD812" s="144"/>
      <c r="AE812" s="78"/>
      <c r="AF812" s="78"/>
      <c r="AG812" s="78"/>
      <c r="AH812" s="78"/>
      <c r="AI812" s="78"/>
      <c r="AJ812" s="78"/>
      <c r="AK812" s="78"/>
      <c r="AL812" s="78"/>
      <c r="AM812" s="78"/>
      <c r="AN812" s="78"/>
      <c r="AO812" s="78"/>
      <c r="AP812" s="78"/>
      <c r="AQ812" s="78"/>
      <c r="AR812" s="78"/>
      <c r="AS812" s="78"/>
      <c r="AT812" s="78"/>
    </row>
    <row r="813" s="58" customFormat="1" ht="80" hidden="1" customHeight="1" spans="1:46">
      <c r="A813" s="152" t="s">
        <v>18180</v>
      </c>
      <c r="B813" s="134"/>
      <c r="C813" s="83" t="s">
        <v>2</v>
      </c>
      <c r="D813" s="135" t="s">
        <v>16582</v>
      </c>
      <c r="E813" s="157" t="s">
        <v>18181</v>
      </c>
      <c r="F813" s="157" t="s">
        <v>18182</v>
      </c>
      <c r="G813" s="136"/>
      <c r="H813" s="135">
        <v>35</v>
      </c>
      <c r="I813" s="78">
        <f t="shared" si="27"/>
        <v>35</v>
      </c>
      <c r="J813" s="160">
        <v>1</v>
      </c>
      <c r="K813" s="110">
        <v>0</v>
      </c>
      <c r="L813" s="105">
        <f>STOCK[[#This Row],[Entradas]]-STOCK[[#This Row],[Salidas]]</f>
        <v>1</v>
      </c>
      <c r="M813" s="99" t="e">
        <f>[1]!STOCK[[#This Row],[Precio Final]]*10%</f>
        <v>#REF!</v>
      </c>
      <c r="N813" s="99">
        <v>0</v>
      </c>
      <c r="O813" s="99">
        <v>0</v>
      </c>
      <c r="P813" s="135">
        <v>9</v>
      </c>
      <c r="Q813" s="142">
        <v>0</v>
      </c>
      <c r="R813" s="136">
        <v>0</v>
      </c>
      <c r="S813" s="136">
        <v>1.8</v>
      </c>
      <c r="T813" s="121" t="e">
        <f>[1]!STOCK[[#This Row],[Costo Unitario (USD)]]+[1]!STOCK[[#This Row],[Costo Envío (USD)]]+[1]!STOCK[[#This Row],[Comisión 10%]]</f>
        <v>#REF!</v>
      </c>
      <c r="U813" s="99" t="e">
        <f>[1]!STOCK[[#This Row],[Costo total]]*1.5</f>
        <v>#REF!</v>
      </c>
      <c r="V813" s="80">
        <f t="shared" si="26"/>
        <v>35</v>
      </c>
      <c r="W813" s="121" t="e">
        <f>[1]!STOCK[[#This Row],[Precio Final]]-[1]!STOCK[[#This Row],[Costo total]]</f>
        <v>#REF!</v>
      </c>
      <c r="X813" s="121" t="e">
        <f>[1]!STOCK[[#This Row],[Ganancia Unitaria]]*[1]!STOCK[[#This Row],[Salidas]]</f>
        <v>#REF!</v>
      </c>
      <c r="Y813" s="139"/>
      <c r="Z813" s="136"/>
      <c r="AA813" s="136"/>
      <c r="AB813" s="136"/>
      <c r="AC813" s="136"/>
      <c r="AD813" s="144"/>
      <c r="AE813" s="78"/>
      <c r="AF813" s="78"/>
      <c r="AG813" s="78"/>
      <c r="AH813" s="78"/>
      <c r="AI813" s="78"/>
      <c r="AJ813" s="78"/>
      <c r="AK813" s="78"/>
      <c r="AL813" s="78"/>
      <c r="AM813" s="78"/>
      <c r="AN813" s="78"/>
      <c r="AO813" s="78"/>
      <c r="AP813" s="78"/>
      <c r="AQ813" s="78"/>
      <c r="AR813" s="78"/>
      <c r="AS813" s="78"/>
      <c r="AT813" s="78"/>
    </row>
    <row r="814" s="58" customFormat="1" ht="80" hidden="1" customHeight="1" spans="1:46">
      <c r="A814" s="152" t="s">
        <v>18183</v>
      </c>
      <c r="B814" s="134"/>
      <c r="C814" s="87" t="s">
        <v>2</v>
      </c>
      <c r="D814" s="135" t="s">
        <v>16480</v>
      </c>
      <c r="E814" s="157" t="s">
        <v>18184</v>
      </c>
      <c r="F814" s="157" t="s">
        <v>16400</v>
      </c>
      <c r="G814" s="137"/>
      <c r="H814" s="135">
        <v>30</v>
      </c>
      <c r="I814" s="78">
        <f t="shared" si="27"/>
        <v>30</v>
      </c>
      <c r="J814" s="160">
        <v>1</v>
      </c>
      <c r="K814" s="109">
        <v>0</v>
      </c>
      <c r="L814" s="105">
        <f>STOCK[[#This Row],[Entradas]]-STOCK[[#This Row],[Salidas]]</f>
        <v>1</v>
      </c>
      <c r="M814" s="98" t="e">
        <f>[1]!STOCK[[#This Row],[Precio Final]]*10%</f>
        <v>#REF!</v>
      </c>
      <c r="N814" s="98">
        <v>0</v>
      </c>
      <c r="O814" s="98">
        <v>0</v>
      </c>
      <c r="P814" s="135">
        <v>9</v>
      </c>
      <c r="Q814" s="141">
        <v>0</v>
      </c>
      <c r="R814" s="137">
        <v>0</v>
      </c>
      <c r="S814" s="137">
        <v>1.8</v>
      </c>
      <c r="T814" s="115" t="e">
        <f>[1]!STOCK[[#This Row],[Costo Unitario (USD)]]+[1]!STOCK[[#This Row],[Costo Envío (USD)]]+[1]!STOCK[[#This Row],[Comisión 10%]]</f>
        <v>#REF!</v>
      </c>
      <c r="U814" s="98" t="e">
        <f>[1]!STOCK[[#This Row],[Costo total]]*1.5</f>
        <v>#REF!</v>
      </c>
      <c r="V814" s="80">
        <f t="shared" si="26"/>
        <v>30</v>
      </c>
      <c r="W814" s="115" t="e">
        <f>[1]!STOCK[[#This Row],[Precio Final]]-[1]!STOCK[[#This Row],[Costo total]]</f>
        <v>#REF!</v>
      </c>
      <c r="X814" s="115" t="e">
        <f>[1]!STOCK[[#This Row],[Ganancia Unitaria]]*[1]!STOCK[[#This Row],[Salidas]]</f>
        <v>#REF!</v>
      </c>
      <c r="Y814" s="140"/>
      <c r="Z814" s="137"/>
      <c r="AA814" s="137"/>
      <c r="AB814" s="137"/>
      <c r="AC814" s="137"/>
      <c r="AD814" s="144"/>
      <c r="AE814" s="78"/>
      <c r="AF814" s="78"/>
      <c r="AG814" s="78"/>
      <c r="AH814" s="78"/>
      <c r="AI814" s="78"/>
      <c r="AJ814" s="78"/>
      <c r="AK814" s="78"/>
      <c r="AL814" s="78"/>
      <c r="AM814" s="78"/>
      <c r="AN814" s="78"/>
      <c r="AO814" s="78"/>
      <c r="AP814" s="78"/>
      <c r="AQ814" s="78"/>
      <c r="AR814" s="78"/>
      <c r="AS814" s="78"/>
      <c r="AT814" s="78"/>
    </row>
    <row r="815" s="58" customFormat="1" ht="80" hidden="1" customHeight="1" spans="1:46">
      <c r="A815" s="152" t="s">
        <v>18185</v>
      </c>
      <c r="B815" s="134"/>
      <c r="C815" s="83" t="s">
        <v>2</v>
      </c>
      <c r="D815" s="135" t="s">
        <v>16582</v>
      </c>
      <c r="E815" s="157" t="s">
        <v>18186</v>
      </c>
      <c r="F815" s="157" t="s">
        <v>18187</v>
      </c>
      <c r="G815" s="136"/>
      <c r="H815" s="135">
        <v>35</v>
      </c>
      <c r="I815" s="78">
        <f t="shared" si="27"/>
        <v>35</v>
      </c>
      <c r="J815" s="160">
        <v>1</v>
      </c>
      <c r="K815" s="110">
        <v>1</v>
      </c>
      <c r="L815" s="105">
        <f>STOCK[[#This Row],[Entradas]]-STOCK[[#This Row],[Salidas]]</f>
        <v>0</v>
      </c>
      <c r="M815" s="99" t="e">
        <f>[1]!STOCK[[#This Row],[Precio Final]]*10%</f>
        <v>#REF!</v>
      </c>
      <c r="N815" s="99">
        <v>0</v>
      </c>
      <c r="O815" s="99">
        <v>0</v>
      </c>
      <c r="P815" s="135">
        <v>9</v>
      </c>
      <c r="Q815" s="142">
        <v>0</v>
      </c>
      <c r="R815" s="136">
        <v>0</v>
      </c>
      <c r="S815" s="136">
        <v>1.8</v>
      </c>
      <c r="T815" s="121" t="e">
        <f>[1]!STOCK[[#This Row],[Costo Unitario (USD)]]+[1]!STOCK[[#This Row],[Costo Envío (USD)]]+[1]!STOCK[[#This Row],[Comisión 10%]]</f>
        <v>#REF!</v>
      </c>
      <c r="U815" s="99" t="e">
        <f>[1]!STOCK[[#This Row],[Costo total]]*1.5</f>
        <v>#REF!</v>
      </c>
      <c r="V815" s="80">
        <f t="shared" si="26"/>
        <v>35</v>
      </c>
      <c r="W815" s="121" t="e">
        <f>[1]!STOCK[[#This Row],[Precio Final]]-[1]!STOCK[[#This Row],[Costo total]]</f>
        <v>#REF!</v>
      </c>
      <c r="X815" s="121" t="e">
        <f>[1]!STOCK[[#This Row],[Ganancia Unitaria]]*[1]!STOCK[[#This Row],[Salidas]]</f>
        <v>#REF!</v>
      </c>
      <c r="Y815" s="139"/>
      <c r="Z815" s="136"/>
      <c r="AA815" s="136"/>
      <c r="AB815" s="136"/>
      <c r="AC815" s="136"/>
      <c r="AD815" s="144"/>
      <c r="AE815" s="78"/>
      <c r="AF815" s="78"/>
      <c r="AG815" s="78"/>
      <c r="AH815" s="78"/>
      <c r="AI815" s="78"/>
      <c r="AJ815" s="78"/>
      <c r="AK815" s="78"/>
      <c r="AL815" s="78"/>
      <c r="AM815" s="78"/>
      <c r="AN815" s="78"/>
      <c r="AO815" s="78"/>
      <c r="AP815" s="78"/>
      <c r="AQ815" s="78"/>
      <c r="AR815" s="78"/>
      <c r="AS815" s="78"/>
      <c r="AT815" s="78"/>
    </row>
    <row r="816" s="58" customFormat="1" ht="80" hidden="1" customHeight="1" spans="1:46">
      <c r="A816" s="152" t="s">
        <v>18188</v>
      </c>
      <c r="B816" s="134"/>
      <c r="C816" s="87" t="s">
        <v>2</v>
      </c>
      <c r="D816" s="135" t="s">
        <v>16582</v>
      </c>
      <c r="E816" s="157" t="s">
        <v>18189</v>
      </c>
      <c r="F816" s="157" t="s">
        <v>17533</v>
      </c>
      <c r="G816" s="137"/>
      <c r="H816" s="135">
        <v>40</v>
      </c>
      <c r="I816" s="78">
        <f t="shared" si="27"/>
        <v>40</v>
      </c>
      <c r="J816" s="160">
        <v>1</v>
      </c>
      <c r="K816" s="109">
        <v>0</v>
      </c>
      <c r="L816" s="105">
        <f>STOCK[[#This Row],[Entradas]]-STOCK[[#This Row],[Salidas]]</f>
        <v>1</v>
      </c>
      <c r="M816" s="98" t="e">
        <f>[1]!STOCK[[#This Row],[Precio Final]]*10%</f>
        <v>#REF!</v>
      </c>
      <c r="N816" s="98">
        <v>0</v>
      </c>
      <c r="O816" s="98">
        <v>0</v>
      </c>
      <c r="P816" s="135">
        <v>9</v>
      </c>
      <c r="Q816" s="141">
        <v>0</v>
      </c>
      <c r="R816" s="137">
        <v>0</v>
      </c>
      <c r="S816" s="137">
        <v>1.8</v>
      </c>
      <c r="T816" s="115" t="e">
        <f>[1]!STOCK[[#This Row],[Costo Unitario (USD)]]+[1]!STOCK[[#This Row],[Costo Envío (USD)]]+[1]!STOCK[[#This Row],[Comisión 10%]]</f>
        <v>#REF!</v>
      </c>
      <c r="U816" s="98" t="e">
        <f>[1]!STOCK[[#This Row],[Costo total]]*1.5</f>
        <v>#REF!</v>
      </c>
      <c r="V816" s="80">
        <f t="shared" si="26"/>
        <v>40</v>
      </c>
      <c r="W816" s="115" t="e">
        <f>[1]!STOCK[[#This Row],[Precio Final]]-[1]!STOCK[[#This Row],[Costo total]]</f>
        <v>#REF!</v>
      </c>
      <c r="X816" s="115" t="e">
        <f>[1]!STOCK[[#This Row],[Ganancia Unitaria]]*[1]!STOCK[[#This Row],[Salidas]]</f>
        <v>#REF!</v>
      </c>
      <c r="Y816" s="140"/>
      <c r="Z816" s="137"/>
      <c r="AA816" s="137"/>
      <c r="AB816" s="137"/>
      <c r="AC816" s="137"/>
      <c r="AD816" s="144"/>
      <c r="AE816" s="78"/>
      <c r="AF816" s="78"/>
      <c r="AG816" s="78"/>
      <c r="AH816" s="78"/>
      <c r="AI816" s="78"/>
      <c r="AJ816" s="78"/>
      <c r="AK816" s="78"/>
      <c r="AL816" s="78"/>
      <c r="AM816" s="78"/>
      <c r="AN816" s="78"/>
      <c r="AO816" s="78"/>
      <c r="AP816" s="78"/>
      <c r="AQ816" s="78"/>
      <c r="AR816" s="78"/>
      <c r="AS816" s="78"/>
      <c r="AT816" s="78"/>
    </row>
    <row r="817" s="58" customFormat="1" ht="80" hidden="1" customHeight="1" spans="1:46">
      <c r="A817" s="152" t="s">
        <v>18190</v>
      </c>
      <c r="B817" s="134"/>
      <c r="C817" s="83" t="s">
        <v>2</v>
      </c>
      <c r="D817" s="135" t="s">
        <v>16582</v>
      </c>
      <c r="E817" s="157" t="s">
        <v>18191</v>
      </c>
      <c r="F817" s="157" t="s">
        <v>18192</v>
      </c>
      <c r="G817" s="136"/>
      <c r="H817" s="135">
        <v>40</v>
      </c>
      <c r="I817" s="78">
        <f t="shared" si="27"/>
        <v>40</v>
      </c>
      <c r="J817" s="160">
        <v>1</v>
      </c>
      <c r="K817" s="110">
        <v>0</v>
      </c>
      <c r="L817" s="105">
        <f>STOCK[[#This Row],[Entradas]]-STOCK[[#This Row],[Salidas]]</f>
        <v>1</v>
      </c>
      <c r="M817" s="99" t="e">
        <f>[1]!STOCK[[#This Row],[Precio Final]]*10%</f>
        <v>#REF!</v>
      </c>
      <c r="N817" s="99">
        <v>0</v>
      </c>
      <c r="O817" s="99">
        <v>0</v>
      </c>
      <c r="P817" s="135">
        <v>9</v>
      </c>
      <c r="Q817" s="142">
        <v>0</v>
      </c>
      <c r="R817" s="136">
        <v>0</v>
      </c>
      <c r="S817" s="136">
        <v>1.8</v>
      </c>
      <c r="T817" s="121" t="e">
        <f>[1]!STOCK[[#This Row],[Costo Unitario (USD)]]+[1]!STOCK[[#This Row],[Costo Envío (USD)]]+[1]!STOCK[[#This Row],[Comisión 10%]]</f>
        <v>#REF!</v>
      </c>
      <c r="U817" s="99" t="e">
        <f>[1]!STOCK[[#This Row],[Costo total]]*1.5</f>
        <v>#REF!</v>
      </c>
      <c r="V817" s="80">
        <f t="shared" si="26"/>
        <v>40</v>
      </c>
      <c r="W817" s="121" t="e">
        <f>[1]!STOCK[[#This Row],[Precio Final]]-[1]!STOCK[[#This Row],[Costo total]]</f>
        <v>#REF!</v>
      </c>
      <c r="X817" s="121" t="e">
        <f>[1]!STOCK[[#This Row],[Ganancia Unitaria]]*[1]!STOCK[[#This Row],[Salidas]]</f>
        <v>#REF!</v>
      </c>
      <c r="Y817" s="139"/>
      <c r="Z817" s="136"/>
      <c r="AA817" s="136"/>
      <c r="AB817" s="136"/>
      <c r="AC817" s="136"/>
      <c r="AD817" s="144"/>
      <c r="AE817" s="78"/>
      <c r="AF817" s="78"/>
      <c r="AG817" s="78"/>
      <c r="AH817" s="78"/>
      <c r="AI817" s="78"/>
      <c r="AJ817" s="78"/>
      <c r="AK817" s="78"/>
      <c r="AL817" s="78"/>
      <c r="AM817" s="78"/>
      <c r="AN817" s="78"/>
      <c r="AO817" s="78"/>
      <c r="AP817" s="78"/>
      <c r="AQ817" s="78"/>
      <c r="AR817" s="78"/>
      <c r="AS817" s="78"/>
      <c r="AT817" s="78"/>
    </row>
    <row r="818" s="58" customFormat="1" ht="80" hidden="1" customHeight="1" spans="1:46">
      <c r="A818" s="152" t="s">
        <v>18193</v>
      </c>
      <c r="B818" s="134"/>
      <c r="C818" s="87" t="s">
        <v>2</v>
      </c>
      <c r="D818" s="135" t="s">
        <v>16582</v>
      </c>
      <c r="E818" s="157" t="s">
        <v>18194</v>
      </c>
      <c r="F818" s="157" t="s">
        <v>18187</v>
      </c>
      <c r="G818" s="137"/>
      <c r="H818" s="135">
        <v>35</v>
      </c>
      <c r="I818" s="78">
        <f t="shared" si="27"/>
        <v>35</v>
      </c>
      <c r="J818" s="160">
        <v>3</v>
      </c>
      <c r="K818" s="109">
        <v>0</v>
      </c>
      <c r="L818" s="105">
        <f>STOCK[[#This Row],[Entradas]]-STOCK[[#This Row],[Salidas]]</f>
        <v>3</v>
      </c>
      <c r="M818" s="98" t="e">
        <f>[1]!STOCK[[#This Row],[Precio Final]]*10%</f>
        <v>#REF!</v>
      </c>
      <c r="N818" s="98">
        <v>0</v>
      </c>
      <c r="O818" s="98">
        <v>0</v>
      </c>
      <c r="P818" s="135">
        <v>9</v>
      </c>
      <c r="Q818" s="141">
        <v>0</v>
      </c>
      <c r="R818" s="137">
        <v>0</v>
      </c>
      <c r="S818" s="137">
        <v>1.8</v>
      </c>
      <c r="T818" s="115" t="e">
        <f>[1]!STOCK[[#This Row],[Costo Unitario (USD)]]+[1]!STOCK[[#This Row],[Costo Envío (USD)]]+[1]!STOCK[[#This Row],[Comisión 10%]]</f>
        <v>#REF!</v>
      </c>
      <c r="U818" s="98" t="e">
        <f>[1]!STOCK[[#This Row],[Costo total]]*1.5</f>
        <v>#REF!</v>
      </c>
      <c r="V818" s="80">
        <f t="shared" si="26"/>
        <v>35</v>
      </c>
      <c r="W818" s="115" t="e">
        <f>[1]!STOCK[[#This Row],[Precio Final]]-[1]!STOCK[[#This Row],[Costo total]]</f>
        <v>#REF!</v>
      </c>
      <c r="X818" s="115" t="e">
        <f>[1]!STOCK[[#This Row],[Ganancia Unitaria]]*[1]!STOCK[[#This Row],[Salidas]]</f>
        <v>#REF!</v>
      </c>
      <c r="Y818" s="140"/>
      <c r="Z818" s="137"/>
      <c r="AA818" s="137"/>
      <c r="AB818" s="137"/>
      <c r="AC818" s="137"/>
      <c r="AD818" s="144"/>
      <c r="AE818" s="78"/>
      <c r="AF818" s="78"/>
      <c r="AG818" s="78"/>
      <c r="AH818" s="78"/>
      <c r="AI818" s="78"/>
      <c r="AJ818" s="78"/>
      <c r="AK818" s="78"/>
      <c r="AL818" s="78"/>
      <c r="AM818" s="78"/>
      <c r="AN818" s="78"/>
      <c r="AO818" s="78"/>
      <c r="AP818" s="78"/>
      <c r="AQ818" s="78"/>
      <c r="AR818" s="78"/>
      <c r="AS818" s="78"/>
      <c r="AT818" s="78"/>
    </row>
    <row r="819" s="58" customFormat="1" ht="80" hidden="1" customHeight="1" spans="1:46">
      <c r="A819" s="152" t="s">
        <v>18195</v>
      </c>
      <c r="B819" s="134"/>
      <c r="C819" s="83" t="s">
        <v>2</v>
      </c>
      <c r="D819" s="135" t="s">
        <v>16582</v>
      </c>
      <c r="E819" s="157" t="s">
        <v>18196</v>
      </c>
      <c r="F819" s="157" t="s">
        <v>18187</v>
      </c>
      <c r="G819" s="136"/>
      <c r="H819" s="135">
        <v>40</v>
      </c>
      <c r="I819" s="78">
        <f t="shared" si="27"/>
        <v>40</v>
      </c>
      <c r="J819" s="160">
        <v>1</v>
      </c>
      <c r="K819" s="110">
        <v>0</v>
      </c>
      <c r="L819" s="105">
        <f>STOCK[[#This Row],[Entradas]]-STOCK[[#This Row],[Salidas]]</f>
        <v>1</v>
      </c>
      <c r="M819" s="99" t="e">
        <f>[1]!STOCK[[#This Row],[Precio Final]]*10%</f>
        <v>#REF!</v>
      </c>
      <c r="N819" s="99">
        <v>0</v>
      </c>
      <c r="O819" s="99">
        <v>0</v>
      </c>
      <c r="P819" s="135">
        <v>9</v>
      </c>
      <c r="Q819" s="142">
        <v>0</v>
      </c>
      <c r="R819" s="136">
        <v>0</v>
      </c>
      <c r="S819" s="136">
        <v>1.8</v>
      </c>
      <c r="T819" s="121" t="e">
        <f>[1]!STOCK[[#This Row],[Costo Unitario (USD)]]+[1]!STOCK[[#This Row],[Costo Envío (USD)]]+[1]!STOCK[[#This Row],[Comisión 10%]]</f>
        <v>#REF!</v>
      </c>
      <c r="U819" s="99" t="e">
        <f>[1]!STOCK[[#This Row],[Costo total]]*1.5</f>
        <v>#REF!</v>
      </c>
      <c r="V819" s="80">
        <f t="shared" si="26"/>
        <v>40</v>
      </c>
      <c r="W819" s="121" t="e">
        <f>[1]!STOCK[[#This Row],[Precio Final]]-[1]!STOCK[[#This Row],[Costo total]]</f>
        <v>#REF!</v>
      </c>
      <c r="X819" s="121" t="e">
        <f>[1]!STOCK[[#This Row],[Ganancia Unitaria]]*[1]!STOCK[[#This Row],[Salidas]]</f>
        <v>#REF!</v>
      </c>
      <c r="Y819" s="139"/>
      <c r="Z819" s="136"/>
      <c r="AA819" s="136"/>
      <c r="AB819" s="136"/>
      <c r="AC819" s="136"/>
      <c r="AD819" s="144"/>
      <c r="AE819" s="78"/>
      <c r="AF819" s="78"/>
      <c r="AG819" s="78"/>
      <c r="AH819" s="78"/>
      <c r="AI819" s="78"/>
      <c r="AJ819" s="78"/>
      <c r="AK819" s="78"/>
      <c r="AL819" s="78"/>
      <c r="AM819" s="78"/>
      <c r="AN819" s="78"/>
      <c r="AO819" s="78"/>
      <c r="AP819" s="78"/>
      <c r="AQ819" s="78"/>
      <c r="AR819" s="78"/>
      <c r="AS819" s="78"/>
      <c r="AT819" s="78"/>
    </row>
    <row r="820" s="58" customFormat="1" ht="80" hidden="1" customHeight="1" spans="1:46">
      <c r="A820" s="152" t="s">
        <v>18197</v>
      </c>
      <c r="B820" s="134"/>
      <c r="C820" s="87" t="s">
        <v>2</v>
      </c>
      <c r="D820" s="135" t="s">
        <v>16582</v>
      </c>
      <c r="E820" s="157" t="s">
        <v>18198</v>
      </c>
      <c r="F820" s="157" t="s">
        <v>17533</v>
      </c>
      <c r="G820" s="137"/>
      <c r="H820" s="135">
        <v>35</v>
      </c>
      <c r="I820" s="78">
        <f t="shared" si="27"/>
        <v>35</v>
      </c>
      <c r="J820" s="160">
        <v>2</v>
      </c>
      <c r="K820" s="109">
        <v>0</v>
      </c>
      <c r="L820" s="105">
        <f>STOCK[[#This Row],[Entradas]]-STOCK[[#This Row],[Salidas]]</f>
        <v>2</v>
      </c>
      <c r="M820" s="98" t="e">
        <f>[1]!STOCK[[#This Row],[Precio Final]]*10%</f>
        <v>#REF!</v>
      </c>
      <c r="N820" s="98">
        <v>0</v>
      </c>
      <c r="O820" s="98">
        <v>0</v>
      </c>
      <c r="P820" s="135">
        <v>9</v>
      </c>
      <c r="Q820" s="141">
        <v>0</v>
      </c>
      <c r="R820" s="137">
        <v>0</v>
      </c>
      <c r="S820" s="137">
        <v>1.8</v>
      </c>
      <c r="T820" s="115" t="e">
        <f>[1]!STOCK[[#This Row],[Costo Unitario (USD)]]+[1]!STOCK[[#This Row],[Costo Envío (USD)]]+[1]!STOCK[[#This Row],[Comisión 10%]]</f>
        <v>#REF!</v>
      </c>
      <c r="U820" s="98" t="e">
        <f>[1]!STOCK[[#This Row],[Costo total]]*1.5</f>
        <v>#REF!</v>
      </c>
      <c r="V820" s="80">
        <f t="shared" si="26"/>
        <v>35</v>
      </c>
      <c r="W820" s="115" t="e">
        <f>[1]!STOCK[[#This Row],[Precio Final]]-[1]!STOCK[[#This Row],[Costo total]]</f>
        <v>#REF!</v>
      </c>
      <c r="X820" s="115" t="e">
        <f>[1]!STOCK[[#This Row],[Ganancia Unitaria]]*[1]!STOCK[[#This Row],[Salidas]]</f>
        <v>#REF!</v>
      </c>
      <c r="Y820" s="140"/>
      <c r="Z820" s="137"/>
      <c r="AA820" s="137"/>
      <c r="AB820" s="137"/>
      <c r="AC820" s="137"/>
      <c r="AD820" s="144"/>
      <c r="AE820" s="78"/>
      <c r="AF820" s="78"/>
      <c r="AG820" s="78"/>
      <c r="AH820" s="78"/>
      <c r="AI820" s="78"/>
      <c r="AJ820" s="78"/>
      <c r="AK820" s="78"/>
      <c r="AL820" s="78"/>
      <c r="AM820" s="78"/>
      <c r="AN820" s="78"/>
      <c r="AO820" s="78"/>
      <c r="AP820" s="78"/>
      <c r="AQ820" s="78"/>
      <c r="AR820" s="78"/>
      <c r="AS820" s="78"/>
      <c r="AT820" s="78"/>
    </row>
    <row r="821" s="58" customFormat="1" ht="80" hidden="1" customHeight="1" spans="1:46">
      <c r="A821" s="152" t="s">
        <v>18199</v>
      </c>
      <c r="B821" s="134"/>
      <c r="C821" s="83" t="s">
        <v>2</v>
      </c>
      <c r="D821" s="135" t="s">
        <v>16582</v>
      </c>
      <c r="E821" s="157" t="s">
        <v>18200</v>
      </c>
      <c r="F821" s="157" t="s">
        <v>18201</v>
      </c>
      <c r="G821" s="136"/>
      <c r="H821" s="135">
        <v>35</v>
      </c>
      <c r="I821" s="78">
        <f t="shared" si="27"/>
        <v>35</v>
      </c>
      <c r="J821" s="160">
        <v>2</v>
      </c>
      <c r="K821" s="110">
        <v>0</v>
      </c>
      <c r="L821" s="105">
        <f>STOCK[[#This Row],[Entradas]]-STOCK[[#This Row],[Salidas]]</f>
        <v>2</v>
      </c>
      <c r="M821" s="99" t="e">
        <f>[1]!STOCK[[#This Row],[Precio Final]]*10%</f>
        <v>#REF!</v>
      </c>
      <c r="N821" s="99">
        <v>0</v>
      </c>
      <c r="O821" s="99">
        <v>0</v>
      </c>
      <c r="P821" s="135">
        <v>9</v>
      </c>
      <c r="Q821" s="142">
        <v>0</v>
      </c>
      <c r="R821" s="136">
        <v>0</v>
      </c>
      <c r="S821" s="136">
        <v>1.8</v>
      </c>
      <c r="T821" s="121" t="e">
        <f>[1]!STOCK[[#This Row],[Costo Unitario (USD)]]+[1]!STOCK[[#This Row],[Costo Envío (USD)]]+[1]!STOCK[[#This Row],[Comisión 10%]]</f>
        <v>#REF!</v>
      </c>
      <c r="U821" s="99" t="e">
        <f>[1]!STOCK[[#This Row],[Costo total]]*1.5</f>
        <v>#REF!</v>
      </c>
      <c r="V821" s="80">
        <f t="shared" si="26"/>
        <v>35</v>
      </c>
      <c r="W821" s="121" t="e">
        <f>[1]!STOCK[[#This Row],[Precio Final]]-[1]!STOCK[[#This Row],[Costo total]]</f>
        <v>#REF!</v>
      </c>
      <c r="X821" s="121" t="e">
        <f>[1]!STOCK[[#This Row],[Ganancia Unitaria]]*[1]!STOCK[[#This Row],[Salidas]]</f>
        <v>#REF!</v>
      </c>
      <c r="Y821" s="139"/>
      <c r="Z821" s="136"/>
      <c r="AA821" s="136"/>
      <c r="AB821" s="136"/>
      <c r="AC821" s="136"/>
      <c r="AD821" s="144"/>
      <c r="AE821" s="78"/>
      <c r="AF821" s="78"/>
      <c r="AG821" s="78"/>
      <c r="AH821" s="78"/>
      <c r="AI821" s="78"/>
      <c r="AJ821" s="78"/>
      <c r="AK821" s="78"/>
      <c r="AL821" s="78"/>
      <c r="AM821" s="78"/>
      <c r="AN821" s="78"/>
      <c r="AO821" s="78"/>
      <c r="AP821" s="78"/>
      <c r="AQ821" s="78"/>
      <c r="AR821" s="78"/>
      <c r="AS821" s="78"/>
      <c r="AT821" s="78"/>
    </row>
    <row r="822" s="58" customFormat="1" ht="80" hidden="1" customHeight="1" spans="1:46">
      <c r="A822" s="152" t="s">
        <v>18202</v>
      </c>
      <c r="B822" s="134"/>
      <c r="C822" s="87" t="s">
        <v>2</v>
      </c>
      <c r="D822" s="135" t="s">
        <v>16582</v>
      </c>
      <c r="E822" s="157" t="s">
        <v>18203</v>
      </c>
      <c r="F822" s="157" t="s">
        <v>18204</v>
      </c>
      <c r="G822" s="137"/>
      <c r="H822" s="135">
        <v>35</v>
      </c>
      <c r="I822" s="78">
        <f t="shared" si="27"/>
        <v>35</v>
      </c>
      <c r="J822" s="160">
        <v>2</v>
      </c>
      <c r="K822" s="109">
        <v>0</v>
      </c>
      <c r="L822" s="105">
        <f>STOCK[[#This Row],[Entradas]]-STOCK[[#This Row],[Salidas]]</f>
        <v>2</v>
      </c>
      <c r="M822" s="98" t="e">
        <f>[1]!STOCK[[#This Row],[Precio Final]]*10%</f>
        <v>#REF!</v>
      </c>
      <c r="N822" s="98">
        <v>0</v>
      </c>
      <c r="O822" s="98">
        <v>0</v>
      </c>
      <c r="P822" s="135">
        <v>9</v>
      </c>
      <c r="Q822" s="141">
        <v>0</v>
      </c>
      <c r="R822" s="137">
        <v>0</v>
      </c>
      <c r="S822" s="137">
        <v>1.8</v>
      </c>
      <c r="T822" s="115" t="e">
        <f>[1]!STOCK[[#This Row],[Costo Unitario (USD)]]+[1]!STOCK[[#This Row],[Costo Envío (USD)]]+[1]!STOCK[[#This Row],[Comisión 10%]]</f>
        <v>#REF!</v>
      </c>
      <c r="U822" s="98" t="e">
        <f>[1]!STOCK[[#This Row],[Costo total]]*1.5</f>
        <v>#REF!</v>
      </c>
      <c r="V822" s="80">
        <f t="shared" si="26"/>
        <v>35</v>
      </c>
      <c r="W822" s="115" t="e">
        <f>[1]!STOCK[[#This Row],[Precio Final]]-[1]!STOCK[[#This Row],[Costo total]]</f>
        <v>#REF!</v>
      </c>
      <c r="X822" s="115" t="e">
        <f>[1]!STOCK[[#This Row],[Ganancia Unitaria]]*[1]!STOCK[[#This Row],[Salidas]]</f>
        <v>#REF!</v>
      </c>
      <c r="Y822" s="140"/>
      <c r="Z822" s="137"/>
      <c r="AA822" s="137"/>
      <c r="AB822" s="137"/>
      <c r="AC822" s="137"/>
      <c r="AD822" s="144"/>
      <c r="AE822" s="78"/>
      <c r="AF822" s="78"/>
      <c r="AG822" s="78"/>
      <c r="AH822" s="78"/>
      <c r="AI822" s="78"/>
      <c r="AJ822" s="78"/>
      <c r="AK822" s="78"/>
      <c r="AL822" s="78"/>
      <c r="AM822" s="78"/>
      <c r="AN822" s="78"/>
      <c r="AO822" s="78"/>
      <c r="AP822" s="78"/>
      <c r="AQ822" s="78"/>
      <c r="AR822" s="78"/>
      <c r="AS822" s="78"/>
      <c r="AT822" s="78"/>
    </row>
    <row r="823" s="58" customFormat="1" ht="80" hidden="1" customHeight="1" spans="1:46">
      <c r="A823" s="152" t="s">
        <v>18205</v>
      </c>
      <c r="B823" s="134"/>
      <c r="C823" s="83" t="s">
        <v>2</v>
      </c>
      <c r="D823" s="135" t="s">
        <v>16582</v>
      </c>
      <c r="E823" s="157" t="s">
        <v>18206</v>
      </c>
      <c r="F823" s="157" t="s">
        <v>18207</v>
      </c>
      <c r="G823" s="136"/>
      <c r="H823" s="135">
        <v>35</v>
      </c>
      <c r="I823" s="78">
        <f t="shared" si="27"/>
        <v>35</v>
      </c>
      <c r="J823" s="160">
        <v>1</v>
      </c>
      <c r="K823" s="110">
        <v>0</v>
      </c>
      <c r="L823" s="105">
        <f>STOCK[[#This Row],[Entradas]]-STOCK[[#This Row],[Salidas]]</f>
        <v>1</v>
      </c>
      <c r="M823" s="99" t="e">
        <f>[1]!STOCK[[#This Row],[Precio Final]]*10%</f>
        <v>#REF!</v>
      </c>
      <c r="N823" s="99">
        <v>0</v>
      </c>
      <c r="O823" s="99">
        <v>0</v>
      </c>
      <c r="P823" s="135">
        <v>9</v>
      </c>
      <c r="Q823" s="142">
        <v>0</v>
      </c>
      <c r="R823" s="136">
        <v>0</v>
      </c>
      <c r="S823" s="136">
        <v>1.8</v>
      </c>
      <c r="T823" s="121" t="e">
        <f>[1]!STOCK[[#This Row],[Costo Unitario (USD)]]+[1]!STOCK[[#This Row],[Costo Envío (USD)]]+[1]!STOCK[[#This Row],[Comisión 10%]]</f>
        <v>#REF!</v>
      </c>
      <c r="U823" s="99" t="e">
        <f>[1]!STOCK[[#This Row],[Costo total]]*1.5</f>
        <v>#REF!</v>
      </c>
      <c r="V823" s="80">
        <f t="shared" si="26"/>
        <v>35</v>
      </c>
      <c r="W823" s="121" t="e">
        <f>[1]!STOCK[[#This Row],[Precio Final]]-[1]!STOCK[[#This Row],[Costo total]]</f>
        <v>#REF!</v>
      </c>
      <c r="X823" s="121" t="e">
        <f>[1]!STOCK[[#This Row],[Ganancia Unitaria]]*[1]!STOCK[[#This Row],[Salidas]]</f>
        <v>#REF!</v>
      </c>
      <c r="Y823" s="139"/>
      <c r="Z823" s="136"/>
      <c r="AA823" s="136"/>
      <c r="AB823" s="136"/>
      <c r="AC823" s="136"/>
      <c r="AD823" s="144"/>
      <c r="AE823" s="78"/>
      <c r="AF823" s="78"/>
      <c r="AG823" s="78"/>
      <c r="AH823" s="78"/>
      <c r="AI823" s="78"/>
      <c r="AJ823" s="78"/>
      <c r="AK823" s="78"/>
      <c r="AL823" s="78"/>
      <c r="AM823" s="78"/>
      <c r="AN823" s="78"/>
      <c r="AO823" s="78"/>
      <c r="AP823" s="78"/>
      <c r="AQ823" s="78"/>
      <c r="AR823" s="78"/>
      <c r="AS823" s="78"/>
      <c r="AT823" s="78"/>
    </row>
    <row r="824" s="58" customFormat="1" ht="80" hidden="1" customHeight="1" spans="1:46">
      <c r="A824" s="152" t="s">
        <v>18208</v>
      </c>
      <c r="B824" s="134"/>
      <c r="C824" s="87" t="s">
        <v>2</v>
      </c>
      <c r="D824" s="135" t="s">
        <v>16582</v>
      </c>
      <c r="E824" s="157" t="s">
        <v>18209</v>
      </c>
      <c r="F824" s="157" t="s">
        <v>18210</v>
      </c>
      <c r="G824" s="137"/>
      <c r="H824" s="135">
        <v>30</v>
      </c>
      <c r="I824" s="78">
        <f t="shared" si="27"/>
        <v>30</v>
      </c>
      <c r="J824" s="160">
        <v>1</v>
      </c>
      <c r="K824" s="109">
        <v>0</v>
      </c>
      <c r="L824" s="105">
        <f>STOCK[[#This Row],[Entradas]]-STOCK[[#This Row],[Salidas]]</f>
        <v>1</v>
      </c>
      <c r="M824" s="98" t="e">
        <f>[1]!STOCK[[#This Row],[Precio Final]]*10%</f>
        <v>#REF!</v>
      </c>
      <c r="N824" s="98">
        <v>0</v>
      </c>
      <c r="O824" s="98">
        <v>0</v>
      </c>
      <c r="P824" s="135">
        <v>9</v>
      </c>
      <c r="Q824" s="141">
        <v>0</v>
      </c>
      <c r="R824" s="137">
        <v>0</v>
      </c>
      <c r="S824" s="137">
        <v>1.8</v>
      </c>
      <c r="T824" s="115" t="e">
        <f>[1]!STOCK[[#This Row],[Costo Unitario (USD)]]+[1]!STOCK[[#This Row],[Costo Envío (USD)]]+[1]!STOCK[[#This Row],[Comisión 10%]]</f>
        <v>#REF!</v>
      </c>
      <c r="U824" s="98" t="e">
        <f>[1]!STOCK[[#This Row],[Costo total]]*1.5</f>
        <v>#REF!</v>
      </c>
      <c r="V824" s="80">
        <f t="shared" si="26"/>
        <v>30</v>
      </c>
      <c r="W824" s="115" t="e">
        <f>[1]!STOCK[[#This Row],[Precio Final]]-[1]!STOCK[[#This Row],[Costo total]]</f>
        <v>#REF!</v>
      </c>
      <c r="X824" s="115" t="e">
        <f>[1]!STOCK[[#This Row],[Ganancia Unitaria]]*[1]!STOCK[[#This Row],[Salidas]]</f>
        <v>#REF!</v>
      </c>
      <c r="Y824" s="140"/>
      <c r="Z824" s="137"/>
      <c r="AA824" s="137"/>
      <c r="AB824" s="137"/>
      <c r="AC824" s="137"/>
      <c r="AD824" s="144"/>
      <c r="AE824" s="78"/>
      <c r="AF824" s="78"/>
      <c r="AG824" s="78"/>
      <c r="AH824" s="78"/>
      <c r="AI824" s="78"/>
      <c r="AJ824" s="78"/>
      <c r="AK824" s="78"/>
      <c r="AL824" s="78"/>
      <c r="AM824" s="78"/>
      <c r="AN824" s="78"/>
      <c r="AO824" s="78"/>
      <c r="AP824" s="78"/>
      <c r="AQ824" s="78"/>
      <c r="AR824" s="78"/>
      <c r="AS824" s="78"/>
      <c r="AT824" s="78"/>
    </row>
    <row r="825" s="58" customFormat="1" ht="80" hidden="1" customHeight="1" spans="1:46">
      <c r="A825" s="135" t="s">
        <v>18211</v>
      </c>
      <c r="B825" s="134"/>
      <c r="C825" s="83" t="s">
        <v>2</v>
      </c>
      <c r="D825" s="135" t="s">
        <v>16466</v>
      </c>
      <c r="E825" s="157" t="s">
        <v>18212</v>
      </c>
      <c r="F825" s="157" t="s">
        <v>16413</v>
      </c>
      <c r="G825" s="136"/>
      <c r="H825" s="135">
        <v>25</v>
      </c>
      <c r="I825" s="78">
        <f t="shared" si="27"/>
        <v>25</v>
      </c>
      <c r="J825" s="160">
        <v>1</v>
      </c>
      <c r="K825" s="110">
        <v>0</v>
      </c>
      <c r="L825" s="105">
        <f>STOCK[[#This Row],[Entradas]]-STOCK[[#This Row],[Salidas]]</f>
        <v>1</v>
      </c>
      <c r="M825" s="99">
        <f t="shared" ref="M825:M888" si="28">H825*10%</f>
        <v>2.5</v>
      </c>
      <c r="N825" s="99">
        <v>0</v>
      </c>
      <c r="O825" s="99">
        <v>0</v>
      </c>
      <c r="P825" s="135">
        <v>9</v>
      </c>
      <c r="Q825" s="142">
        <v>0</v>
      </c>
      <c r="R825" s="136">
        <v>0</v>
      </c>
      <c r="S825" s="136">
        <v>1.8</v>
      </c>
      <c r="T825" s="121" t="e">
        <f>[1]!STOCK[[#This Row],[Costo Unitario (USD)]]+[1]!STOCK[[#This Row],[Costo Envío (USD)]]+[1]!STOCK[[#This Row],[Comisión 10%]]</f>
        <v>#REF!</v>
      </c>
      <c r="U825" s="99" t="e">
        <f>[1]!STOCK[[#This Row],[Costo total]]*1.5</f>
        <v>#REF!</v>
      </c>
      <c r="V825" s="80">
        <f t="shared" si="26"/>
        <v>25</v>
      </c>
      <c r="W825" s="121" t="e">
        <f>[1]!STOCK[[#This Row],[Precio Final]]-[1]!STOCK[[#This Row],[Costo total]]</f>
        <v>#REF!</v>
      </c>
      <c r="X825" s="121" t="e">
        <f>[1]!STOCK[[#This Row],[Ganancia Unitaria]]*[1]!STOCK[[#This Row],[Salidas]]</f>
        <v>#REF!</v>
      </c>
      <c r="Y825" s="139"/>
      <c r="Z825" s="136"/>
      <c r="AA825" s="136"/>
      <c r="AB825" s="136"/>
      <c r="AC825" s="136"/>
      <c r="AD825" s="144"/>
      <c r="AE825" s="78"/>
      <c r="AF825" s="78"/>
      <c r="AG825" s="78"/>
      <c r="AH825" s="78"/>
      <c r="AI825" s="78"/>
      <c r="AJ825" s="78"/>
      <c r="AK825" s="78"/>
      <c r="AL825" s="78"/>
      <c r="AM825" s="78"/>
      <c r="AN825" s="78"/>
      <c r="AO825" s="78"/>
      <c r="AP825" s="78"/>
      <c r="AQ825" s="78"/>
      <c r="AR825" s="78"/>
      <c r="AS825" s="78"/>
      <c r="AT825" s="78"/>
    </row>
    <row r="826" s="58" customFormat="1" ht="80" hidden="1" customHeight="1" spans="1:46">
      <c r="A826" s="166" t="s">
        <v>18213</v>
      </c>
      <c r="B826" s="134"/>
      <c r="C826" s="87" t="s">
        <v>2</v>
      </c>
      <c r="D826" s="135" t="s">
        <v>16466</v>
      </c>
      <c r="E826" s="157" t="s">
        <v>18214</v>
      </c>
      <c r="F826" s="157" t="s">
        <v>16568</v>
      </c>
      <c r="G826" s="137"/>
      <c r="H826" s="135">
        <v>25</v>
      </c>
      <c r="I826" s="78">
        <f t="shared" si="27"/>
        <v>25</v>
      </c>
      <c r="J826" s="160">
        <v>1</v>
      </c>
      <c r="K826" s="109">
        <v>0</v>
      </c>
      <c r="L826" s="105">
        <f>STOCK[[#This Row],[Entradas]]-STOCK[[#This Row],[Salidas]]</f>
        <v>1</v>
      </c>
      <c r="M826" s="99">
        <f t="shared" si="28"/>
        <v>2.5</v>
      </c>
      <c r="N826" s="98">
        <v>0</v>
      </c>
      <c r="O826" s="98">
        <v>0</v>
      </c>
      <c r="P826" s="135">
        <v>9</v>
      </c>
      <c r="Q826" s="141">
        <v>0</v>
      </c>
      <c r="R826" s="137">
        <v>0</v>
      </c>
      <c r="S826" s="137">
        <v>1.8</v>
      </c>
      <c r="T826" s="115" t="e">
        <f>[1]!STOCK[[#This Row],[Costo Unitario (USD)]]+[1]!STOCK[[#This Row],[Costo Envío (USD)]]+[1]!STOCK[[#This Row],[Comisión 10%]]</f>
        <v>#REF!</v>
      </c>
      <c r="U826" s="98" t="e">
        <f>[1]!STOCK[[#This Row],[Costo total]]*1.5</f>
        <v>#REF!</v>
      </c>
      <c r="V826" s="80">
        <f t="shared" si="26"/>
        <v>25</v>
      </c>
      <c r="W826" s="115" t="e">
        <f>[1]!STOCK[[#This Row],[Precio Final]]-[1]!STOCK[[#This Row],[Costo total]]</f>
        <v>#REF!</v>
      </c>
      <c r="X826" s="115" t="e">
        <f>[1]!STOCK[[#This Row],[Ganancia Unitaria]]*[1]!STOCK[[#This Row],[Salidas]]</f>
        <v>#REF!</v>
      </c>
      <c r="Y826" s="140"/>
      <c r="Z826" s="137"/>
      <c r="AA826" s="137"/>
      <c r="AB826" s="137"/>
      <c r="AC826" s="137"/>
      <c r="AD826" s="144"/>
      <c r="AE826" s="78"/>
      <c r="AF826" s="78"/>
      <c r="AG826" s="78"/>
      <c r="AH826" s="78"/>
      <c r="AI826" s="78"/>
      <c r="AJ826" s="78"/>
      <c r="AK826" s="78"/>
      <c r="AL826" s="78"/>
      <c r="AM826" s="78"/>
      <c r="AN826" s="78"/>
      <c r="AO826" s="78"/>
      <c r="AP826" s="78"/>
      <c r="AQ826" s="78"/>
      <c r="AR826" s="78"/>
      <c r="AS826" s="78"/>
      <c r="AT826" s="78"/>
    </row>
    <row r="827" s="58" customFormat="1" ht="80" hidden="1" customHeight="1" spans="1:46">
      <c r="A827" s="152" t="s">
        <v>18215</v>
      </c>
      <c r="B827" s="134"/>
      <c r="C827" s="83" t="s">
        <v>2</v>
      </c>
      <c r="D827" s="135" t="s">
        <v>16466</v>
      </c>
      <c r="E827" s="157" t="s">
        <v>18216</v>
      </c>
      <c r="F827" s="157" t="s">
        <v>16413</v>
      </c>
      <c r="G827" s="136"/>
      <c r="H827" s="135">
        <v>25</v>
      </c>
      <c r="I827" s="78">
        <f t="shared" si="27"/>
        <v>25</v>
      </c>
      <c r="J827" s="160">
        <v>1</v>
      </c>
      <c r="K827" s="110">
        <v>1</v>
      </c>
      <c r="L827" s="105">
        <f>STOCK[[#This Row],[Entradas]]-STOCK[[#This Row],[Salidas]]</f>
        <v>0</v>
      </c>
      <c r="M827" s="99">
        <f t="shared" si="28"/>
        <v>2.5</v>
      </c>
      <c r="N827" s="99">
        <v>0</v>
      </c>
      <c r="O827" s="99">
        <v>0</v>
      </c>
      <c r="P827" s="135">
        <v>9</v>
      </c>
      <c r="Q827" s="142">
        <v>0</v>
      </c>
      <c r="R827" s="136">
        <v>0</v>
      </c>
      <c r="S827" s="136">
        <v>1.8</v>
      </c>
      <c r="T827" s="121" t="e">
        <f>[1]!STOCK[[#This Row],[Costo Unitario (USD)]]+[1]!STOCK[[#This Row],[Costo Envío (USD)]]+[1]!STOCK[[#This Row],[Comisión 10%]]</f>
        <v>#REF!</v>
      </c>
      <c r="U827" s="99" t="e">
        <f>[1]!STOCK[[#This Row],[Costo total]]*1.5</f>
        <v>#REF!</v>
      </c>
      <c r="V827" s="80">
        <f t="shared" si="26"/>
        <v>25</v>
      </c>
      <c r="W827" s="121" t="e">
        <f>[1]!STOCK[[#This Row],[Precio Final]]-[1]!STOCK[[#This Row],[Costo total]]</f>
        <v>#REF!</v>
      </c>
      <c r="X827" s="121" t="e">
        <f>[1]!STOCK[[#This Row],[Ganancia Unitaria]]*[1]!STOCK[[#This Row],[Salidas]]</f>
        <v>#REF!</v>
      </c>
      <c r="Y827" s="139"/>
      <c r="Z827" s="136"/>
      <c r="AA827" s="136"/>
      <c r="AB827" s="136"/>
      <c r="AC827" s="136"/>
      <c r="AD827" s="144"/>
      <c r="AE827" s="78"/>
      <c r="AF827" s="78"/>
      <c r="AG827" s="78"/>
      <c r="AH827" s="78"/>
      <c r="AI827" s="78"/>
      <c r="AJ827" s="78"/>
      <c r="AK827" s="78"/>
      <c r="AL827" s="78"/>
      <c r="AM827" s="78"/>
      <c r="AN827" s="78"/>
      <c r="AO827" s="78"/>
      <c r="AP827" s="78"/>
      <c r="AQ827" s="78"/>
      <c r="AR827" s="78"/>
      <c r="AS827" s="78"/>
      <c r="AT827" s="78"/>
    </row>
    <row r="828" s="58" customFormat="1" ht="80" hidden="1" customHeight="1" spans="1:46">
      <c r="A828" s="135" t="s">
        <v>18217</v>
      </c>
      <c r="B828" s="134"/>
      <c r="C828" s="87" t="s">
        <v>2</v>
      </c>
      <c r="D828" s="135" t="s">
        <v>16466</v>
      </c>
      <c r="E828" s="157" t="s">
        <v>18218</v>
      </c>
      <c r="F828" s="157" t="s">
        <v>16409</v>
      </c>
      <c r="G828" s="137"/>
      <c r="H828" s="135">
        <v>18</v>
      </c>
      <c r="I828" s="78">
        <f t="shared" si="27"/>
        <v>18</v>
      </c>
      <c r="J828" s="160">
        <v>2</v>
      </c>
      <c r="K828" s="109">
        <v>0</v>
      </c>
      <c r="L828" s="105">
        <f>STOCK[[#This Row],[Entradas]]-STOCK[[#This Row],[Salidas]]</f>
        <v>2</v>
      </c>
      <c r="M828" s="99">
        <f t="shared" si="28"/>
        <v>1.8</v>
      </c>
      <c r="N828" s="98">
        <v>0</v>
      </c>
      <c r="O828" s="98">
        <v>0</v>
      </c>
      <c r="P828" s="135">
        <v>9</v>
      </c>
      <c r="Q828" s="141">
        <v>0</v>
      </c>
      <c r="R828" s="137">
        <v>0</v>
      </c>
      <c r="S828" s="137">
        <v>1.8</v>
      </c>
      <c r="T828" s="115" t="e">
        <f>[1]!STOCK[[#This Row],[Costo Unitario (USD)]]+[1]!STOCK[[#This Row],[Costo Envío (USD)]]+[1]!STOCK[[#This Row],[Comisión 10%]]</f>
        <v>#REF!</v>
      </c>
      <c r="U828" s="98" t="e">
        <f>[1]!STOCK[[#This Row],[Costo total]]*1.5</f>
        <v>#REF!</v>
      </c>
      <c r="V828" s="80">
        <f t="shared" si="26"/>
        <v>18</v>
      </c>
      <c r="W828" s="115" t="e">
        <f>[1]!STOCK[[#This Row],[Precio Final]]-[1]!STOCK[[#This Row],[Costo total]]</f>
        <v>#REF!</v>
      </c>
      <c r="X828" s="115" t="e">
        <f>[1]!STOCK[[#This Row],[Ganancia Unitaria]]*[1]!STOCK[[#This Row],[Salidas]]</f>
        <v>#REF!</v>
      </c>
      <c r="Y828" s="140"/>
      <c r="Z828" s="137"/>
      <c r="AA828" s="137"/>
      <c r="AB828" s="137"/>
      <c r="AC828" s="137"/>
      <c r="AD828" s="144"/>
      <c r="AE828" s="78"/>
      <c r="AF828" s="78"/>
      <c r="AG828" s="78"/>
      <c r="AH828" s="78"/>
      <c r="AI828" s="78"/>
      <c r="AJ828" s="78"/>
      <c r="AK828" s="78"/>
      <c r="AL828" s="78"/>
      <c r="AM828" s="78"/>
      <c r="AN828" s="78"/>
      <c r="AO828" s="78"/>
      <c r="AP828" s="78"/>
      <c r="AQ828" s="78"/>
      <c r="AR828" s="78"/>
      <c r="AS828" s="78"/>
      <c r="AT828" s="78"/>
    </row>
    <row r="829" s="58" customFormat="1" ht="80" hidden="1" customHeight="1" spans="1:46">
      <c r="A829" s="135" t="s">
        <v>18219</v>
      </c>
      <c r="B829" s="134"/>
      <c r="C829" s="83" t="s">
        <v>2</v>
      </c>
      <c r="D829" s="135" t="s">
        <v>16466</v>
      </c>
      <c r="E829" s="157" t="s">
        <v>18220</v>
      </c>
      <c r="F829" s="157" t="s">
        <v>16400</v>
      </c>
      <c r="G829" s="136"/>
      <c r="H829" s="135">
        <v>18</v>
      </c>
      <c r="I829" s="78">
        <f t="shared" si="27"/>
        <v>18</v>
      </c>
      <c r="J829" s="160">
        <v>1</v>
      </c>
      <c r="K829" s="110">
        <v>0</v>
      </c>
      <c r="L829" s="105">
        <f>STOCK[[#This Row],[Entradas]]-STOCK[[#This Row],[Salidas]]</f>
        <v>1</v>
      </c>
      <c r="M829" s="99">
        <f t="shared" si="28"/>
        <v>1.8</v>
      </c>
      <c r="N829" s="99">
        <v>0</v>
      </c>
      <c r="O829" s="99">
        <v>0</v>
      </c>
      <c r="P829" s="135">
        <v>9</v>
      </c>
      <c r="Q829" s="142">
        <v>0</v>
      </c>
      <c r="R829" s="136">
        <v>0</v>
      </c>
      <c r="S829" s="136">
        <v>1.8</v>
      </c>
      <c r="T829" s="121" t="e">
        <f>[1]!STOCK[[#This Row],[Costo Unitario (USD)]]+[1]!STOCK[[#This Row],[Costo Envío (USD)]]+[1]!STOCK[[#This Row],[Comisión 10%]]</f>
        <v>#REF!</v>
      </c>
      <c r="U829" s="99" t="e">
        <f>[1]!STOCK[[#This Row],[Costo total]]*1.5</f>
        <v>#REF!</v>
      </c>
      <c r="V829" s="80">
        <f t="shared" si="26"/>
        <v>18</v>
      </c>
      <c r="W829" s="121" t="e">
        <f>[1]!STOCK[[#This Row],[Precio Final]]-[1]!STOCK[[#This Row],[Costo total]]</f>
        <v>#REF!</v>
      </c>
      <c r="X829" s="121" t="e">
        <f>[1]!STOCK[[#This Row],[Ganancia Unitaria]]*[1]!STOCK[[#This Row],[Salidas]]</f>
        <v>#REF!</v>
      </c>
      <c r="Y829" s="139"/>
      <c r="Z829" s="136"/>
      <c r="AA829" s="136"/>
      <c r="AB829" s="136"/>
      <c r="AC829" s="136"/>
      <c r="AD829" s="144"/>
      <c r="AE829" s="78"/>
      <c r="AF829" s="78"/>
      <c r="AG829" s="78"/>
      <c r="AH829" s="78"/>
      <c r="AI829" s="78"/>
      <c r="AJ829" s="78"/>
      <c r="AK829" s="78"/>
      <c r="AL829" s="78"/>
      <c r="AM829" s="78"/>
      <c r="AN829" s="78"/>
      <c r="AO829" s="78"/>
      <c r="AP829" s="78"/>
      <c r="AQ829" s="78"/>
      <c r="AR829" s="78"/>
      <c r="AS829" s="78"/>
      <c r="AT829" s="78"/>
    </row>
    <row r="830" s="58" customFormat="1" ht="80" hidden="1" customHeight="1" spans="1:46">
      <c r="A830" s="135" t="s">
        <v>18221</v>
      </c>
      <c r="B830" s="134"/>
      <c r="C830" s="87" t="s">
        <v>2</v>
      </c>
      <c r="D830" s="135" t="s">
        <v>16466</v>
      </c>
      <c r="E830" s="157" t="s">
        <v>18222</v>
      </c>
      <c r="F830" s="157" t="s">
        <v>16387</v>
      </c>
      <c r="G830" s="137"/>
      <c r="H830" s="135">
        <v>20</v>
      </c>
      <c r="I830" s="78">
        <f t="shared" si="27"/>
        <v>20</v>
      </c>
      <c r="J830" s="160">
        <v>1</v>
      </c>
      <c r="K830" s="109">
        <v>0</v>
      </c>
      <c r="L830" s="105">
        <f>STOCK[[#This Row],[Entradas]]-STOCK[[#This Row],[Salidas]]</f>
        <v>1</v>
      </c>
      <c r="M830" s="99">
        <f t="shared" si="28"/>
        <v>2</v>
      </c>
      <c r="N830" s="98">
        <v>0</v>
      </c>
      <c r="O830" s="98">
        <v>0</v>
      </c>
      <c r="P830" s="135">
        <v>9</v>
      </c>
      <c r="Q830" s="141">
        <v>0</v>
      </c>
      <c r="R830" s="137">
        <v>0</v>
      </c>
      <c r="S830" s="137">
        <v>1.8</v>
      </c>
      <c r="T830" s="115" t="e">
        <f>[1]!STOCK[[#This Row],[Costo Unitario (USD)]]+[1]!STOCK[[#This Row],[Costo Envío (USD)]]+[1]!STOCK[[#This Row],[Comisión 10%]]</f>
        <v>#REF!</v>
      </c>
      <c r="U830" s="98" t="e">
        <f>[1]!STOCK[[#This Row],[Costo total]]*1.5</f>
        <v>#REF!</v>
      </c>
      <c r="V830" s="80">
        <f t="shared" si="26"/>
        <v>20</v>
      </c>
      <c r="W830" s="115" t="e">
        <f>[1]!STOCK[[#This Row],[Precio Final]]-[1]!STOCK[[#This Row],[Costo total]]</f>
        <v>#REF!</v>
      </c>
      <c r="X830" s="115" t="e">
        <f>[1]!STOCK[[#This Row],[Ganancia Unitaria]]*[1]!STOCK[[#This Row],[Salidas]]</f>
        <v>#REF!</v>
      </c>
      <c r="Y830" s="140"/>
      <c r="Z830" s="137"/>
      <c r="AA830" s="137"/>
      <c r="AB830" s="137"/>
      <c r="AC830" s="137">
        <v>18</v>
      </c>
      <c r="AD830" s="144"/>
      <c r="AE830" s="78"/>
      <c r="AF830" s="78"/>
      <c r="AG830" s="78"/>
      <c r="AH830" s="78"/>
      <c r="AI830" s="78"/>
      <c r="AJ830" s="78"/>
      <c r="AK830" s="78"/>
      <c r="AL830" s="78"/>
      <c r="AM830" s="78"/>
      <c r="AN830" s="78"/>
      <c r="AO830" s="78"/>
      <c r="AP830" s="78"/>
      <c r="AQ830" s="78"/>
      <c r="AR830" s="78"/>
      <c r="AS830" s="78"/>
      <c r="AT830" s="78"/>
    </row>
    <row r="831" s="58" customFormat="1" ht="80" hidden="1" customHeight="1" spans="1:46">
      <c r="A831" s="135" t="s">
        <v>18223</v>
      </c>
      <c r="B831" s="134"/>
      <c r="C831" s="83" t="s">
        <v>2</v>
      </c>
      <c r="D831" s="135" t="s">
        <v>16466</v>
      </c>
      <c r="E831" s="157" t="s">
        <v>18224</v>
      </c>
      <c r="F831" s="157" t="s">
        <v>16409</v>
      </c>
      <c r="G831" s="136"/>
      <c r="H831" s="135">
        <v>20</v>
      </c>
      <c r="I831" s="78">
        <f t="shared" si="27"/>
        <v>20</v>
      </c>
      <c r="J831" s="160">
        <v>2</v>
      </c>
      <c r="K831" s="110">
        <v>0</v>
      </c>
      <c r="L831" s="105">
        <f>STOCK[[#This Row],[Entradas]]-STOCK[[#This Row],[Salidas]]</f>
        <v>2</v>
      </c>
      <c r="M831" s="99">
        <f t="shared" si="28"/>
        <v>2</v>
      </c>
      <c r="N831" s="99">
        <v>0</v>
      </c>
      <c r="O831" s="99">
        <v>0</v>
      </c>
      <c r="P831" s="135">
        <v>9</v>
      </c>
      <c r="Q831" s="142">
        <v>0</v>
      </c>
      <c r="R831" s="136">
        <v>0</v>
      </c>
      <c r="S831" s="136">
        <v>1.8</v>
      </c>
      <c r="T831" s="121" t="e">
        <f>[1]!STOCK[[#This Row],[Costo Unitario (USD)]]+[1]!STOCK[[#This Row],[Costo Envío (USD)]]+[1]!STOCK[[#This Row],[Comisión 10%]]</f>
        <v>#REF!</v>
      </c>
      <c r="U831" s="99" t="e">
        <f>[1]!STOCK[[#This Row],[Costo total]]*1.5</f>
        <v>#REF!</v>
      </c>
      <c r="V831" s="80">
        <f t="shared" si="26"/>
        <v>20</v>
      </c>
      <c r="W831" s="121" t="e">
        <f>[1]!STOCK[[#This Row],[Precio Final]]-[1]!STOCK[[#This Row],[Costo total]]</f>
        <v>#REF!</v>
      </c>
      <c r="X831" s="121" t="e">
        <f>[1]!STOCK[[#This Row],[Ganancia Unitaria]]*[1]!STOCK[[#This Row],[Salidas]]</f>
        <v>#REF!</v>
      </c>
      <c r="Y831" s="139"/>
      <c r="Z831" s="136"/>
      <c r="AA831" s="136"/>
      <c r="AB831" s="136"/>
      <c r="AC831" s="136"/>
      <c r="AD831" s="144"/>
      <c r="AE831" s="78"/>
      <c r="AF831" s="78"/>
      <c r="AG831" s="78"/>
      <c r="AH831" s="78"/>
      <c r="AI831" s="78"/>
      <c r="AJ831" s="78"/>
      <c r="AK831" s="78"/>
      <c r="AL831" s="78"/>
      <c r="AM831" s="78"/>
      <c r="AN831" s="78"/>
      <c r="AO831" s="78"/>
      <c r="AP831" s="78"/>
      <c r="AQ831" s="78"/>
      <c r="AR831" s="78"/>
      <c r="AS831" s="78"/>
      <c r="AT831" s="78"/>
    </row>
    <row r="832" s="58" customFormat="1" ht="80" hidden="1" customHeight="1" spans="1:46">
      <c r="A832" s="135" t="s">
        <v>18225</v>
      </c>
      <c r="B832" s="134"/>
      <c r="C832" s="87" t="s">
        <v>2</v>
      </c>
      <c r="D832" s="135" t="s">
        <v>16466</v>
      </c>
      <c r="E832" s="157" t="s">
        <v>18226</v>
      </c>
      <c r="F832" s="157" t="s">
        <v>16400</v>
      </c>
      <c r="G832" s="137"/>
      <c r="H832" s="135">
        <v>20</v>
      </c>
      <c r="I832" s="78">
        <f t="shared" si="27"/>
        <v>20</v>
      </c>
      <c r="J832" s="160">
        <v>2</v>
      </c>
      <c r="K832" s="109">
        <v>0</v>
      </c>
      <c r="L832" s="105">
        <f>STOCK[[#This Row],[Entradas]]-STOCK[[#This Row],[Salidas]]</f>
        <v>2</v>
      </c>
      <c r="M832" s="99">
        <f t="shared" si="28"/>
        <v>2</v>
      </c>
      <c r="N832" s="98">
        <v>0</v>
      </c>
      <c r="O832" s="98">
        <v>0</v>
      </c>
      <c r="P832" s="135">
        <v>9</v>
      </c>
      <c r="Q832" s="141">
        <v>0</v>
      </c>
      <c r="R832" s="137">
        <v>0</v>
      </c>
      <c r="S832" s="137">
        <v>1.8</v>
      </c>
      <c r="T832" s="115" t="e">
        <f>[1]!STOCK[[#This Row],[Costo Unitario (USD)]]+[1]!STOCK[[#This Row],[Costo Envío (USD)]]+[1]!STOCK[[#This Row],[Comisión 10%]]</f>
        <v>#REF!</v>
      </c>
      <c r="U832" s="98" t="e">
        <f>[1]!STOCK[[#This Row],[Costo total]]*1.5</f>
        <v>#REF!</v>
      </c>
      <c r="V832" s="80">
        <f t="shared" si="26"/>
        <v>20</v>
      </c>
      <c r="W832" s="115" t="e">
        <f>[1]!STOCK[[#This Row],[Precio Final]]-[1]!STOCK[[#This Row],[Costo total]]</f>
        <v>#REF!</v>
      </c>
      <c r="X832" s="115" t="e">
        <f>[1]!STOCK[[#This Row],[Ganancia Unitaria]]*[1]!STOCK[[#This Row],[Salidas]]</f>
        <v>#REF!</v>
      </c>
      <c r="Y832" s="140"/>
      <c r="Z832" s="137"/>
      <c r="AA832" s="137"/>
      <c r="AB832" s="137"/>
      <c r="AC832" s="137"/>
      <c r="AD832" s="144"/>
      <c r="AE832" s="78"/>
      <c r="AF832" s="78"/>
      <c r="AG832" s="78"/>
      <c r="AH832" s="78"/>
      <c r="AI832" s="78"/>
      <c r="AJ832" s="78"/>
      <c r="AK832" s="78"/>
      <c r="AL832" s="78"/>
      <c r="AM832" s="78"/>
      <c r="AN832" s="78"/>
      <c r="AO832" s="78"/>
      <c r="AP832" s="78"/>
      <c r="AQ832" s="78"/>
      <c r="AR832" s="78"/>
      <c r="AS832" s="78"/>
      <c r="AT832" s="78"/>
    </row>
    <row r="833" s="58" customFormat="1" ht="80" hidden="1" customHeight="1" spans="1:46">
      <c r="A833" s="135" t="s">
        <v>18227</v>
      </c>
      <c r="B833" s="134"/>
      <c r="C833" s="83" t="s">
        <v>2</v>
      </c>
      <c r="D833" s="135" t="s">
        <v>16466</v>
      </c>
      <c r="E833" s="157" t="s">
        <v>18228</v>
      </c>
      <c r="F833" s="157" t="s">
        <v>16413</v>
      </c>
      <c r="G833" s="136"/>
      <c r="H833" s="135">
        <v>20</v>
      </c>
      <c r="I833" s="78">
        <f t="shared" si="27"/>
        <v>20</v>
      </c>
      <c r="J833" s="160">
        <v>1</v>
      </c>
      <c r="K833" s="110">
        <v>0</v>
      </c>
      <c r="L833" s="105">
        <f>STOCK[[#This Row],[Entradas]]-STOCK[[#This Row],[Salidas]]</f>
        <v>1</v>
      </c>
      <c r="M833" s="99">
        <f t="shared" si="28"/>
        <v>2</v>
      </c>
      <c r="N833" s="99">
        <v>0</v>
      </c>
      <c r="O833" s="99">
        <v>0</v>
      </c>
      <c r="P833" s="135">
        <v>9</v>
      </c>
      <c r="Q833" s="142">
        <v>0</v>
      </c>
      <c r="R833" s="136">
        <v>0</v>
      </c>
      <c r="S833" s="136">
        <v>1.8</v>
      </c>
      <c r="T833" s="121" t="e">
        <f>[1]!STOCK[[#This Row],[Costo Unitario (USD)]]+[1]!STOCK[[#This Row],[Costo Envío (USD)]]+[1]!STOCK[[#This Row],[Comisión 10%]]</f>
        <v>#REF!</v>
      </c>
      <c r="U833" s="99" t="e">
        <f>[1]!STOCK[[#This Row],[Costo total]]*1.5</f>
        <v>#REF!</v>
      </c>
      <c r="V833" s="80">
        <f t="shared" si="26"/>
        <v>20</v>
      </c>
      <c r="W833" s="121" t="e">
        <f>[1]!STOCK[[#This Row],[Precio Final]]-[1]!STOCK[[#This Row],[Costo total]]</f>
        <v>#REF!</v>
      </c>
      <c r="X833" s="121" t="e">
        <f>[1]!STOCK[[#This Row],[Ganancia Unitaria]]*[1]!STOCK[[#This Row],[Salidas]]</f>
        <v>#REF!</v>
      </c>
      <c r="Y833" s="139"/>
      <c r="Z833" s="136"/>
      <c r="AA833" s="136"/>
      <c r="AB833" s="136"/>
      <c r="AC833" s="136"/>
      <c r="AD833" s="144"/>
      <c r="AE833" s="78"/>
      <c r="AF833" s="78"/>
      <c r="AG833" s="78"/>
      <c r="AH833" s="78"/>
      <c r="AI833" s="78"/>
      <c r="AJ833" s="78"/>
      <c r="AK833" s="78"/>
      <c r="AL833" s="78"/>
      <c r="AM833" s="78"/>
      <c r="AN833" s="78"/>
      <c r="AO833" s="78"/>
      <c r="AP833" s="78"/>
      <c r="AQ833" s="78"/>
      <c r="AR833" s="78"/>
      <c r="AS833" s="78"/>
      <c r="AT833" s="78"/>
    </row>
    <row r="834" s="58" customFormat="1" ht="80" hidden="1" customHeight="1" spans="1:46">
      <c r="A834" s="135" t="s">
        <v>18229</v>
      </c>
      <c r="B834" s="134"/>
      <c r="C834" s="87" t="s">
        <v>2</v>
      </c>
      <c r="D834" s="135" t="s">
        <v>16466</v>
      </c>
      <c r="E834" s="157" t="s">
        <v>18230</v>
      </c>
      <c r="F834" s="157" t="s">
        <v>16400</v>
      </c>
      <c r="G834" s="137"/>
      <c r="H834" s="135">
        <v>18</v>
      </c>
      <c r="I834" s="78">
        <f t="shared" si="27"/>
        <v>18</v>
      </c>
      <c r="J834" s="160">
        <v>3</v>
      </c>
      <c r="K834" s="109">
        <v>0</v>
      </c>
      <c r="L834" s="105">
        <f>STOCK[[#This Row],[Entradas]]-STOCK[[#This Row],[Salidas]]</f>
        <v>3</v>
      </c>
      <c r="M834" s="99">
        <f t="shared" si="28"/>
        <v>1.8</v>
      </c>
      <c r="N834" s="98">
        <v>0</v>
      </c>
      <c r="O834" s="98">
        <v>0</v>
      </c>
      <c r="P834" s="135">
        <v>9</v>
      </c>
      <c r="Q834" s="141">
        <v>0</v>
      </c>
      <c r="R834" s="137">
        <v>0</v>
      </c>
      <c r="S834" s="137">
        <v>1.8</v>
      </c>
      <c r="T834" s="115" t="e">
        <f>[1]!STOCK[[#This Row],[Costo Unitario (USD)]]+[1]!STOCK[[#This Row],[Costo Envío (USD)]]+[1]!STOCK[[#This Row],[Comisión 10%]]</f>
        <v>#REF!</v>
      </c>
      <c r="U834" s="98" t="e">
        <f>[1]!STOCK[[#This Row],[Costo total]]*1.5</f>
        <v>#REF!</v>
      </c>
      <c r="V834" s="80">
        <f t="shared" ref="V834:V897" si="29">H834</f>
        <v>18</v>
      </c>
      <c r="W834" s="115" t="e">
        <f>[1]!STOCK[[#This Row],[Precio Final]]-[1]!STOCK[[#This Row],[Costo total]]</f>
        <v>#REF!</v>
      </c>
      <c r="X834" s="115" t="e">
        <f>[1]!STOCK[[#This Row],[Ganancia Unitaria]]*[1]!STOCK[[#This Row],[Salidas]]</f>
        <v>#REF!</v>
      </c>
      <c r="Y834" s="140"/>
      <c r="Z834" s="137"/>
      <c r="AA834" s="137"/>
      <c r="AB834" s="137"/>
      <c r="AC834" s="137"/>
      <c r="AD834" s="144"/>
      <c r="AE834" s="78"/>
      <c r="AF834" s="78"/>
      <c r="AG834" s="78"/>
      <c r="AH834" s="78"/>
      <c r="AI834" s="78"/>
      <c r="AJ834" s="78"/>
      <c r="AK834" s="78"/>
      <c r="AL834" s="78"/>
      <c r="AM834" s="78"/>
      <c r="AN834" s="78"/>
      <c r="AO834" s="78"/>
      <c r="AP834" s="78"/>
      <c r="AQ834" s="78"/>
      <c r="AR834" s="78"/>
      <c r="AS834" s="78"/>
      <c r="AT834" s="78"/>
    </row>
    <row r="835" s="58" customFormat="1" ht="80" hidden="1" customHeight="1" spans="1:46">
      <c r="A835" s="135" t="s">
        <v>18231</v>
      </c>
      <c r="B835" s="134"/>
      <c r="C835" s="83" t="s">
        <v>2</v>
      </c>
      <c r="D835" s="135" t="s">
        <v>16466</v>
      </c>
      <c r="E835" s="157" t="s">
        <v>18232</v>
      </c>
      <c r="F835" s="157" t="s">
        <v>16400</v>
      </c>
      <c r="G835" s="136"/>
      <c r="H835" s="135">
        <v>18</v>
      </c>
      <c r="I835" s="78">
        <f t="shared" si="27"/>
        <v>18</v>
      </c>
      <c r="J835" s="160">
        <v>1</v>
      </c>
      <c r="K835" s="110">
        <v>0</v>
      </c>
      <c r="L835" s="105">
        <f>STOCK[[#This Row],[Entradas]]-STOCK[[#This Row],[Salidas]]</f>
        <v>1</v>
      </c>
      <c r="M835" s="99">
        <f t="shared" si="28"/>
        <v>1.8</v>
      </c>
      <c r="N835" s="99">
        <v>0</v>
      </c>
      <c r="O835" s="99">
        <v>0</v>
      </c>
      <c r="P835" s="135">
        <v>9</v>
      </c>
      <c r="Q835" s="142">
        <v>0</v>
      </c>
      <c r="R835" s="136">
        <v>0</v>
      </c>
      <c r="S835" s="136">
        <v>1.8</v>
      </c>
      <c r="T835" s="121" t="e">
        <f>[1]!STOCK[[#This Row],[Costo Unitario (USD)]]+[1]!STOCK[[#This Row],[Costo Envío (USD)]]+[1]!STOCK[[#This Row],[Comisión 10%]]</f>
        <v>#REF!</v>
      </c>
      <c r="U835" s="99" t="e">
        <f>[1]!STOCK[[#This Row],[Costo total]]*1.5</f>
        <v>#REF!</v>
      </c>
      <c r="V835" s="80">
        <f t="shared" si="29"/>
        <v>18</v>
      </c>
      <c r="W835" s="121" t="e">
        <f>[1]!STOCK[[#This Row],[Precio Final]]-[1]!STOCK[[#This Row],[Costo total]]</f>
        <v>#REF!</v>
      </c>
      <c r="X835" s="121" t="e">
        <f>[1]!STOCK[[#This Row],[Ganancia Unitaria]]*[1]!STOCK[[#This Row],[Salidas]]</f>
        <v>#REF!</v>
      </c>
      <c r="Y835" s="139"/>
      <c r="Z835" s="136"/>
      <c r="AA835" s="136"/>
      <c r="AB835" s="136"/>
      <c r="AC835" s="136">
        <v>15</v>
      </c>
      <c r="AD835" s="144"/>
      <c r="AE835" s="78"/>
      <c r="AF835" s="78"/>
      <c r="AG835" s="78"/>
      <c r="AH835" s="78"/>
      <c r="AI835" s="78"/>
      <c r="AJ835" s="78"/>
      <c r="AK835" s="78"/>
      <c r="AL835" s="78"/>
      <c r="AM835" s="78"/>
      <c r="AN835" s="78"/>
      <c r="AO835" s="78"/>
      <c r="AP835" s="78"/>
      <c r="AQ835" s="78"/>
      <c r="AR835" s="78"/>
      <c r="AS835" s="78"/>
      <c r="AT835" s="78"/>
    </row>
    <row r="836" s="58" customFormat="1" ht="80" hidden="1" customHeight="1" spans="1:46">
      <c r="A836" s="135" t="s">
        <v>18233</v>
      </c>
      <c r="B836" s="134"/>
      <c r="C836" s="87" t="s">
        <v>2</v>
      </c>
      <c r="D836" s="135" t="s">
        <v>16466</v>
      </c>
      <c r="E836" s="157" t="s">
        <v>18234</v>
      </c>
      <c r="F836" s="157" t="s">
        <v>16413</v>
      </c>
      <c r="G836" s="137"/>
      <c r="H836" s="135">
        <v>18</v>
      </c>
      <c r="I836" s="78">
        <f t="shared" si="27"/>
        <v>18</v>
      </c>
      <c r="J836" s="160">
        <v>0</v>
      </c>
      <c r="K836" s="109">
        <v>0</v>
      </c>
      <c r="L836" s="105">
        <f>STOCK[[#This Row],[Entradas]]-STOCK[[#This Row],[Salidas]]</f>
        <v>0</v>
      </c>
      <c r="M836" s="99">
        <f t="shared" si="28"/>
        <v>1.8</v>
      </c>
      <c r="N836" s="98">
        <v>0</v>
      </c>
      <c r="O836" s="98">
        <v>0</v>
      </c>
      <c r="P836" s="135">
        <v>9</v>
      </c>
      <c r="Q836" s="141">
        <v>0</v>
      </c>
      <c r="R836" s="137">
        <v>0</v>
      </c>
      <c r="S836" s="137">
        <v>1.8</v>
      </c>
      <c r="T836" s="115" t="e">
        <f>[1]!STOCK[[#This Row],[Costo Unitario (USD)]]+[1]!STOCK[[#This Row],[Costo Envío (USD)]]+[1]!STOCK[[#This Row],[Comisión 10%]]</f>
        <v>#REF!</v>
      </c>
      <c r="U836" s="98" t="e">
        <f>[1]!STOCK[[#This Row],[Costo total]]*1.5</f>
        <v>#REF!</v>
      </c>
      <c r="V836" s="80">
        <f t="shared" si="29"/>
        <v>18</v>
      </c>
      <c r="W836" s="115" t="e">
        <f>[1]!STOCK[[#This Row],[Precio Final]]-[1]!STOCK[[#This Row],[Costo total]]</f>
        <v>#REF!</v>
      </c>
      <c r="X836" s="115" t="e">
        <f>[1]!STOCK[[#This Row],[Ganancia Unitaria]]*[1]!STOCK[[#This Row],[Salidas]]</f>
        <v>#REF!</v>
      </c>
      <c r="Y836" s="140"/>
      <c r="Z836" s="137"/>
      <c r="AA836" s="137"/>
      <c r="AB836" s="137"/>
      <c r="AC836" s="137"/>
      <c r="AD836" s="65"/>
      <c r="AE836" s="78"/>
      <c r="AF836" s="78"/>
      <c r="AG836" s="78"/>
      <c r="AH836" s="78"/>
      <c r="AI836" s="78"/>
      <c r="AJ836" s="78"/>
      <c r="AK836" s="78"/>
      <c r="AL836" s="78"/>
      <c r="AM836" s="78"/>
      <c r="AN836" s="78"/>
      <c r="AO836" s="78"/>
      <c r="AP836" s="78"/>
      <c r="AQ836" s="78"/>
      <c r="AR836" s="78"/>
      <c r="AS836" s="78"/>
      <c r="AT836" s="78"/>
    </row>
    <row r="837" ht="80" hidden="1" customHeight="1" spans="1:30">
      <c r="A837" s="152" t="s">
        <v>18235</v>
      </c>
      <c r="B837" s="134"/>
      <c r="C837" s="83" t="s">
        <v>2</v>
      </c>
      <c r="D837" s="135" t="s">
        <v>16466</v>
      </c>
      <c r="E837" s="157" t="s">
        <v>18236</v>
      </c>
      <c r="F837" s="157" t="s">
        <v>16568</v>
      </c>
      <c r="G837" s="136"/>
      <c r="H837" s="135">
        <v>18</v>
      </c>
      <c r="I837" s="78">
        <f t="shared" si="27"/>
        <v>18</v>
      </c>
      <c r="J837" s="160">
        <v>0</v>
      </c>
      <c r="K837" s="110">
        <v>0</v>
      </c>
      <c r="L837" s="105">
        <f>STOCK[[#This Row],[Entradas]]-STOCK[[#This Row],[Salidas]]</f>
        <v>0</v>
      </c>
      <c r="M837" s="99">
        <f t="shared" si="28"/>
        <v>1.8</v>
      </c>
      <c r="N837" s="99">
        <v>0</v>
      </c>
      <c r="O837" s="99">
        <v>0</v>
      </c>
      <c r="P837" s="135">
        <v>9</v>
      </c>
      <c r="Q837" s="142">
        <v>0</v>
      </c>
      <c r="R837" s="136">
        <v>0</v>
      </c>
      <c r="S837" s="136">
        <v>1.8</v>
      </c>
      <c r="T837" s="121" t="e">
        <f>[1]!STOCK[[#This Row],[Costo Unitario (USD)]]+[1]!STOCK[[#This Row],[Costo Envío (USD)]]+[1]!STOCK[[#This Row],[Comisión 10%]]</f>
        <v>#REF!</v>
      </c>
      <c r="U837" s="99" t="e">
        <f>[1]!STOCK[[#This Row],[Costo total]]*1.5</f>
        <v>#REF!</v>
      </c>
      <c r="V837" s="80">
        <f t="shared" si="29"/>
        <v>18</v>
      </c>
      <c r="W837" s="121" t="e">
        <f>[1]!STOCK[[#This Row],[Precio Final]]-[1]!STOCK[[#This Row],[Costo total]]</f>
        <v>#REF!</v>
      </c>
      <c r="X837" s="121" t="e">
        <f>[1]!STOCK[[#This Row],[Ganancia Unitaria]]*[1]!STOCK[[#This Row],[Salidas]]</f>
        <v>#REF!</v>
      </c>
      <c r="Y837" s="139"/>
      <c r="Z837" s="136"/>
      <c r="AA837" s="136"/>
      <c r="AB837" s="136"/>
      <c r="AC837" s="136"/>
      <c r="AD837" s="172"/>
    </row>
    <row r="838" s="60" customFormat="1" ht="80" hidden="1" customHeight="1" spans="1:46">
      <c r="A838" s="152" t="s">
        <v>18237</v>
      </c>
      <c r="B838" s="134"/>
      <c r="C838" s="87" t="s">
        <v>2</v>
      </c>
      <c r="D838" s="135" t="s">
        <v>16466</v>
      </c>
      <c r="E838" s="157" t="s">
        <v>18238</v>
      </c>
      <c r="F838" s="157" t="s">
        <v>16413</v>
      </c>
      <c r="G838" s="137"/>
      <c r="H838" s="135">
        <v>18</v>
      </c>
      <c r="I838" s="78">
        <f t="shared" si="27"/>
        <v>18</v>
      </c>
      <c r="J838" s="160">
        <v>1</v>
      </c>
      <c r="K838" s="109">
        <v>1</v>
      </c>
      <c r="L838" s="105">
        <f>STOCK[[#This Row],[Entradas]]-STOCK[[#This Row],[Salidas]]</f>
        <v>0</v>
      </c>
      <c r="M838" s="99">
        <f t="shared" si="28"/>
        <v>1.8</v>
      </c>
      <c r="N838" s="98">
        <v>0</v>
      </c>
      <c r="O838" s="98">
        <v>0</v>
      </c>
      <c r="P838" s="135">
        <v>9</v>
      </c>
      <c r="Q838" s="141">
        <v>0</v>
      </c>
      <c r="R838" s="137">
        <v>0</v>
      </c>
      <c r="S838" s="137">
        <v>1.8</v>
      </c>
      <c r="T838" s="115" t="e">
        <f>[1]!STOCK[[#This Row],[Costo Unitario (USD)]]+[1]!STOCK[[#This Row],[Costo Envío (USD)]]+[1]!STOCK[[#This Row],[Comisión 10%]]</f>
        <v>#REF!</v>
      </c>
      <c r="U838" s="98" t="e">
        <f>[1]!STOCK[[#This Row],[Costo total]]*1.5</f>
        <v>#REF!</v>
      </c>
      <c r="V838" s="80">
        <f t="shared" si="29"/>
        <v>18</v>
      </c>
      <c r="W838" s="115" t="e">
        <f>[1]!STOCK[[#This Row],[Precio Final]]-[1]!STOCK[[#This Row],[Costo total]]</f>
        <v>#REF!</v>
      </c>
      <c r="X838" s="115" t="e">
        <f>[1]!STOCK[[#This Row],[Ganancia Unitaria]]*[1]!STOCK[[#This Row],[Salidas]]</f>
        <v>#REF!</v>
      </c>
      <c r="Y838" s="140"/>
      <c r="Z838" s="137"/>
      <c r="AA838" s="137"/>
      <c r="AB838" s="137"/>
      <c r="AC838" s="137"/>
      <c r="AD838" s="172"/>
      <c r="AE838" s="172"/>
      <c r="AF838" s="172"/>
      <c r="AG838" s="172"/>
      <c r="AH838" s="172"/>
      <c r="AI838" s="172"/>
      <c r="AJ838" s="172"/>
      <c r="AK838" s="172"/>
      <c r="AL838" s="172"/>
      <c r="AM838" s="172"/>
      <c r="AN838" s="172"/>
      <c r="AO838" s="172"/>
      <c r="AP838" s="172"/>
      <c r="AQ838" s="172"/>
      <c r="AR838" s="172"/>
      <c r="AS838" s="172"/>
      <c r="AT838" s="172"/>
    </row>
    <row r="839" s="60" customFormat="1" ht="80" hidden="1" customHeight="1" spans="1:46">
      <c r="A839" s="135" t="s">
        <v>18239</v>
      </c>
      <c r="B839" s="134"/>
      <c r="C839" s="83" t="s">
        <v>2</v>
      </c>
      <c r="D839" s="135" t="s">
        <v>16466</v>
      </c>
      <c r="E839" s="157" t="s">
        <v>18240</v>
      </c>
      <c r="F839" s="157" t="s">
        <v>16568</v>
      </c>
      <c r="G839" s="136"/>
      <c r="H839" s="135">
        <v>20</v>
      </c>
      <c r="I839" s="78">
        <f t="shared" si="27"/>
        <v>20</v>
      </c>
      <c r="J839" s="160">
        <v>1</v>
      </c>
      <c r="K839" s="110">
        <v>1</v>
      </c>
      <c r="L839" s="105">
        <f>STOCK[[#This Row],[Entradas]]-STOCK[[#This Row],[Salidas]]</f>
        <v>0</v>
      </c>
      <c r="M839" s="99">
        <f t="shared" si="28"/>
        <v>2</v>
      </c>
      <c r="N839" s="99">
        <v>0</v>
      </c>
      <c r="O839" s="99">
        <v>0</v>
      </c>
      <c r="P839" s="135">
        <v>9</v>
      </c>
      <c r="Q839" s="142">
        <v>0</v>
      </c>
      <c r="R839" s="136">
        <v>0</v>
      </c>
      <c r="S839" s="136">
        <v>1.8</v>
      </c>
      <c r="T839" s="121" t="e">
        <f>[1]!STOCK[[#This Row],[Costo Unitario (USD)]]+[1]!STOCK[[#This Row],[Costo Envío (USD)]]+[1]!STOCK[[#This Row],[Comisión 10%]]</f>
        <v>#REF!</v>
      </c>
      <c r="U839" s="99" t="e">
        <f>[1]!STOCK[[#This Row],[Costo total]]*1.5</f>
        <v>#REF!</v>
      </c>
      <c r="V839" s="80">
        <f t="shared" si="29"/>
        <v>20</v>
      </c>
      <c r="W839" s="121" t="e">
        <f>[1]!STOCK[[#This Row],[Precio Final]]-[1]!STOCK[[#This Row],[Costo total]]</f>
        <v>#REF!</v>
      </c>
      <c r="X839" s="121" t="e">
        <f>[1]!STOCK[[#This Row],[Ganancia Unitaria]]*[1]!STOCK[[#This Row],[Salidas]]</f>
        <v>#REF!</v>
      </c>
      <c r="Y839" s="139"/>
      <c r="Z839" s="136"/>
      <c r="AA839" s="136"/>
      <c r="AB839" s="136"/>
      <c r="AC839" s="136">
        <v>18</v>
      </c>
      <c r="AD839" s="172"/>
      <c r="AE839" s="172"/>
      <c r="AF839" s="172"/>
      <c r="AG839" s="172"/>
      <c r="AH839" s="172"/>
      <c r="AI839" s="172"/>
      <c r="AJ839" s="172"/>
      <c r="AK839" s="172"/>
      <c r="AL839" s="172"/>
      <c r="AM839" s="172"/>
      <c r="AN839" s="172"/>
      <c r="AO839" s="172"/>
      <c r="AP839" s="172"/>
      <c r="AQ839" s="172"/>
      <c r="AR839" s="172"/>
      <c r="AS839" s="172"/>
      <c r="AT839" s="172"/>
    </row>
    <row r="840" s="60" customFormat="1" ht="80" hidden="1" customHeight="1" spans="1:46">
      <c r="A840" s="135" t="s">
        <v>18241</v>
      </c>
      <c r="B840" s="134"/>
      <c r="C840" s="87" t="s">
        <v>2</v>
      </c>
      <c r="D840" s="135" t="s">
        <v>16466</v>
      </c>
      <c r="E840" s="157" t="s">
        <v>18242</v>
      </c>
      <c r="F840" s="157" t="s">
        <v>16400</v>
      </c>
      <c r="G840" s="137"/>
      <c r="H840" s="135">
        <v>20</v>
      </c>
      <c r="I840" s="78">
        <f t="shared" si="27"/>
        <v>20</v>
      </c>
      <c r="J840" s="160">
        <v>1</v>
      </c>
      <c r="K840" s="109">
        <v>0</v>
      </c>
      <c r="L840" s="105">
        <f>STOCK[[#This Row],[Entradas]]-STOCK[[#This Row],[Salidas]]</f>
        <v>1</v>
      </c>
      <c r="M840" s="99">
        <f t="shared" si="28"/>
        <v>2</v>
      </c>
      <c r="N840" s="98">
        <v>0</v>
      </c>
      <c r="O840" s="98">
        <v>0</v>
      </c>
      <c r="P840" s="135">
        <v>9</v>
      </c>
      <c r="Q840" s="141">
        <v>0</v>
      </c>
      <c r="R840" s="137">
        <v>0</v>
      </c>
      <c r="S840" s="137">
        <v>1.8</v>
      </c>
      <c r="T840" s="115" t="e">
        <f>[1]!STOCK[[#This Row],[Costo Unitario (USD)]]+[1]!STOCK[[#This Row],[Costo Envío (USD)]]+[1]!STOCK[[#This Row],[Comisión 10%]]</f>
        <v>#REF!</v>
      </c>
      <c r="U840" s="98" t="e">
        <f>[1]!STOCK[[#This Row],[Costo total]]*1.5</f>
        <v>#REF!</v>
      </c>
      <c r="V840" s="80">
        <f t="shared" si="29"/>
        <v>20</v>
      </c>
      <c r="W840" s="115" t="e">
        <f>[1]!STOCK[[#This Row],[Precio Final]]-[1]!STOCK[[#This Row],[Costo total]]</f>
        <v>#REF!</v>
      </c>
      <c r="X840" s="115" t="e">
        <f>[1]!STOCK[[#This Row],[Ganancia Unitaria]]*[1]!STOCK[[#This Row],[Salidas]]</f>
        <v>#REF!</v>
      </c>
      <c r="Y840" s="140"/>
      <c r="Z840" s="137"/>
      <c r="AA840" s="137"/>
      <c r="AB840" s="137"/>
      <c r="AC840" s="137"/>
      <c r="AD840" s="173"/>
      <c r="AE840" s="172"/>
      <c r="AF840" s="172"/>
      <c r="AG840" s="172"/>
      <c r="AH840" s="172"/>
      <c r="AI840" s="172"/>
      <c r="AJ840" s="172"/>
      <c r="AK840" s="172"/>
      <c r="AL840" s="172"/>
      <c r="AM840" s="172"/>
      <c r="AN840" s="172"/>
      <c r="AO840" s="172"/>
      <c r="AP840" s="172"/>
      <c r="AQ840" s="172"/>
      <c r="AR840" s="172"/>
      <c r="AS840" s="172"/>
      <c r="AT840" s="172"/>
    </row>
    <row r="841" s="61" customFormat="1" ht="80" hidden="1" customHeight="1" spans="1:46">
      <c r="A841" s="135" t="s">
        <v>18243</v>
      </c>
      <c r="B841" s="134"/>
      <c r="C841" s="83" t="s">
        <v>2</v>
      </c>
      <c r="D841" s="135" t="s">
        <v>16466</v>
      </c>
      <c r="E841" s="157" t="s">
        <v>18244</v>
      </c>
      <c r="F841" s="157" t="s">
        <v>16400</v>
      </c>
      <c r="G841" s="136"/>
      <c r="H841" s="135">
        <v>20</v>
      </c>
      <c r="I841" s="78">
        <f t="shared" si="27"/>
        <v>20</v>
      </c>
      <c r="J841" s="160">
        <v>4</v>
      </c>
      <c r="K841" s="110">
        <v>1</v>
      </c>
      <c r="L841" s="105">
        <f>STOCK[[#This Row],[Entradas]]-STOCK[[#This Row],[Salidas]]</f>
        <v>3</v>
      </c>
      <c r="M841" s="99">
        <f t="shared" si="28"/>
        <v>2</v>
      </c>
      <c r="N841" s="99">
        <v>0</v>
      </c>
      <c r="O841" s="99">
        <v>0</v>
      </c>
      <c r="P841" s="135">
        <v>9</v>
      </c>
      <c r="Q841" s="142">
        <v>0</v>
      </c>
      <c r="R841" s="136">
        <v>0</v>
      </c>
      <c r="S841" s="136">
        <v>1.8</v>
      </c>
      <c r="T841" s="121" t="e">
        <f>[1]!STOCK[[#This Row],[Costo Unitario (USD)]]+[1]!STOCK[[#This Row],[Costo Envío (USD)]]+[1]!STOCK[[#This Row],[Comisión 10%]]</f>
        <v>#REF!</v>
      </c>
      <c r="U841" s="99" t="e">
        <f>[1]!STOCK[[#This Row],[Costo total]]*1.5</f>
        <v>#REF!</v>
      </c>
      <c r="V841" s="80">
        <f t="shared" si="29"/>
        <v>20</v>
      </c>
      <c r="W841" s="121" t="e">
        <f>[1]!STOCK[[#This Row],[Precio Final]]-[1]!STOCK[[#This Row],[Costo total]]</f>
        <v>#REF!</v>
      </c>
      <c r="X841" s="121" t="e">
        <f>[1]!STOCK[[#This Row],[Ganancia Unitaria]]*[1]!STOCK[[#This Row],[Salidas]]</f>
        <v>#REF!</v>
      </c>
      <c r="Y841" s="139"/>
      <c r="Z841" s="136"/>
      <c r="AA841" s="136"/>
      <c r="AB841" s="136"/>
      <c r="AC841" s="136"/>
      <c r="AD841" s="65"/>
      <c r="AE841" s="173"/>
      <c r="AF841" s="173"/>
      <c r="AG841" s="173"/>
      <c r="AH841" s="173"/>
      <c r="AI841" s="173"/>
      <c r="AJ841" s="173"/>
      <c r="AK841" s="173"/>
      <c r="AL841" s="173"/>
      <c r="AM841" s="173"/>
      <c r="AN841" s="173"/>
      <c r="AO841" s="173"/>
      <c r="AP841" s="173"/>
      <c r="AQ841" s="173"/>
      <c r="AR841" s="173"/>
      <c r="AS841" s="173"/>
      <c r="AT841" s="173"/>
    </row>
    <row r="842" ht="80" hidden="1" customHeight="1" spans="1:29">
      <c r="A842" s="135" t="s">
        <v>18245</v>
      </c>
      <c r="B842" s="134"/>
      <c r="C842" s="87" t="s">
        <v>2</v>
      </c>
      <c r="D842" s="135" t="s">
        <v>16466</v>
      </c>
      <c r="E842" s="157" t="s">
        <v>18246</v>
      </c>
      <c r="F842" s="157" t="s">
        <v>16409</v>
      </c>
      <c r="G842" s="137"/>
      <c r="H842" s="135">
        <v>20</v>
      </c>
      <c r="I842" s="78">
        <f t="shared" si="27"/>
        <v>20</v>
      </c>
      <c r="J842" s="160">
        <v>2</v>
      </c>
      <c r="K842" s="109">
        <v>0</v>
      </c>
      <c r="L842" s="105">
        <f>STOCK[[#This Row],[Entradas]]-STOCK[[#This Row],[Salidas]]</f>
        <v>2</v>
      </c>
      <c r="M842" s="99">
        <f t="shared" si="28"/>
        <v>2</v>
      </c>
      <c r="N842" s="98">
        <v>0</v>
      </c>
      <c r="O842" s="98">
        <v>0</v>
      </c>
      <c r="P842" s="135">
        <v>9</v>
      </c>
      <c r="Q842" s="141">
        <v>0</v>
      </c>
      <c r="R842" s="137">
        <v>0</v>
      </c>
      <c r="S842" s="137">
        <v>1.8</v>
      </c>
      <c r="T842" s="115" t="e">
        <f>[1]!STOCK[[#This Row],[Costo Unitario (USD)]]+[1]!STOCK[[#This Row],[Costo Envío (USD)]]+[1]!STOCK[[#This Row],[Comisión 10%]]</f>
        <v>#REF!</v>
      </c>
      <c r="U842" s="98" t="e">
        <f>[1]!STOCK[[#This Row],[Costo total]]*1.5</f>
        <v>#REF!</v>
      </c>
      <c r="V842" s="80">
        <f t="shared" si="29"/>
        <v>20</v>
      </c>
      <c r="W842" s="115" t="e">
        <f>[1]!STOCK[[#This Row],[Precio Final]]-[1]!STOCK[[#This Row],[Costo total]]</f>
        <v>#REF!</v>
      </c>
      <c r="X842" s="115" t="e">
        <f>[1]!STOCK[[#This Row],[Ganancia Unitaria]]*[1]!STOCK[[#This Row],[Salidas]]</f>
        <v>#REF!</v>
      </c>
      <c r="Y842" s="140"/>
      <c r="Z842" s="137"/>
      <c r="AA842" s="137"/>
      <c r="AB842" s="137"/>
      <c r="AC842" s="137"/>
    </row>
    <row r="843" ht="80" hidden="1" customHeight="1" spans="1:29">
      <c r="A843" s="135" t="s">
        <v>18247</v>
      </c>
      <c r="B843" s="134"/>
      <c r="C843" s="83" t="s">
        <v>2</v>
      </c>
      <c r="D843" s="135" t="s">
        <v>16466</v>
      </c>
      <c r="E843" s="157" t="s">
        <v>18248</v>
      </c>
      <c r="F843" s="157" t="s">
        <v>16413</v>
      </c>
      <c r="G843" s="136"/>
      <c r="H843" s="135">
        <v>25</v>
      </c>
      <c r="I843" s="78">
        <f t="shared" si="27"/>
        <v>25</v>
      </c>
      <c r="J843" s="160">
        <v>1</v>
      </c>
      <c r="K843" s="110">
        <v>0</v>
      </c>
      <c r="L843" s="105">
        <f>STOCK[[#This Row],[Entradas]]-STOCK[[#This Row],[Salidas]]</f>
        <v>1</v>
      </c>
      <c r="M843" s="99">
        <f t="shared" si="28"/>
        <v>2.5</v>
      </c>
      <c r="N843" s="99">
        <v>0</v>
      </c>
      <c r="O843" s="99">
        <v>0</v>
      </c>
      <c r="P843" s="135">
        <v>9</v>
      </c>
      <c r="Q843" s="142">
        <v>0</v>
      </c>
      <c r="R843" s="136">
        <v>0</v>
      </c>
      <c r="S843" s="136">
        <v>1.8</v>
      </c>
      <c r="T843" s="121" t="e">
        <f>[1]!STOCK[[#This Row],[Costo Unitario (USD)]]+[1]!STOCK[[#This Row],[Costo Envío (USD)]]+[1]!STOCK[[#This Row],[Comisión 10%]]</f>
        <v>#REF!</v>
      </c>
      <c r="U843" s="99" t="e">
        <f>[1]!STOCK[[#This Row],[Costo total]]*1.5</f>
        <v>#REF!</v>
      </c>
      <c r="V843" s="80">
        <f t="shared" si="29"/>
        <v>25</v>
      </c>
      <c r="W843" s="121" t="e">
        <f>[1]!STOCK[[#This Row],[Precio Final]]-[1]!STOCK[[#This Row],[Costo total]]</f>
        <v>#REF!</v>
      </c>
      <c r="X843" s="121" t="e">
        <f>[1]!STOCK[[#This Row],[Ganancia Unitaria]]*[1]!STOCK[[#This Row],[Salidas]]</f>
        <v>#REF!</v>
      </c>
      <c r="Y843" s="139"/>
      <c r="Z843" s="136"/>
      <c r="AA843" s="136"/>
      <c r="AB843" s="136"/>
      <c r="AC843" s="136">
        <v>20</v>
      </c>
    </row>
    <row r="844" ht="80" hidden="1" customHeight="1" spans="1:29">
      <c r="A844" s="135" t="s">
        <v>18249</v>
      </c>
      <c r="B844" s="134"/>
      <c r="C844" s="87" t="s">
        <v>2</v>
      </c>
      <c r="D844" s="135" t="s">
        <v>16466</v>
      </c>
      <c r="E844" s="157" t="s">
        <v>18250</v>
      </c>
      <c r="F844" s="157" t="s">
        <v>16400</v>
      </c>
      <c r="G844" s="137"/>
      <c r="H844" s="135">
        <v>15</v>
      </c>
      <c r="I844" s="78">
        <f t="shared" si="27"/>
        <v>15</v>
      </c>
      <c r="J844" s="160">
        <v>4</v>
      </c>
      <c r="K844" s="109">
        <v>0</v>
      </c>
      <c r="L844" s="105">
        <f>STOCK[[#This Row],[Entradas]]-STOCK[[#This Row],[Salidas]]</f>
        <v>4</v>
      </c>
      <c r="M844" s="99">
        <f t="shared" si="28"/>
        <v>1.5</v>
      </c>
      <c r="N844" s="98">
        <v>0</v>
      </c>
      <c r="O844" s="98">
        <v>0</v>
      </c>
      <c r="P844" s="135">
        <v>9</v>
      </c>
      <c r="Q844" s="141">
        <v>0</v>
      </c>
      <c r="R844" s="137">
        <v>0</v>
      </c>
      <c r="S844" s="137">
        <v>1.8</v>
      </c>
      <c r="T844" s="115" t="e">
        <f>[1]!STOCK[[#This Row],[Costo Unitario (USD)]]+[1]!STOCK[[#This Row],[Costo Envío (USD)]]+[1]!STOCK[[#This Row],[Comisión 10%]]</f>
        <v>#REF!</v>
      </c>
      <c r="U844" s="98" t="e">
        <f>[1]!STOCK[[#This Row],[Costo total]]*1.5</f>
        <v>#REF!</v>
      </c>
      <c r="V844" s="80">
        <f t="shared" si="29"/>
        <v>15</v>
      </c>
      <c r="W844" s="115" t="e">
        <f>[1]!STOCK[[#This Row],[Precio Final]]-[1]!STOCK[[#This Row],[Costo total]]</f>
        <v>#REF!</v>
      </c>
      <c r="X844" s="115" t="e">
        <f>[1]!STOCK[[#This Row],[Ganancia Unitaria]]*[1]!STOCK[[#This Row],[Salidas]]</f>
        <v>#REF!</v>
      </c>
      <c r="Y844" s="140"/>
      <c r="Z844" s="137"/>
      <c r="AA844" s="137"/>
      <c r="AB844" s="137"/>
      <c r="AC844" s="137">
        <v>15</v>
      </c>
    </row>
    <row r="845" ht="80" hidden="1" customHeight="1" spans="1:29">
      <c r="A845" s="135" t="s">
        <v>18251</v>
      </c>
      <c r="B845" s="134"/>
      <c r="C845" s="83" t="s">
        <v>2</v>
      </c>
      <c r="D845" s="135" t="s">
        <v>16466</v>
      </c>
      <c r="E845" s="157" t="s">
        <v>18252</v>
      </c>
      <c r="F845" s="157" t="s">
        <v>17230</v>
      </c>
      <c r="G845" s="136"/>
      <c r="H845" s="135">
        <v>18</v>
      </c>
      <c r="I845" s="78">
        <f t="shared" si="27"/>
        <v>18</v>
      </c>
      <c r="J845" s="160">
        <v>3</v>
      </c>
      <c r="K845" s="110">
        <v>0</v>
      </c>
      <c r="L845" s="105">
        <f>STOCK[[#This Row],[Entradas]]-STOCK[[#This Row],[Salidas]]</f>
        <v>3</v>
      </c>
      <c r="M845" s="99">
        <f t="shared" si="28"/>
        <v>1.8</v>
      </c>
      <c r="N845" s="99">
        <v>0</v>
      </c>
      <c r="O845" s="99">
        <v>0</v>
      </c>
      <c r="P845" s="135">
        <v>9</v>
      </c>
      <c r="Q845" s="142">
        <v>0</v>
      </c>
      <c r="R845" s="136">
        <v>0</v>
      </c>
      <c r="S845" s="136">
        <v>1.8</v>
      </c>
      <c r="T845" s="121" t="e">
        <f>[1]!STOCK[[#This Row],[Costo Unitario (USD)]]+[1]!STOCK[[#This Row],[Costo Envío (USD)]]+[1]!STOCK[[#This Row],[Comisión 10%]]</f>
        <v>#REF!</v>
      </c>
      <c r="U845" s="99" t="e">
        <f>[1]!STOCK[[#This Row],[Costo total]]*1.5</f>
        <v>#REF!</v>
      </c>
      <c r="V845" s="80">
        <f t="shared" si="29"/>
        <v>18</v>
      </c>
      <c r="W845" s="121" t="e">
        <f>[1]!STOCK[[#This Row],[Precio Final]]-[1]!STOCK[[#This Row],[Costo total]]</f>
        <v>#REF!</v>
      </c>
      <c r="X845" s="121" t="e">
        <f>[1]!STOCK[[#This Row],[Ganancia Unitaria]]*[1]!STOCK[[#This Row],[Salidas]]</f>
        <v>#REF!</v>
      </c>
      <c r="Y845" s="139"/>
      <c r="Z845" s="136"/>
      <c r="AA845" s="136"/>
      <c r="AB845" s="136"/>
      <c r="AC845" s="136">
        <v>15</v>
      </c>
    </row>
    <row r="846" ht="80" hidden="1" customHeight="1" spans="1:29">
      <c r="A846" s="135" t="s">
        <v>18253</v>
      </c>
      <c r="B846" s="134"/>
      <c r="C846" s="87" t="s">
        <v>2</v>
      </c>
      <c r="D846" s="135" t="s">
        <v>16466</v>
      </c>
      <c r="E846" s="157" t="s">
        <v>18254</v>
      </c>
      <c r="F846" s="157" t="s">
        <v>16413</v>
      </c>
      <c r="G846" s="137"/>
      <c r="H846" s="135">
        <v>18</v>
      </c>
      <c r="I846" s="78">
        <f t="shared" si="27"/>
        <v>18</v>
      </c>
      <c r="J846" s="160">
        <v>1</v>
      </c>
      <c r="K846" s="109">
        <v>0</v>
      </c>
      <c r="L846" s="105">
        <f>STOCK[[#This Row],[Entradas]]-STOCK[[#This Row],[Salidas]]</f>
        <v>1</v>
      </c>
      <c r="M846" s="99">
        <f t="shared" si="28"/>
        <v>1.8</v>
      </c>
      <c r="N846" s="98">
        <v>0</v>
      </c>
      <c r="O846" s="98">
        <v>0</v>
      </c>
      <c r="P846" s="135">
        <v>9</v>
      </c>
      <c r="Q846" s="141">
        <v>0</v>
      </c>
      <c r="R846" s="137">
        <v>0</v>
      </c>
      <c r="S846" s="137">
        <v>1.8</v>
      </c>
      <c r="T846" s="115" t="e">
        <f>[1]!STOCK[[#This Row],[Costo Unitario (USD)]]+[1]!STOCK[[#This Row],[Costo Envío (USD)]]+[1]!STOCK[[#This Row],[Comisión 10%]]</f>
        <v>#REF!</v>
      </c>
      <c r="U846" s="98" t="e">
        <f>[1]!STOCK[[#This Row],[Costo total]]*1.5</f>
        <v>#REF!</v>
      </c>
      <c r="V846" s="80">
        <f t="shared" si="29"/>
        <v>18</v>
      </c>
      <c r="W846" s="115" t="e">
        <f>[1]!STOCK[[#This Row],[Precio Final]]-[1]!STOCK[[#This Row],[Costo total]]</f>
        <v>#REF!</v>
      </c>
      <c r="X846" s="115" t="e">
        <f>[1]!STOCK[[#This Row],[Ganancia Unitaria]]*[1]!STOCK[[#This Row],[Salidas]]</f>
        <v>#REF!</v>
      </c>
      <c r="Y846" s="140"/>
      <c r="Z846" s="137"/>
      <c r="AA846" s="137"/>
      <c r="AB846" s="137"/>
      <c r="AC846" s="137"/>
    </row>
    <row r="847" ht="80" hidden="1" customHeight="1" spans="1:29">
      <c r="A847" s="135" t="s">
        <v>18255</v>
      </c>
      <c r="B847" s="134"/>
      <c r="C847" s="83" t="s">
        <v>2</v>
      </c>
      <c r="D847" s="135" t="s">
        <v>16466</v>
      </c>
      <c r="E847" s="157" t="s">
        <v>18256</v>
      </c>
      <c r="F847" s="157" t="s">
        <v>16568</v>
      </c>
      <c r="G847" s="136"/>
      <c r="H847" s="135">
        <v>20</v>
      </c>
      <c r="I847" s="78">
        <f t="shared" si="27"/>
        <v>20</v>
      </c>
      <c r="J847" s="160">
        <v>1</v>
      </c>
      <c r="K847" s="110">
        <v>1</v>
      </c>
      <c r="L847" s="105">
        <f>STOCK[[#This Row],[Entradas]]-STOCK[[#This Row],[Salidas]]</f>
        <v>0</v>
      </c>
      <c r="M847" s="99">
        <f t="shared" si="28"/>
        <v>2</v>
      </c>
      <c r="N847" s="99">
        <v>0</v>
      </c>
      <c r="O847" s="99">
        <v>0</v>
      </c>
      <c r="P847" s="135">
        <v>9</v>
      </c>
      <c r="Q847" s="142">
        <v>0</v>
      </c>
      <c r="R847" s="136">
        <v>0</v>
      </c>
      <c r="S847" s="136">
        <v>1.8</v>
      </c>
      <c r="T847" s="121" t="e">
        <f>[1]!STOCK[[#This Row],[Costo Unitario (USD)]]+[1]!STOCK[[#This Row],[Costo Envío (USD)]]+[1]!STOCK[[#This Row],[Comisión 10%]]</f>
        <v>#REF!</v>
      </c>
      <c r="U847" s="99" t="e">
        <f>[1]!STOCK[[#This Row],[Costo total]]*1.5</f>
        <v>#REF!</v>
      </c>
      <c r="V847" s="80">
        <f t="shared" si="29"/>
        <v>20</v>
      </c>
      <c r="W847" s="121" t="e">
        <f>[1]!STOCK[[#This Row],[Precio Final]]-[1]!STOCK[[#This Row],[Costo total]]</f>
        <v>#REF!</v>
      </c>
      <c r="X847" s="121" t="e">
        <f>[1]!STOCK[[#This Row],[Ganancia Unitaria]]*[1]!STOCK[[#This Row],[Salidas]]</f>
        <v>#REF!</v>
      </c>
      <c r="Y847" s="139"/>
      <c r="Z847" s="136"/>
      <c r="AA847" s="136"/>
      <c r="AB847" s="136"/>
      <c r="AC847" s="136"/>
    </row>
    <row r="848" ht="80" hidden="1" customHeight="1" spans="1:29">
      <c r="A848" s="135" t="s">
        <v>18257</v>
      </c>
      <c r="B848" s="134"/>
      <c r="C848" s="87" t="s">
        <v>2</v>
      </c>
      <c r="D848" s="135" t="s">
        <v>16466</v>
      </c>
      <c r="E848" s="157" t="s">
        <v>18258</v>
      </c>
      <c r="F848" s="157" t="s">
        <v>16409</v>
      </c>
      <c r="G848" s="137"/>
      <c r="H848" s="135">
        <v>18</v>
      </c>
      <c r="I848" s="78">
        <f t="shared" si="27"/>
        <v>18</v>
      </c>
      <c r="J848" s="160">
        <v>4</v>
      </c>
      <c r="K848" s="109">
        <v>0</v>
      </c>
      <c r="L848" s="105">
        <f>STOCK[[#This Row],[Entradas]]-STOCK[[#This Row],[Salidas]]</f>
        <v>4</v>
      </c>
      <c r="M848" s="99">
        <f t="shared" si="28"/>
        <v>1.8</v>
      </c>
      <c r="N848" s="98">
        <v>0</v>
      </c>
      <c r="O848" s="98">
        <v>0</v>
      </c>
      <c r="P848" s="135">
        <v>9</v>
      </c>
      <c r="Q848" s="141">
        <v>0</v>
      </c>
      <c r="R848" s="137">
        <v>0</v>
      </c>
      <c r="S848" s="137">
        <v>1.8</v>
      </c>
      <c r="T848" s="115" t="e">
        <f>[1]!STOCK[[#This Row],[Costo Unitario (USD)]]+[1]!STOCK[[#This Row],[Costo Envío (USD)]]+[1]!STOCK[[#This Row],[Comisión 10%]]</f>
        <v>#REF!</v>
      </c>
      <c r="U848" s="98" t="e">
        <f>[1]!STOCK[[#This Row],[Costo total]]*1.5</f>
        <v>#REF!</v>
      </c>
      <c r="V848" s="80">
        <f t="shared" si="29"/>
        <v>18</v>
      </c>
      <c r="W848" s="115" t="e">
        <f>[1]!STOCK[[#This Row],[Precio Final]]-[1]!STOCK[[#This Row],[Costo total]]</f>
        <v>#REF!</v>
      </c>
      <c r="X848" s="115" t="e">
        <f>[1]!STOCK[[#This Row],[Ganancia Unitaria]]*[1]!STOCK[[#This Row],[Salidas]]</f>
        <v>#REF!</v>
      </c>
      <c r="Y848" s="140"/>
      <c r="Z848" s="137"/>
      <c r="AA848" s="137"/>
      <c r="AB848" s="137"/>
      <c r="AC848" s="137"/>
    </row>
    <row r="849" ht="80" hidden="1" customHeight="1" spans="1:29">
      <c r="A849" s="135" t="s">
        <v>18259</v>
      </c>
      <c r="B849" s="134"/>
      <c r="C849" s="83" t="s">
        <v>2</v>
      </c>
      <c r="D849" s="135" t="s">
        <v>16466</v>
      </c>
      <c r="E849" s="157" t="s">
        <v>18260</v>
      </c>
      <c r="F849" s="157" t="s">
        <v>16409</v>
      </c>
      <c r="G849" s="136"/>
      <c r="H849" s="135">
        <v>18</v>
      </c>
      <c r="I849" s="78">
        <f t="shared" ref="I849:I912" si="30">H849</f>
        <v>18</v>
      </c>
      <c r="J849" s="160">
        <v>1</v>
      </c>
      <c r="K849" s="110">
        <v>0</v>
      </c>
      <c r="L849" s="105">
        <f>STOCK[[#This Row],[Entradas]]-STOCK[[#This Row],[Salidas]]</f>
        <v>1</v>
      </c>
      <c r="M849" s="99">
        <f t="shared" si="28"/>
        <v>1.8</v>
      </c>
      <c r="N849" s="99">
        <v>0</v>
      </c>
      <c r="O849" s="99">
        <v>0</v>
      </c>
      <c r="P849" s="135">
        <v>9</v>
      </c>
      <c r="Q849" s="142">
        <v>0</v>
      </c>
      <c r="R849" s="136">
        <v>0</v>
      </c>
      <c r="S849" s="136">
        <v>1.8</v>
      </c>
      <c r="T849" s="121" t="e">
        <f>[1]!STOCK[[#This Row],[Costo Unitario (USD)]]+[1]!STOCK[[#This Row],[Costo Envío (USD)]]+[1]!STOCK[[#This Row],[Comisión 10%]]</f>
        <v>#REF!</v>
      </c>
      <c r="U849" s="99" t="e">
        <f>[1]!STOCK[[#This Row],[Costo total]]*1.5</f>
        <v>#REF!</v>
      </c>
      <c r="V849" s="80">
        <f t="shared" si="29"/>
        <v>18</v>
      </c>
      <c r="W849" s="121" t="e">
        <f>[1]!STOCK[[#This Row],[Precio Final]]-[1]!STOCK[[#This Row],[Costo total]]</f>
        <v>#REF!</v>
      </c>
      <c r="X849" s="121" t="e">
        <f>[1]!STOCK[[#This Row],[Ganancia Unitaria]]*[1]!STOCK[[#This Row],[Salidas]]</f>
        <v>#REF!</v>
      </c>
      <c r="Y849" s="139"/>
      <c r="Z849" s="136"/>
      <c r="AA849" s="136"/>
      <c r="AB849" s="136"/>
      <c r="AC849" s="136">
        <v>15</v>
      </c>
    </row>
    <row r="850" ht="80" hidden="1" customHeight="1" spans="1:29">
      <c r="A850" s="135" t="s">
        <v>18261</v>
      </c>
      <c r="B850" s="134"/>
      <c r="C850" s="87" t="s">
        <v>2</v>
      </c>
      <c r="D850" s="135" t="s">
        <v>16466</v>
      </c>
      <c r="E850" s="157" t="s">
        <v>18262</v>
      </c>
      <c r="F850" s="157" t="s">
        <v>16413</v>
      </c>
      <c r="G850" s="137"/>
      <c r="H850" s="135">
        <v>18</v>
      </c>
      <c r="I850" s="78">
        <f t="shared" si="30"/>
        <v>18</v>
      </c>
      <c r="J850" s="160">
        <v>1</v>
      </c>
      <c r="K850" s="109">
        <v>0</v>
      </c>
      <c r="L850" s="105">
        <f>STOCK[[#This Row],[Entradas]]-STOCK[[#This Row],[Salidas]]</f>
        <v>1</v>
      </c>
      <c r="M850" s="99">
        <f t="shared" si="28"/>
        <v>1.8</v>
      </c>
      <c r="N850" s="98">
        <v>0</v>
      </c>
      <c r="O850" s="98">
        <v>0</v>
      </c>
      <c r="P850" s="135">
        <v>9</v>
      </c>
      <c r="Q850" s="141">
        <v>0</v>
      </c>
      <c r="R850" s="137">
        <v>0</v>
      </c>
      <c r="S850" s="137">
        <v>1.8</v>
      </c>
      <c r="T850" s="115" t="e">
        <f>[1]!STOCK[[#This Row],[Costo Unitario (USD)]]+[1]!STOCK[[#This Row],[Costo Envío (USD)]]+[1]!STOCK[[#This Row],[Comisión 10%]]</f>
        <v>#REF!</v>
      </c>
      <c r="U850" s="98" t="e">
        <f>[1]!STOCK[[#This Row],[Costo total]]*1.5</f>
        <v>#REF!</v>
      </c>
      <c r="V850" s="80">
        <f t="shared" si="29"/>
        <v>18</v>
      </c>
      <c r="W850" s="115" t="e">
        <f>[1]!STOCK[[#This Row],[Precio Final]]-[1]!STOCK[[#This Row],[Costo total]]</f>
        <v>#REF!</v>
      </c>
      <c r="X850" s="115" t="e">
        <f>[1]!STOCK[[#This Row],[Ganancia Unitaria]]*[1]!STOCK[[#This Row],[Salidas]]</f>
        <v>#REF!</v>
      </c>
      <c r="Y850" s="140"/>
      <c r="Z850" s="137"/>
      <c r="AA850" s="137"/>
      <c r="AB850" s="137"/>
      <c r="AC850" s="137"/>
    </row>
    <row r="851" ht="80" hidden="1" customHeight="1" spans="1:29">
      <c r="A851" s="135" t="s">
        <v>18263</v>
      </c>
      <c r="B851" s="134"/>
      <c r="C851" s="83" t="s">
        <v>2</v>
      </c>
      <c r="D851" s="135" t="s">
        <v>16466</v>
      </c>
      <c r="E851" s="157" t="s">
        <v>18264</v>
      </c>
      <c r="F851" s="157" t="s">
        <v>16400</v>
      </c>
      <c r="G851" s="136"/>
      <c r="H851" s="135">
        <v>18</v>
      </c>
      <c r="I851" s="78">
        <f t="shared" si="30"/>
        <v>18</v>
      </c>
      <c r="J851" s="160">
        <v>1</v>
      </c>
      <c r="K851" s="110">
        <v>0</v>
      </c>
      <c r="L851" s="105">
        <f>STOCK[[#This Row],[Entradas]]-STOCK[[#This Row],[Salidas]]</f>
        <v>1</v>
      </c>
      <c r="M851" s="99">
        <f t="shared" si="28"/>
        <v>1.8</v>
      </c>
      <c r="N851" s="99">
        <v>0</v>
      </c>
      <c r="O851" s="99">
        <v>0</v>
      </c>
      <c r="P851" s="135">
        <v>9</v>
      </c>
      <c r="Q851" s="142">
        <v>0</v>
      </c>
      <c r="R851" s="136">
        <v>0</v>
      </c>
      <c r="S851" s="136">
        <v>1.8</v>
      </c>
      <c r="T851" s="121" t="e">
        <f>[1]!STOCK[[#This Row],[Costo Unitario (USD)]]+[1]!STOCK[[#This Row],[Costo Envío (USD)]]+[1]!STOCK[[#This Row],[Comisión 10%]]</f>
        <v>#REF!</v>
      </c>
      <c r="U851" s="99" t="e">
        <f>[1]!STOCK[[#This Row],[Costo total]]*1.5</f>
        <v>#REF!</v>
      </c>
      <c r="V851" s="80">
        <f t="shared" si="29"/>
        <v>18</v>
      </c>
      <c r="W851" s="121" t="e">
        <f>[1]!STOCK[[#This Row],[Precio Final]]-[1]!STOCK[[#This Row],[Costo total]]</f>
        <v>#REF!</v>
      </c>
      <c r="X851" s="121" t="e">
        <f>[1]!STOCK[[#This Row],[Ganancia Unitaria]]*[1]!STOCK[[#This Row],[Salidas]]</f>
        <v>#REF!</v>
      </c>
      <c r="Y851" s="139"/>
      <c r="Z851" s="136"/>
      <c r="AA851" s="136"/>
      <c r="AB851" s="136"/>
      <c r="AC851" s="136"/>
    </row>
    <row r="852" ht="80" hidden="1" customHeight="1" spans="1:29">
      <c r="A852" s="135" t="s">
        <v>18265</v>
      </c>
      <c r="B852" s="134"/>
      <c r="C852" s="87" t="s">
        <v>2</v>
      </c>
      <c r="D852" s="135" t="s">
        <v>16466</v>
      </c>
      <c r="E852" s="157" t="s">
        <v>18266</v>
      </c>
      <c r="F852" s="157" t="s">
        <v>16413</v>
      </c>
      <c r="G852" s="137"/>
      <c r="H852" s="135">
        <v>18</v>
      </c>
      <c r="I852" s="78">
        <f t="shared" si="30"/>
        <v>18</v>
      </c>
      <c r="J852" s="160">
        <v>4</v>
      </c>
      <c r="K852" s="109">
        <v>0</v>
      </c>
      <c r="L852" s="105">
        <f>STOCK[[#This Row],[Entradas]]-STOCK[[#This Row],[Salidas]]</f>
        <v>4</v>
      </c>
      <c r="M852" s="99">
        <f t="shared" si="28"/>
        <v>1.8</v>
      </c>
      <c r="N852" s="98">
        <v>0</v>
      </c>
      <c r="O852" s="98">
        <v>0</v>
      </c>
      <c r="P852" s="135">
        <v>9</v>
      </c>
      <c r="Q852" s="141">
        <v>0</v>
      </c>
      <c r="R852" s="137">
        <v>0</v>
      </c>
      <c r="S852" s="137">
        <v>1.8</v>
      </c>
      <c r="T852" s="115" t="e">
        <f>[1]!STOCK[[#This Row],[Costo Unitario (USD)]]+[1]!STOCK[[#This Row],[Costo Envío (USD)]]+[1]!STOCK[[#This Row],[Comisión 10%]]</f>
        <v>#REF!</v>
      </c>
      <c r="U852" s="98" t="e">
        <f>[1]!STOCK[[#This Row],[Costo total]]*1.5</f>
        <v>#REF!</v>
      </c>
      <c r="V852" s="80">
        <f t="shared" si="29"/>
        <v>18</v>
      </c>
      <c r="W852" s="115" t="e">
        <f>[1]!STOCK[[#This Row],[Precio Final]]-[1]!STOCK[[#This Row],[Costo total]]</f>
        <v>#REF!</v>
      </c>
      <c r="X852" s="115" t="e">
        <f>[1]!STOCK[[#This Row],[Ganancia Unitaria]]*[1]!STOCK[[#This Row],[Salidas]]</f>
        <v>#REF!</v>
      </c>
      <c r="Y852" s="140"/>
      <c r="Z852" s="137"/>
      <c r="AA852" s="137"/>
      <c r="AB852" s="137"/>
      <c r="AC852" s="137">
        <v>15</v>
      </c>
    </row>
    <row r="853" ht="80" hidden="1" customHeight="1" spans="1:29">
      <c r="A853" s="135" t="s">
        <v>18267</v>
      </c>
      <c r="B853" s="134"/>
      <c r="C853" s="83" t="s">
        <v>2</v>
      </c>
      <c r="D853" s="135" t="s">
        <v>16466</v>
      </c>
      <c r="E853" s="157" t="s">
        <v>18268</v>
      </c>
      <c r="F853" s="157" t="s">
        <v>17230</v>
      </c>
      <c r="G853" s="136"/>
      <c r="H853" s="135">
        <v>18</v>
      </c>
      <c r="I853" s="78">
        <f t="shared" si="30"/>
        <v>18</v>
      </c>
      <c r="J853" s="160">
        <v>1</v>
      </c>
      <c r="K853" s="110">
        <v>0</v>
      </c>
      <c r="L853" s="105">
        <f>STOCK[[#This Row],[Entradas]]-STOCK[[#This Row],[Salidas]]</f>
        <v>1</v>
      </c>
      <c r="M853" s="99">
        <f t="shared" si="28"/>
        <v>1.8</v>
      </c>
      <c r="N853" s="99">
        <v>0</v>
      </c>
      <c r="O853" s="99">
        <v>0</v>
      </c>
      <c r="P853" s="135">
        <v>9</v>
      </c>
      <c r="Q853" s="142">
        <v>0</v>
      </c>
      <c r="R853" s="136">
        <v>0</v>
      </c>
      <c r="S853" s="136">
        <v>1.8</v>
      </c>
      <c r="T853" s="121" t="e">
        <f>[1]!STOCK[[#This Row],[Costo Unitario (USD)]]+[1]!STOCK[[#This Row],[Costo Envío (USD)]]+[1]!STOCK[[#This Row],[Comisión 10%]]</f>
        <v>#REF!</v>
      </c>
      <c r="U853" s="99" t="e">
        <f>[1]!STOCK[[#This Row],[Costo total]]*1.5</f>
        <v>#REF!</v>
      </c>
      <c r="V853" s="80">
        <f t="shared" si="29"/>
        <v>18</v>
      </c>
      <c r="W853" s="121" t="e">
        <f>[1]!STOCK[[#This Row],[Precio Final]]-[1]!STOCK[[#This Row],[Costo total]]</f>
        <v>#REF!</v>
      </c>
      <c r="X853" s="121" t="e">
        <f>[1]!STOCK[[#This Row],[Ganancia Unitaria]]*[1]!STOCK[[#This Row],[Salidas]]</f>
        <v>#REF!</v>
      </c>
      <c r="Y853" s="139"/>
      <c r="Z853" s="136"/>
      <c r="AA853" s="136"/>
      <c r="AB853" s="136"/>
      <c r="AC853" s="136">
        <v>15</v>
      </c>
    </row>
    <row r="854" ht="80" hidden="1" customHeight="1" spans="1:29">
      <c r="A854" s="135" t="s">
        <v>18269</v>
      </c>
      <c r="B854" s="134"/>
      <c r="C854" s="87" t="s">
        <v>2</v>
      </c>
      <c r="D854" s="135" t="s">
        <v>16466</v>
      </c>
      <c r="E854" s="157" t="s">
        <v>18270</v>
      </c>
      <c r="F854" s="157" t="s">
        <v>16387</v>
      </c>
      <c r="G854" s="137"/>
      <c r="H854" s="135">
        <v>25</v>
      </c>
      <c r="I854" s="78">
        <f t="shared" si="30"/>
        <v>25</v>
      </c>
      <c r="J854" s="160">
        <v>1</v>
      </c>
      <c r="K854" s="109">
        <v>0</v>
      </c>
      <c r="L854" s="105">
        <f>STOCK[[#This Row],[Entradas]]-STOCK[[#This Row],[Salidas]]</f>
        <v>1</v>
      </c>
      <c r="M854" s="99">
        <f t="shared" si="28"/>
        <v>2.5</v>
      </c>
      <c r="N854" s="98">
        <v>0</v>
      </c>
      <c r="O854" s="98">
        <v>0</v>
      </c>
      <c r="P854" s="135">
        <v>9</v>
      </c>
      <c r="Q854" s="141">
        <v>0</v>
      </c>
      <c r="R854" s="137">
        <v>0</v>
      </c>
      <c r="S854" s="137">
        <v>1.8</v>
      </c>
      <c r="T854" s="115" t="e">
        <f>[1]!STOCK[[#This Row],[Costo Unitario (USD)]]+[1]!STOCK[[#This Row],[Costo Envío (USD)]]+[1]!STOCK[[#This Row],[Comisión 10%]]</f>
        <v>#REF!</v>
      </c>
      <c r="U854" s="98" t="e">
        <f>[1]!STOCK[[#This Row],[Costo total]]*1.5</f>
        <v>#REF!</v>
      </c>
      <c r="V854" s="80">
        <f t="shared" si="29"/>
        <v>25</v>
      </c>
      <c r="W854" s="115" t="e">
        <f>[1]!STOCK[[#This Row],[Precio Final]]-[1]!STOCK[[#This Row],[Costo total]]</f>
        <v>#REF!</v>
      </c>
      <c r="X854" s="115" t="e">
        <f>[1]!STOCK[[#This Row],[Ganancia Unitaria]]*[1]!STOCK[[#This Row],[Salidas]]</f>
        <v>#REF!</v>
      </c>
      <c r="Y854" s="140"/>
      <c r="Z854" s="137"/>
      <c r="AA854" s="137"/>
      <c r="AB854" s="137"/>
      <c r="AC854" s="137">
        <v>20</v>
      </c>
    </row>
    <row r="855" ht="80" hidden="1" customHeight="1" spans="1:29">
      <c r="A855" s="135" t="s">
        <v>18271</v>
      </c>
      <c r="B855" s="134"/>
      <c r="C855" s="83" t="s">
        <v>2</v>
      </c>
      <c r="D855" s="135" t="s">
        <v>16466</v>
      </c>
      <c r="E855" s="157" t="s">
        <v>18272</v>
      </c>
      <c r="F855" s="157" t="s">
        <v>16400</v>
      </c>
      <c r="G855" s="136"/>
      <c r="H855" s="135">
        <v>18</v>
      </c>
      <c r="I855" s="78">
        <f t="shared" si="30"/>
        <v>18</v>
      </c>
      <c r="J855" s="160">
        <v>0</v>
      </c>
      <c r="K855" s="110">
        <v>0</v>
      </c>
      <c r="L855" s="105">
        <f>STOCK[[#This Row],[Entradas]]-STOCK[[#This Row],[Salidas]]</f>
        <v>0</v>
      </c>
      <c r="M855" s="99">
        <f t="shared" si="28"/>
        <v>1.8</v>
      </c>
      <c r="N855" s="99">
        <v>0</v>
      </c>
      <c r="O855" s="99">
        <v>0</v>
      </c>
      <c r="P855" s="135">
        <v>9</v>
      </c>
      <c r="Q855" s="142">
        <v>0</v>
      </c>
      <c r="R855" s="136">
        <v>0</v>
      </c>
      <c r="S855" s="136">
        <v>1.8</v>
      </c>
      <c r="T855" s="121" t="e">
        <f>[1]!STOCK[[#This Row],[Costo Unitario (USD)]]+[1]!STOCK[[#This Row],[Costo Envío (USD)]]+[1]!STOCK[[#This Row],[Comisión 10%]]</f>
        <v>#REF!</v>
      </c>
      <c r="U855" s="99" t="e">
        <f>[1]!STOCK[[#This Row],[Costo total]]*1.5</f>
        <v>#REF!</v>
      </c>
      <c r="V855" s="80">
        <f t="shared" si="29"/>
        <v>18</v>
      </c>
      <c r="W855" s="121" t="e">
        <f>[1]!STOCK[[#This Row],[Precio Final]]-[1]!STOCK[[#This Row],[Costo total]]</f>
        <v>#REF!</v>
      </c>
      <c r="X855" s="121" t="e">
        <f>[1]!STOCK[[#This Row],[Ganancia Unitaria]]*[1]!STOCK[[#This Row],[Salidas]]</f>
        <v>#REF!</v>
      </c>
      <c r="Y855" s="139"/>
      <c r="Z855" s="136"/>
      <c r="AA855" s="136"/>
      <c r="AB855" s="136"/>
      <c r="AC855" s="136"/>
    </row>
    <row r="856" ht="80" hidden="1" customHeight="1" spans="1:29">
      <c r="A856" s="135" t="s">
        <v>18273</v>
      </c>
      <c r="B856" s="134"/>
      <c r="C856" s="87" t="s">
        <v>2</v>
      </c>
      <c r="D856" s="135" t="s">
        <v>16466</v>
      </c>
      <c r="E856" s="157" t="s">
        <v>18274</v>
      </c>
      <c r="F856" s="157" t="s">
        <v>17230</v>
      </c>
      <c r="G856" s="137"/>
      <c r="H856" s="135">
        <v>18</v>
      </c>
      <c r="I856" s="78">
        <f t="shared" si="30"/>
        <v>18</v>
      </c>
      <c r="J856" s="160">
        <v>2</v>
      </c>
      <c r="K856" s="109">
        <v>1</v>
      </c>
      <c r="L856" s="105">
        <f>STOCK[[#This Row],[Entradas]]-STOCK[[#This Row],[Salidas]]</f>
        <v>1</v>
      </c>
      <c r="M856" s="99">
        <f t="shared" si="28"/>
        <v>1.8</v>
      </c>
      <c r="N856" s="98">
        <v>0</v>
      </c>
      <c r="O856" s="98">
        <v>0</v>
      </c>
      <c r="P856" s="135">
        <v>9</v>
      </c>
      <c r="Q856" s="141">
        <v>0</v>
      </c>
      <c r="R856" s="137">
        <v>0</v>
      </c>
      <c r="S856" s="137">
        <v>1.8</v>
      </c>
      <c r="T856" s="115" t="e">
        <f>[1]!STOCK[[#This Row],[Costo Unitario (USD)]]+[1]!STOCK[[#This Row],[Costo Envío (USD)]]+[1]!STOCK[[#This Row],[Comisión 10%]]</f>
        <v>#REF!</v>
      </c>
      <c r="U856" s="98" t="e">
        <f>[1]!STOCK[[#This Row],[Costo total]]*1.5</f>
        <v>#REF!</v>
      </c>
      <c r="V856" s="80">
        <f t="shared" si="29"/>
        <v>18</v>
      </c>
      <c r="W856" s="115" t="e">
        <f>[1]!STOCK[[#This Row],[Precio Final]]-[1]!STOCK[[#This Row],[Costo total]]</f>
        <v>#REF!</v>
      </c>
      <c r="X856" s="115" t="e">
        <f>[1]!STOCK[[#This Row],[Ganancia Unitaria]]*[1]!STOCK[[#This Row],[Salidas]]</f>
        <v>#REF!</v>
      </c>
      <c r="Y856" s="140"/>
      <c r="Z856" s="137"/>
      <c r="AA856" s="137"/>
      <c r="AB856" s="137"/>
      <c r="AC856" s="137"/>
    </row>
    <row r="857" ht="80" hidden="1" customHeight="1" spans="1:29">
      <c r="A857" s="135" t="s">
        <v>18275</v>
      </c>
      <c r="B857" s="134"/>
      <c r="C857" s="83" t="s">
        <v>2</v>
      </c>
      <c r="D857" s="135" t="s">
        <v>16466</v>
      </c>
      <c r="E857" s="157" t="s">
        <v>18276</v>
      </c>
      <c r="F857" s="157" t="s">
        <v>16409</v>
      </c>
      <c r="G857" s="136"/>
      <c r="H857" s="135">
        <v>25</v>
      </c>
      <c r="I857" s="78">
        <f t="shared" si="30"/>
        <v>25</v>
      </c>
      <c r="J857" s="160">
        <v>4</v>
      </c>
      <c r="K857" s="110">
        <v>0</v>
      </c>
      <c r="L857" s="105">
        <f>STOCK[[#This Row],[Entradas]]-STOCK[[#This Row],[Salidas]]</f>
        <v>4</v>
      </c>
      <c r="M857" s="99">
        <f t="shared" si="28"/>
        <v>2.5</v>
      </c>
      <c r="N857" s="99">
        <v>0</v>
      </c>
      <c r="O857" s="99">
        <v>0</v>
      </c>
      <c r="P857" s="135">
        <v>9</v>
      </c>
      <c r="Q857" s="142">
        <v>0</v>
      </c>
      <c r="R857" s="136">
        <v>0</v>
      </c>
      <c r="S857" s="136">
        <v>1.8</v>
      </c>
      <c r="T857" s="121" t="e">
        <f>[1]!STOCK[[#This Row],[Costo Unitario (USD)]]+[1]!STOCK[[#This Row],[Costo Envío (USD)]]+[1]!STOCK[[#This Row],[Comisión 10%]]</f>
        <v>#REF!</v>
      </c>
      <c r="U857" s="99" t="e">
        <f>[1]!STOCK[[#This Row],[Costo total]]*1.5</f>
        <v>#REF!</v>
      </c>
      <c r="V857" s="80">
        <f t="shared" si="29"/>
        <v>25</v>
      </c>
      <c r="W857" s="121" t="e">
        <f>[1]!STOCK[[#This Row],[Precio Final]]-[1]!STOCK[[#This Row],[Costo total]]</f>
        <v>#REF!</v>
      </c>
      <c r="X857" s="121" t="e">
        <f>[1]!STOCK[[#This Row],[Ganancia Unitaria]]*[1]!STOCK[[#This Row],[Salidas]]</f>
        <v>#REF!</v>
      </c>
      <c r="Y857" s="139"/>
      <c r="Z857" s="136"/>
      <c r="AA857" s="136"/>
      <c r="AB857" s="136"/>
      <c r="AC857" s="136"/>
    </row>
    <row r="858" ht="80" hidden="1" customHeight="1" spans="1:29">
      <c r="A858" s="135" t="s">
        <v>18277</v>
      </c>
      <c r="B858" s="134"/>
      <c r="C858" s="87" t="s">
        <v>2</v>
      </c>
      <c r="D858" s="135" t="s">
        <v>16466</v>
      </c>
      <c r="E858" s="157" t="s">
        <v>18278</v>
      </c>
      <c r="F858" s="157" t="s">
        <v>16400</v>
      </c>
      <c r="G858" s="137"/>
      <c r="H858" s="135">
        <v>20</v>
      </c>
      <c r="I858" s="78">
        <f t="shared" si="30"/>
        <v>20</v>
      </c>
      <c r="J858" s="160">
        <v>1</v>
      </c>
      <c r="K858" s="109">
        <v>1</v>
      </c>
      <c r="L858" s="105">
        <f>STOCK[[#This Row],[Entradas]]-STOCK[[#This Row],[Salidas]]</f>
        <v>0</v>
      </c>
      <c r="M858" s="99">
        <f t="shared" si="28"/>
        <v>2</v>
      </c>
      <c r="N858" s="98">
        <v>0</v>
      </c>
      <c r="O858" s="98">
        <v>0</v>
      </c>
      <c r="P858" s="135">
        <v>9</v>
      </c>
      <c r="Q858" s="141">
        <v>0</v>
      </c>
      <c r="R858" s="137">
        <v>0</v>
      </c>
      <c r="S858" s="137">
        <v>1.8</v>
      </c>
      <c r="T858" s="115" t="e">
        <f>[1]!STOCK[[#This Row],[Costo Unitario (USD)]]+[1]!STOCK[[#This Row],[Costo Envío (USD)]]+[1]!STOCK[[#This Row],[Comisión 10%]]</f>
        <v>#REF!</v>
      </c>
      <c r="U858" s="98" t="e">
        <f>[1]!STOCK[[#This Row],[Costo total]]*1.5</f>
        <v>#REF!</v>
      </c>
      <c r="V858" s="80">
        <f t="shared" si="29"/>
        <v>20</v>
      </c>
      <c r="W858" s="115" t="e">
        <f>[1]!STOCK[[#This Row],[Precio Final]]-[1]!STOCK[[#This Row],[Costo total]]</f>
        <v>#REF!</v>
      </c>
      <c r="X858" s="115" t="e">
        <f>[1]!STOCK[[#This Row],[Ganancia Unitaria]]*[1]!STOCK[[#This Row],[Salidas]]</f>
        <v>#REF!</v>
      </c>
      <c r="Y858" s="140"/>
      <c r="Z858" s="137"/>
      <c r="AA858" s="137"/>
      <c r="AB858" s="137"/>
      <c r="AC858" s="137"/>
    </row>
    <row r="859" ht="80" hidden="1" customHeight="1" spans="1:29">
      <c r="A859" s="135" t="s">
        <v>18279</v>
      </c>
      <c r="B859" s="134"/>
      <c r="C859" s="83" t="s">
        <v>2</v>
      </c>
      <c r="D859" s="135" t="s">
        <v>16466</v>
      </c>
      <c r="E859" s="157" t="s">
        <v>18280</v>
      </c>
      <c r="F859" s="157" t="s">
        <v>16409</v>
      </c>
      <c r="G859" s="136"/>
      <c r="H859" s="135">
        <v>18</v>
      </c>
      <c r="I859" s="78">
        <f t="shared" si="30"/>
        <v>18</v>
      </c>
      <c r="J859" s="160">
        <v>1</v>
      </c>
      <c r="K859" s="110">
        <v>0</v>
      </c>
      <c r="L859" s="105">
        <f>STOCK[[#This Row],[Entradas]]-STOCK[[#This Row],[Salidas]]</f>
        <v>1</v>
      </c>
      <c r="M859" s="99">
        <f t="shared" si="28"/>
        <v>1.8</v>
      </c>
      <c r="N859" s="99">
        <v>0</v>
      </c>
      <c r="O859" s="99">
        <v>0</v>
      </c>
      <c r="P859" s="135">
        <v>9</v>
      </c>
      <c r="Q859" s="142">
        <v>0</v>
      </c>
      <c r="R859" s="136">
        <v>0</v>
      </c>
      <c r="S859" s="136">
        <v>1.8</v>
      </c>
      <c r="T859" s="121" t="e">
        <f>[1]!STOCK[[#This Row],[Costo Unitario (USD)]]+[1]!STOCK[[#This Row],[Costo Envío (USD)]]+[1]!STOCK[[#This Row],[Comisión 10%]]</f>
        <v>#REF!</v>
      </c>
      <c r="U859" s="99" t="e">
        <f>[1]!STOCK[[#This Row],[Costo total]]*1.5</f>
        <v>#REF!</v>
      </c>
      <c r="V859" s="80">
        <f t="shared" si="29"/>
        <v>18</v>
      </c>
      <c r="W859" s="121" t="e">
        <f>[1]!STOCK[[#This Row],[Precio Final]]-[1]!STOCK[[#This Row],[Costo total]]</f>
        <v>#REF!</v>
      </c>
      <c r="X859" s="121" t="e">
        <f>[1]!STOCK[[#This Row],[Ganancia Unitaria]]*[1]!STOCK[[#This Row],[Salidas]]</f>
        <v>#REF!</v>
      </c>
      <c r="Y859" s="139"/>
      <c r="Z859" s="136"/>
      <c r="AA859" s="136"/>
      <c r="AB859" s="136"/>
      <c r="AC859" s="136"/>
    </row>
    <row r="860" ht="80" hidden="1" customHeight="1" spans="1:29">
      <c r="A860" s="135" t="s">
        <v>18281</v>
      </c>
      <c r="B860" s="134"/>
      <c r="C860" s="87" t="s">
        <v>2</v>
      </c>
      <c r="D860" s="135" t="s">
        <v>16466</v>
      </c>
      <c r="E860" s="157" t="s">
        <v>18282</v>
      </c>
      <c r="F860" s="157" t="s">
        <v>16409</v>
      </c>
      <c r="G860" s="137"/>
      <c r="H860" s="135">
        <v>20</v>
      </c>
      <c r="I860" s="78">
        <f t="shared" si="30"/>
        <v>20</v>
      </c>
      <c r="J860" s="160">
        <v>1</v>
      </c>
      <c r="K860" s="109">
        <v>0</v>
      </c>
      <c r="L860" s="105">
        <f>STOCK[[#This Row],[Entradas]]-STOCK[[#This Row],[Salidas]]</f>
        <v>1</v>
      </c>
      <c r="M860" s="99">
        <f t="shared" si="28"/>
        <v>2</v>
      </c>
      <c r="N860" s="98">
        <v>0</v>
      </c>
      <c r="O860" s="98">
        <v>0</v>
      </c>
      <c r="P860" s="135">
        <v>9</v>
      </c>
      <c r="Q860" s="141">
        <v>0</v>
      </c>
      <c r="R860" s="137">
        <v>0</v>
      </c>
      <c r="S860" s="137">
        <v>1.8</v>
      </c>
      <c r="T860" s="115" t="e">
        <f>[1]!STOCK[[#This Row],[Costo Unitario (USD)]]+[1]!STOCK[[#This Row],[Costo Envío (USD)]]+[1]!STOCK[[#This Row],[Comisión 10%]]</f>
        <v>#REF!</v>
      </c>
      <c r="U860" s="98" t="e">
        <f>[1]!STOCK[[#This Row],[Costo total]]*1.5</f>
        <v>#REF!</v>
      </c>
      <c r="V860" s="80">
        <f t="shared" si="29"/>
        <v>20</v>
      </c>
      <c r="W860" s="115" t="e">
        <f>[1]!STOCK[[#This Row],[Precio Final]]-[1]!STOCK[[#This Row],[Costo total]]</f>
        <v>#REF!</v>
      </c>
      <c r="X860" s="115" t="e">
        <f>[1]!STOCK[[#This Row],[Ganancia Unitaria]]*[1]!STOCK[[#This Row],[Salidas]]</f>
        <v>#REF!</v>
      </c>
      <c r="Y860" s="140"/>
      <c r="Z860" s="137"/>
      <c r="AA860" s="137"/>
      <c r="AB860" s="137"/>
      <c r="AC860" s="137">
        <v>18</v>
      </c>
    </row>
    <row r="861" ht="80" hidden="1" customHeight="1" spans="1:29">
      <c r="A861" s="135" t="s">
        <v>18283</v>
      </c>
      <c r="B861" s="134"/>
      <c r="C861" s="83" t="s">
        <v>2</v>
      </c>
      <c r="D861" s="135" t="s">
        <v>16466</v>
      </c>
      <c r="E861" s="157" t="s">
        <v>18284</v>
      </c>
      <c r="F861" s="157" t="s">
        <v>16400</v>
      </c>
      <c r="G861" s="136"/>
      <c r="H861" s="135">
        <v>18</v>
      </c>
      <c r="I861" s="78">
        <f t="shared" si="30"/>
        <v>18</v>
      </c>
      <c r="J861" s="160">
        <v>4</v>
      </c>
      <c r="K861" s="110">
        <v>1</v>
      </c>
      <c r="L861" s="105">
        <f>STOCK[[#This Row],[Entradas]]-STOCK[[#This Row],[Salidas]]</f>
        <v>3</v>
      </c>
      <c r="M861" s="99">
        <f t="shared" si="28"/>
        <v>1.8</v>
      </c>
      <c r="N861" s="99">
        <v>0</v>
      </c>
      <c r="O861" s="99">
        <v>0</v>
      </c>
      <c r="P861" s="135">
        <v>9</v>
      </c>
      <c r="Q861" s="142">
        <v>0</v>
      </c>
      <c r="R861" s="136">
        <v>0</v>
      </c>
      <c r="S861" s="136">
        <v>1.8</v>
      </c>
      <c r="T861" s="121" t="e">
        <f>[1]!STOCK[[#This Row],[Costo Unitario (USD)]]+[1]!STOCK[[#This Row],[Costo Envío (USD)]]+[1]!STOCK[[#This Row],[Comisión 10%]]</f>
        <v>#REF!</v>
      </c>
      <c r="U861" s="99" t="e">
        <f>[1]!STOCK[[#This Row],[Costo total]]*1.5</f>
        <v>#REF!</v>
      </c>
      <c r="V861" s="80">
        <f t="shared" si="29"/>
        <v>18</v>
      </c>
      <c r="W861" s="121" t="e">
        <f>[1]!STOCK[[#This Row],[Precio Final]]-[1]!STOCK[[#This Row],[Costo total]]</f>
        <v>#REF!</v>
      </c>
      <c r="X861" s="121" t="e">
        <f>[1]!STOCK[[#This Row],[Ganancia Unitaria]]*[1]!STOCK[[#This Row],[Salidas]]</f>
        <v>#REF!</v>
      </c>
      <c r="Y861" s="139"/>
      <c r="Z861" s="136"/>
      <c r="AA861" s="136"/>
      <c r="AB861" s="136"/>
      <c r="AC861" s="136">
        <v>15</v>
      </c>
    </row>
    <row r="862" ht="80" hidden="1" customHeight="1" spans="1:29">
      <c r="A862" s="152" t="s">
        <v>18285</v>
      </c>
      <c r="B862" s="134"/>
      <c r="C862" s="87" t="s">
        <v>2</v>
      </c>
      <c r="D862" s="135" t="s">
        <v>16466</v>
      </c>
      <c r="E862" s="157" t="s">
        <v>18286</v>
      </c>
      <c r="F862" s="157" t="s">
        <v>16409</v>
      </c>
      <c r="G862" s="137"/>
      <c r="H862" s="135">
        <v>30</v>
      </c>
      <c r="I862" s="78">
        <f t="shared" si="30"/>
        <v>30</v>
      </c>
      <c r="J862" s="160">
        <v>1</v>
      </c>
      <c r="K862" s="109">
        <v>0</v>
      </c>
      <c r="L862" s="105">
        <f>STOCK[[#This Row],[Entradas]]-STOCK[[#This Row],[Salidas]]</f>
        <v>1</v>
      </c>
      <c r="M862" s="99">
        <f t="shared" si="28"/>
        <v>3</v>
      </c>
      <c r="N862" s="98">
        <v>0</v>
      </c>
      <c r="O862" s="98">
        <v>0</v>
      </c>
      <c r="P862" s="135">
        <v>9</v>
      </c>
      <c r="Q862" s="141">
        <v>0</v>
      </c>
      <c r="R862" s="137">
        <v>0</v>
      </c>
      <c r="S862" s="137">
        <v>1.8</v>
      </c>
      <c r="T862" s="115" t="e">
        <f>[1]!STOCK[[#This Row],[Costo Unitario (USD)]]+[1]!STOCK[[#This Row],[Costo Envío (USD)]]+[1]!STOCK[[#This Row],[Comisión 10%]]</f>
        <v>#REF!</v>
      </c>
      <c r="U862" s="98" t="e">
        <f>[1]!STOCK[[#This Row],[Costo total]]*1.5</f>
        <v>#REF!</v>
      </c>
      <c r="V862" s="80">
        <f t="shared" si="29"/>
        <v>30</v>
      </c>
      <c r="W862" s="115" t="e">
        <f>[1]!STOCK[[#This Row],[Precio Final]]-[1]!STOCK[[#This Row],[Costo total]]</f>
        <v>#REF!</v>
      </c>
      <c r="X862" s="115" t="e">
        <f>[1]!STOCK[[#This Row],[Ganancia Unitaria]]*[1]!STOCK[[#This Row],[Salidas]]</f>
        <v>#REF!</v>
      </c>
      <c r="Y862" s="140"/>
      <c r="Z862" s="137"/>
      <c r="AA862" s="137"/>
      <c r="AB862" s="137"/>
      <c r="AC862" s="137"/>
    </row>
    <row r="863" ht="80" hidden="1" customHeight="1" spans="1:29">
      <c r="A863" s="135" t="s">
        <v>18287</v>
      </c>
      <c r="B863" s="134"/>
      <c r="C863" s="83" t="s">
        <v>2</v>
      </c>
      <c r="D863" s="135" t="s">
        <v>16466</v>
      </c>
      <c r="E863" s="157" t="s">
        <v>18288</v>
      </c>
      <c r="F863" s="157" t="s">
        <v>16409</v>
      </c>
      <c r="G863" s="136"/>
      <c r="H863" s="135">
        <v>20</v>
      </c>
      <c r="I863" s="78">
        <f t="shared" si="30"/>
        <v>20</v>
      </c>
      <c r="J863" s="160">
        <v>2</v>
      </c>
      <c r="K863" s="110">
        <v>0</v>
      </c>
      <c r="L863" s="105">
        <f>STOCK[[#This Row],[Entradas]]-STOCK[[#This Row],[Salidas]]</f>
        <v>2</v>
      </c>
      <c r="M863" s="99">
        <f t="shared" si="28"/>
        <v>2</v>
      </c>
      <c r="N863" s="99">
        <v>0</v>
      </c>
      <c r="O863" s="99">
        <v>0</v>
      </c>
      <c r="P863" s="135">
        <v>9</v>
      </c>
      <c r="Q863" s="142">
        <v>0</v>
      </c>
      <c r="R863" s="136">
        <v>0</v>
      </c>
      <c r="S863" s="136">
        <v>1.8</v>
      </c>
      <c r="T863" s="121" t="e">
        <f>[1]!STOCK[[#This Row],[Costo Unitario (USD)]]+[1]!STOCK[[#This Row],[Costo Envío (USD)]]+[1]!STOCK[[#This Row],[Comisión 10%]]</f>
        <v>#REF!</v>
      </c>
      <c r="U863" s="99" t="e">
        <f>[1]!STOCK[[#This Row],[Costo total]]*1.5</f>
        <v>#REF!</v>
      </c>
      <c r="V863" s="80">
        <f t="shared" si="29"/>
        <v>20</v>
      </c>
      <c r="W863" s="121" t="e">
        <f>[1]!STOCK[[#This Row],[Precio Final]]-[1]!STOCK[[#This Row],[Costo total]]</f>
        <v>#REF!</v>
      </c>
      <c r="X863" s="121" t="e">
        <f>[1]!STOCK[[#This Row],[Ganancia Unitaria]]*[1]!STOCK[[#This Row],[Salidas]]</f>
        <v>#REF!</v>
      </c>
      <c r="Y863" s="139"/>
      <c r="Z863" s="136"/>
      <c r="AA863" s="136"/>
      <c r="AB863" s="136"/>
      <c r="AC863" s="136"/>
    </row>
    <row r="864" ht="80" hidden="1" customHeight="1" spans="1:29">
      <c r="A864" s="135" t="s">
        <v>18289</v>
      </c>
      <c r="B864" s="134"/>
      <c r="C864" s="87" t="s">
        <v>2</v>
      </c>
      <c r="D864" s="135" t="s">
        <v>16466</v>
      </c>
      <c r="E864" s="157" t="s">
        <v>18290</v>
      </c>
      <c r="F864" s="157" t="s">
        <v>16568</v>
      </c>
      <c r="G864" s="137"/>
      <c r="H864" s="135">
        <v>20</v>
      </c>
      <c r="I864" s="78">
        <f t="shared" si="30"/>
        <v>20</v>
      </c>
      <c r="J864" s="160">
        <v>2</v>
      </c>
      <c r="K864" s="109">
        <v>2</v>
      </c>
      <c r="L864" s="105">
        <f>STOCK[[#This Row],[Entradas]]-STOCK[[#This Row],[Salidas]]</f>
        <v>0</v>
      </c>
      <c r="M864" s="99">
        <f t="shared" si="28"/>
        <v>2</v>
      </c>
      <c r="N864" s="98">
        <v>0</v>
      </c>
      <c r="O864" s="98">
        <v>0</v>
      </c>
      <c r="P864" s="135">
        <v>9</v>
      </c>
      <c r="Q864" s="141">
        <v>0</v>
      </c>
      <c r="R864" s="137">
        <v>0</v>
      </c>
      <c r="S864" s="137">
        <v>1.8</v>
      </c>
      <c r="T864" s="115" t="e">
        <f>[1]!STOCK[[#This Row],[Costo Unitario (USD)]]+[1]!STOCK[[#This Row],[Costo Envío (USD)]]+[1]!STOCK[[#This Row],[Comisión 10%]]</f>
        <v>#REF!</v>
      </c>
      <c r="U864" s="98" t="e">
        <f>[1]!STOCK[[#This Row],[Costo total]]*1.5</f>
        <v>#REF!</v>
      </c>
      <c r="V864" s="80">
        <f t="shared" si="29"/>
        <v>20</v>
      </c>
      <c r="W864" s="115" t="e">
        <f>[1]!STOCK[[#This Row],[Precio Final]]-[1]!STOCK[[#This Row],[Costo total]]</f>
        <v>#REF!</v>
      </c>
      <c r="X864" s="115" t="e">
        <f>[1]!STOCK[[#This Row],[Ganancia Unitaria]]*[1]!STOCK[[#This Row],[Salidas]]</f>
        <v>#REF!</v>
      </c>
      <c r="Y864" s="140"/>
      <c r="Z864" s="137"/>
      <c r="AA864" s="137"/>
      <c r="AB864" s="137"/>
      <c r="AC864" s="137"/>
    </row>
    <row r="865" ht="80" hidden="1" customHeight="1" spans="1:29">
      <c r="A865" s="152" t="s">
        <v>18291</v>
      </c>
      <c r="B865" s="134"/>
      <c r="C865" s="83" t="s">
        <v>2</v>
      </c>
      <c r="D865" s="135" t="s">
        <v>16582</v>
      </c>
      <c r="E865" s="157" t="s">
        <v>18292</v>
      </c>
      <c r="F865" s="157" t="s">
        <v>18293</v>
      </c>
      <c r="G865" s="136"/>
      <c r="H865" s="135">
        <v>30</v>
      </c>
      <c r="I865" s="78">
        <f t="shared" si="30"/>
        <v>30</v>
      </c>
      <c r="J865" s="160">
        <v>3</v>
      </c>
      <c r="K865" s="110">
        <v>0</v>
      </c>
      <c r="L865" s="105">
        <f>STOCK[[#This Row],[Entradas]]-STOCK[[#This Row],[Salidas]]</f>
        <v>3</v>
      </c>
      <c r="M865" s="99">
        <f t="shared" si="28"/>
        <v>3</v>
      </c>
      <c r="N865" s="99">
        <v>0</v>
      </c>
      <c r="O865" s="99">
        <v>0</v>
      </c>
      <c r="P865" s="135">
        <v>9</v>
      </c>
      <c r="Q865" s="142">
        <v>0</v>
      </c>
      <c r="R865" s="136">
        <v>0</v>
      </c>
      <c r="S865" s="136">
        <v>1.8</v>
      </c>
      <c r="T865" s="121" t="e">
        <f>[1]!STOCK[[#This Row],[Costo Unitario (USD)]]+[1]!STOCK[[#This Row],[Costo Envío (USD)]]+[1]!STOCK[[#This Row],[Comisión 10%]]</f>
        <v>#REF!</v>
      </c>
      <c r="U865" s="99" t="e">
        <f>[1]!STOCK[[#This Row],[Costo total]]*1.5</f>
        <v>#REF!</v>
      </c>
      <c r="V865" s="80">
        <f t="shared" si="29"/>
        <v>30</v>
      </c>
      <c r="W865" s="121" t="e">
        <f>[1]!STOCK[[#This Row],[Precio Final]]-[1]!STOCK[[#This Row],[Costo total]]</f>
        <v>#REF!</v>
      </c>
      <c r="X865" s="121" t="e">
        <f>[1]!STOCK[[#This Row],[Ganancia Unitaria]]*[1]!STOCK[[#This Row],[Salidas]]</f>
        <v>#REF!</v>
      </c>
      <c r="Y865" s="139"/>
      <c r="Z865" s="136"/>
      <c r="AA865" s="136"/>
      <c r="AB865" s="136"/>
      <c r="AC865" s="136"/>
    </row>
    <row r="866" ht="80" hidden="1" customHeight="1" spans="1:29">
      <c r="A866" s="152" t="s">
        <v>18294</v>
      </c>
      <c r="B866" s="134"/>
      <c r="C866" s="87" t="s">
        <v>2</v>
      </c>
      <c r="D866" s="135" t="s">
        <v>16582</v>
      </c>
      <c r="E866" s="157" t="s">
        <v>18295</v>
      </c>
      <c r="F866" s="157" t="s">
        <v>17342</v>
      </c>
      <c r="G866" s="137"/>
      <c r="H866" s="135">
        <v>30</v>
      </c>
      <c r="I866" s="78">
        <f t="shared" si="30"/>
        <v>30</v>
      </c>
      <c r="J866" s="160">
        <v>3</v>
      </c>
      <c r="K866" s="109">
        <v>0</v>
      </c>
      <c r="L866" s="105">
        <f>STOCK[[#This Row],[Entradas]]-STOCK[[#This Row],[Salidas]]</f>
        <v>3</v>
      </c>
      <c r="M866" s="99">
        <f t="shared" si="28"/>
        <v>3</v>
      </c>
      <c r="N866" s="98">
        <v>0</v>
      </c>
      <c r="O866" s="98">
        <v>0</v>
      </c>
      <c r="P866" s="135">
        <v>9</v>
      </c>
      <c r="Q866" s="141">
        <v>0</v>
      </c>
      <c r="R866" s="137">
        <v>0</v>
      </c>
      <c r="S866" s="137">
        <v>1.8</v>
      </c>
      <c r="T866" s="115" t="e">
        <f>[1]!STOCK[[#This Row],[Costo Unitario (USD)]]+[1]!STOCK[[#This Row],[Costo Envío (USD)]]+[1]!STOCK[[#This Row],[Comisión 10%]]</f>
        <v>#REF!</v>
      </c>
      <c r="U866" s="98" t="e">
        <f>[1]!STOCK[[#This Row],[Costo total]]*1.5</f>
        <v>#REF!</v>
      </c>
      <c r="V866" s="80">
        <f t="shared" si="29"/>
        <v>30</v>
      </c>
      <c r="W866" s="115" t="e">
        <f>[1]!STOCK[[#This Row],[Precio Final]]-[1]!STOCK[[#This Row],[Costo total]]</f>
        <v>#REF!</v>
      </c>
      <c r="X866" s="115" t="e">
        <f>[1]!STOCK[[#This Row],[Ganancia Unitaria]]*[1]!STOCK[[#This Row],[Salidas]]</f>
        <v>#REF!</v>
      </c>
      <c r="Y866" s="140"/>
      <c r="Z866" s="137"/>
      <c r="AA866" s="137"/>
      <c r="AB866" s="137"/>
      <c r="AC866" s="137"/>
    </row>
    <row r="867" ht="80" hidden="1" customHeight="1" spans="1:29">
      <c r="A867" s="152" t="s">
        <v>18296</v>
      </c>
      <c r="B867" s="134"/>
      <c r="C867" s="83" t="s">
        <v>2</v>
      </c>
      <c r="D867" s="135" t="s">
        <v>16582</v>
      </c>
      <c r="E867" s="157" t="s">
        <v>18297</v>
      </c>
      <c r="F867" s="157" t="s">
        <v>17342</v>
      </c>
      <c r="G867" s="136"/>
      <c r="H867" s="135">
        <v>30</v>
      </c>
      <c r="I867" s="78">
        <f t="shared" si="30"/>
        <v>30</v>
      </c>
      <c r="J867" s="160">
        <v>2</v>
      </c>
      <c r="K867" s="110">
        <v>0</v>
      </c>
      <c r="L867" s="105">
        <f>STOCK[[#This Row],[Entradas]]-STOCK[[#This Row],[Salidas]]</f>
        <v>2</v>
      </c>
      <c r="M867" s="99">
        <f t="shared" si="28"/>
        <v>3</v>
      </c>
      <c r="N867" s="99">
        <v>0</v>
      </c>
      <c r="O867" s="99">
        <v>0</v>
      </c>
      <c r="P867" s="135">
        <v>9</v>
      </c>
      <c r="Q867" s="142">
        <v>0</v>
      </c>
      <c r="R867" s="136">
        <v>0</v>
      </c>
      <c r="S867" s="136">
        <v>1.8</v>
      </c>
      <c r="T867" s="121" t="e">
        <f>[1]!STOCK[[#This Row],[Costo Unitario (USD)]]+[1]!STOCK[[#This Row],[Costo Envío (USD)]]+[1]!STOCK[[#This Row],[Comisión 10%]]</f>
        <v>#REF!</v>
      </c>
      <c r="U867" s="99" t="e">
        <f>[1]!STOCK[[#This Row],[Costo total]]*1.5</f>
        <v>#REF!</v>
      </c>
      <c r="V867" s="80">
        <f t="shared" si="29"/>
        <v>30</v>
      </c>
      <c r="W867" s="121" t="e">
        <f>[1]!STOCK[[#This Row],[Precio Final]]-[1]!STOCK[[#This Row],[Costo total]]</f>
        <v>#REF!</v>
      </c>
      <c r="X867" s="121" t="e">
        <f>[1]!STOCK[[#This Row],[Ganancia Unitaria]]*[1]!STOCK[[#This Row],[Salidas]]</f>
        <v>#REF!</v>
      </c>
      <c r="Y867" s="139"/>
      <c r="Z867" s="136"/>
      <c r="AA867" s="136"/>
      <c r="AB867" s="136"/>
      <c r="AC867" s="136"/>
    </row>
    <row r="868" ht="80" hidden="1" customHeight="1" spans="1:29">
      <c r="A868" s="152" t="s">
        <v>18298</v>
      </c>
      <c r="B868" s="134"/>
      <c r="C868" s="87" t="s">
        <v>2</v>
      </c>
      <c r="D868" s="135" t="s">
        <v>16582</v>
      </c>
      <c r="E868" s="157" t="s">
        <v>18299</v>
      </c>
      <c r="F868" s="157" t="s">
        <v>17672</v>
      </c>
      <c r="G868" s="137"/>
      <c r="H868" s="135">
        <v>30</v>
      </c>
      <c r="I868" s="78">
        <f t="shared" si="30"/>
        <v>30</v>
      </c>
      <c r="J868" s="160">
        <v>1</v>
      </c>
      <c r="K868" s="109">
        <v>0</v>
      </c>
      <c r="L868" s="105">
        <f>STOCK[[#This Row],[Entradas]]-STOCK[[#This Row],[Salidas]]</f>
        <v>1</v>
      </c>
      <c r="M868" s="99">
        <f t="shared" si="28"/>
        <v>3</v>
      </c>
      <c r="N868" s="98">
        <v>0</v>
      </c>
      <c r="O868" s="98">
        <v>0</v>
      </c>
      <c r="P868" s="135">
        <v>9</v>
      </c>
      <c r="Q868" s="141">
        <v>0</v>
      </c>
      <c r="R868" s="137">
        <v>0</v>
      </c>
      <c r="S868" s="137">
        <v>1.8</v>
      </c>
      <c r="T868" s="115" t="e">
        <f>[1]!STOCK[[#This Row],[Costo Unitario (USD)]]+[1]!STOCK[[#This Row],[Costo Envío (USD)]]+[1]!STOCK[[#This Row],[Comisión 10%]]</f>
        <v>#REF!</v>
      </c>
      <c r="U868" s="98" t="e">
        <f>[1]!STOCK[[#This Row],[Costo total]]*1.5</f>
        <v>#REF!</v>
      </c>
      <c r="V868" s="80">
        <f t="shared" si="29"/>
        <v>30</v>
      </c>
      <c r="W868" s="115" t="e">
        <f>[1]!STOCK[[#This Row],[Precio Final]]-[1]!STOCK[[#This Row],[Costo total]]</f>
        <v>#REF!</v>
      </c>
      <c r="X868" s="115" t="e">
        <f>[1]!STOCK[[#This Row],[Ganancia Unitaria]]*[1]!STOCK[[#This Row],[Salidas]]</f>
        <v>#REF!</v>
      </c>
      <c r="Y868" s="140"/>
      <c r="Z868" s="137"/>
      <c r="AA868" s="137"/>
      <c r="AB868" s="137"/>
      <c r="AC868" s="137"/>
    </row>
    <row r="869" ht="80" hidden="1" customHeight="1" spans="1:29">
      <c r="A869" s="152" t="s">
        <v>18300</v>
      </c>
      <c r="B869" s="134"/>
      <c r="C869" s="83" t="s">
        <v>2</v>
      </c>
      <c r="D869" s="135" t="s">
        <v>16582</v>
      </c>
      <c r="E869" s="157" t="s">
        <v>18301</v>
      </c>
      <c r="F869" s="157" t="s">
        <v>17655</v>
      </c>
      <c r="G869" s="136"/>
      <c r="H869" s="135">
        <v>35</v>
      </c>
      <c r="I869" s="78">
        <f t="shared" si="30"/>
        <v>35</v>
      </c>
      <c r="J869" s="160">
        <v>1</v>
      </c>
      <c r="K869" s="110">
        <v>0</v>
      </c>
      <c r="L869" s="105">
        <f>STOCK[[#This Row],[Entradas]]-STOCK[[#This Row],[Salidas]]</f>
        <v>1</v>
      </c>
      <c r="M869" s="99">
        <f t="shared" si="28"/>
        <v>3.5</v>
      </c>
      <c r="N869" s="99">
        <v>0</v>
      </c>
      <c r="O869" s="99">
        <v>0</v>
      </c>
      <c r="P869" s="135">
        <v>9</v>
      </c>
      <c r="Q869" s="142">
        <v>0</v>
      </c>
      <c r="R869" s="136">
        <v>0</v>
      </c>
      <c r="S869" s="136">
        <v>1.8</v>
      </c>
      <c r="T869" s="121" t="e">
        <f>[1]!STOCK[[#This Row],[Costo Unitario (USD)]]+[1]!STOCK[[#This Row],[Costo Envío (USD)]]+[1]!STOCK[[#This Row],[Comisión 10%]]</f>
        <v>#REF!</v>
      </c>
      <c r="U869" s="99" t="e">
        <f>[1]!STOCK[[#This Row],[Costo total]]*1.5</f>
        <v>#REF!</v>
      </c>
      <c r="V869" s="80">
        <f t="shared" si="29"/>
        <v>35</v>
      </c>
      <c r="W869" s="121" t="e">
        <f>[1]!STOCK[[#This Row],[Precio Final]]-[1]!STOCK[[#This Row],[Costo total]]</f>
        <v>#REF!</v>
      </c>
      <c r="X869" s="121" t="e">
        <f>[1]!STOCK[[#This Row],[Ganancia Unitaria]]*[1]!STOCK[[#This Row],[Salidas]]</f>
        <v>#REF!</v>
      </c>
      <c r="Y869" s="139"/>
      <c r="Z869" s="136"/>
      <c r="AA869" s="136"/>
      <c r="AB869" s="136"/>
      <c r="AC869" s="136"/>
    </row>
    <row r="870" ht="80" hidden="1" customHeight="1" spans="1:29">
      <c r="A870" s="152" t="s">
        <v>18302</v>
      </c>
      <c r="B870" s="134"/>
      <c r="C870" s="87" t="s">
        <v>2</v>
      </c>
      <c r="D870" s="135" t="s">
        <v>16466</v>
      </c>
      <c r="E870" s="157" t="s">
        <v>18303</v>
      </c>
      <c r="F870" s="157" t="s">
        <v>16413</v>
      </c>
      <c r="G870" s="137"/>
      <c r="H870" s="135">
        <v>45</v>
      </c>
      <c r="I870" s="78">
        <f t="shared" si="30"/>
        <v>45</v>
      </c>
      <c r="J870" s="160">
        <v>1</v>
      </c>
      <c r="K870" s="109">
        <v>0</v>
      </c>
      <c r="L870" s="105">
        <f>STOCK[[#This Row],[Entradas]]-STOCK[[#This Row],[Salidas]]</f>
        <v>1</v>
      </c>
      <c r="M870" s="99">
        <f t="shared" si="28"/>
        <v>4.5</v>
      </c>
      <c r="N870" s="98">
        <v>0</v>
      </c>
      <c r="O870" s="98">
        <v>0</v>
      </c>
      <c r="P870" s="135">
        <v>9</v>
      </c>
      <c r="Q870" s="141">
        <v>0</v>
      </c>
      <c r="R870" s="137">
        <v>0</v>
      </c>
      <c r="S870" s="137">
        <v>1.8</v>
      </c>
      <c r="T870" s="115" t="e">
        <f>[1]!STOCK[[#This Row],[Costo Unitario (USD)]]+[1]!STOCK[[#This Row],[Costo Envío (USD)]]+[1]!STOCK[[#This Row],[Comisión 10%]]</f>
        <v>#REF!</v>
      </c>
      <c r="U870" s="98" t="e">
        <f>[1]!STOCK[[#This Row],[Costo total]]*1.5</f>
        <v>#REF!</v>
      </c>
      <c r="V870" s="80">
        <f t="shared" si="29"/>
        <v>45</v>
      </c>
      <c r="W870" s="115" t="e">
        <f>[1]!STOCK[[#This Row],[Precio Final]]-[1]!STOCK[[#This Row],[Costo total]]</f>
        <v>#REF!</v>
      </c>
      <c r="X870" s="115" t="e">
        <f>[1]!STOCK[[#This Row],[Ganancia Unitaria]]*[1]!STOCK[[#This Row],[Salidas]]</f>
        <v>#REF!</v>
      </c>
      <c r="Y870" s="140"/>
      <c r="Z870" s="137"/>
      <c r="AA870" s="137"/>
      <c r="AB870" s="137"/>
      <c r="AC870" s="137"/>
    </row>
    <row r="871" ht="80" hidden="1" customHeight="1" spans="1:29">
      <c r="A871" s="152" t="s">
        <v>18304</v>
      </c>
      <c r="B871" s="134"/>
      <c r="C871" s="83" t="s">
        <v>2</v>
      </c>
      <c r="D871" s="135" t="s">
        <v>16582</v>
      </c>
      <c r="E871" s="157" t="s">
        <v>18305</v>
      </c>
      <c r="F871" s="157" t="s">
        <v>16387</v>
      </c>
      <c r="G871" s="136"/>
      <c r="H871" s="135">
        <v>35</v>
      </c>
      <c r="I871" s="78">
        <f t="shared" si="30"/>
        <v>35</v>
      </c>
      <c r="J871" s="160">
        <v>1</v>
      </c>
      <c r="K871" s="110">
        <v>0</v>
      </c>
      <c r="L871" s="105">
        <f>STOCK[[#This Row],[Entradas]]-STOCK[[#This Row],[Salidas]]</f>
        <v>1</v>
      </c>
      <c r="M871" s="99">
        <f t="shared" si="28"/>
        <v>3.5</v>
      </c>
      <c r="N871" s="99">
        <v>0</v>
      </c>
      <c r="O871" s="99">
        <v>0</v>
      </c>
      <c r="P871" s="135">
        <v>9</v>
      </c>
      <c r="Q871" s="142">
        <v>0</v>
      </c>
      <c r="R871" s="136">
        <v>0</v>
      </c>
      <c r="S871" s="136">
        <v>1.8</v>
      </c>
      <c r="T871" s="121" t="e">
        <f>[1]!STOCK[[#This Row],[Costo Unitario (USD)]]+[1]!STOCK[[#This Row],[Costo Envío (USD)]]+[1]!STOCK[[#This Row],[Comisión 10%]]</f>
        <v>#REF!</v>
      </c>
      <c r="U871" s="99" t="e">
        <f>[1]!STOCK[[#This Row],[Costo total]]*1.5</f>
        <v>#REF!</v>
      </c>
      <c r="V871" s="80">
        <f t="shared" si="29"/>
        <v>35</v>
      </c>
      <c r="W871" s="121" t="e">
        <f>[1]!STOCK[[#This Row],[Precio Final]]-[1]!STOCK[[#This Row],[Costo total]]</f>
        <v>#REF!</v>
      </c>
      <c r="X871" s="121" t="e">
        <f>[1]!STOCK[[#This Row],[Ganancia Unitaria]]*[1]!STOCK[[#This Row],[Salidas]]</f>
        <v>#REF!</v>
      </c>
      <c r="Y871" s="139"/>
      <c r="Z871" s="136"/>
      <c r="AA871" s="136"/>
      <c r="AB871" s="136"/>
      <c r="AC871" s="136"/>
    </row>
    <row r="872" ht="80" hidden="1" customHeight="1" spans="1:29">
      <c r="A872" s="152" t="s">
        <v>18306</v>
      </c>
      <c r="B872" s="134"/>
      <c r="C872" s="87" t="s">
        <v>2</v>
      </c>
      <c r="D872" s="135" t="s">
        <v>16582</v>
      </c>
      <c r="E872" s="157" t="s">
        <v>18307</v>
      </c>
      <c r="F872" s="157" t="s">
        <v>18308</v>
      </c>
      <c r="G872" s="137"/>
      <c r="H872" s="135">
        <v>30</v>
      </c>
      <c r="I872" s="78">
        <f t="shared" si="30"/>
        <v>30</v>
      </c>
      <c r="J872" s="160">
        <v>1</v>
      </c>
      <c r="K872" s="109">
        <v>0</v>
      </c>
      <c r="L872" s="105">
        <f>STOCK[[#This Row],[Entradas]]-STOCK[[#This Row],[Salidas]]</f>
        <v>1</v>
      </c>
      <c r="M872" s="99">
        <f t="shared" si="28"/>
        <v>3</v>
      </c>
      <c r="N872" s="98">
        <v>0</v>
      </c>
      <c r="O872" s="98">
        <v>0</v>
      </c>
      <c r="P872" s="135">
        <v>9</v>
      </c>
      <c r="Q872" s="141">
        <v>0</v>
      </c>
      <c r="R872" s="137">
        <v>0</v>
      </c>
      <c r="S872" s="137">
        <v>1.8</v>
      </c>
      <c r="T872" s="115" t="e">
        <f>[1]!STOCK[[#This Row],[Costo Unitario (USD)]]+[1]!STOCK[[#This Row],[Costo Envío (USD)]]+[1]!STOCK[[#This Row],[Comisión 10%]]</f>
        <v>#REF!</v>
      </c>
      <c r="U872" s="98" t="e">
        <f>[1]!STOCK[[#This Row],[Costo total]]*1.5</f>
        <v>#REF!</v>
      </c>
      <c r="V872" s="80">
        <f t="shared" si="29"/>
        <v>30</v>
      </c>
      <c r="W872" s="115" t="e">
        <f>[1]!STOCK[[#This Row],[Precio Final]]-[1]!STOCK[[#This Row],[Costo total]]</f>
        <v>#REF!</v>
      </c>
      <c r="X872" s="115" t="e">
        <f>[1]!STOCK[[#This Row],[Ganancia Unitaria]]*[1]!STOCK[[#This Row],[Salidas]]</f>
        <v>#REF!</v>
      </c>
      <c r="Y872" s="140"/>
      <c r="Z872" s="137"/>
      <c r="AA872" s="137"/>
      <c r="AB872" s="137"/>
      <c r="AC872" s="137"/>
    </row>
    <row r="873" ht="80" hidden="1" customHeight="1" spans="1:29">
      <c r="A873" s="152" t="s">
        <v>18309</v>
      </c>
      <c r="B873" s="134"/>
      <c r="C873" s="83" t="s">
        <v>2</v>
      </c>
      <c r="D873" s="135" t="s">
        <v>16582</v>
      </c>
      <c r="E873" s="157" t="s">
        <v>18310</v>
      </c>
      <c r="F873" s="157" t="s">
        <v>18311</v>
      </c>
      <c r="G873" s="136"/>
      <c r="H873" s="135">
        <v>40</v>
      </c>
      <c r="I873" s="78">
        <f t="shared" si="30"/>
        <v>40</v>
      </c>
      <c r="J873" s="160">
        <v>1</v>
      </c>
      <c r="K873" s="110">
        <v>1</v>
      </c>
      <c r="L873" s="105">
        <f>STOCK[[#This Row],[Entradas]]-STOCK[[#This Row],[Salidas]]</f>
        <v>0</v>
      </c>
      <c r="M873" s="99">
        <f t="shared" si="28"/>
        <v>4</v>
      </c>
      <c r="N873" s="99">
        <v>0</v>
      </c>
      <c r="O873" s="99">
        <v>0</v>
      </c>
      <c r="P873" s="135">
        <v>9</v>
      </c>
      <c r="Q873" s="142">
        <v>0</v>
      </c>
      <c r="R873" s="136">
        <v>0</v>
      </c>
      <c r="S873" s="136">
        <v>1.8</v>
      </c>
      <c r="T873" s="121" t="e">
        <f>[1]!STOCK[[#This Row],[Costo Unitario (USD)]]+[1]!STOCK[[#This Row],[Costo Envío (USD)]]+[1]!STOCK[[#This Row],[Comisión 10%]]</f>
        <v>#REF!</v>
      </c>
      <c r="U873" s="99" t="e">
        <f>[1]!STOCK[[#This Row],[Costo total]]*1.5</f>
        <v>#REF!</v>
      </c>
      <c r="V873" s="80">
        <f t="shared" si="29"/>
        <v>40</v>
      </c>
      <c r="W873" s="121" t="e">
        <f>[1]!STOCK[[#This Row],[Precio Final]]-[1]!STOCK[[#This Row],[Costo total]]</f>
        <v>#REF!</v>
      </c>
      <c r="X873" s="121" t="e">
        <f>[1]!STOCK[[#This Row],[Ganancia Unitaria]]*[1]!STOCK[[#This Row],[Salidas]]</f>
        <v>#REF!</v>
      </c>
      <c r="Y873" s="139"/>
      <c r="Z873" s="136"/>
      <c r="AA873" s="136"/>
      <c r="AB873" s="136"/>
      <c r="AC873" s="136"/>
    </row>
    <row r="874" ht="80" hidden="1" customHeight="1" spans="1:29">
      <c r="A874" s="152" t="s">
        <v>18312</v>
      </c>
      <c r="B874" s="134"/>
      <c r="C874" s="87" t="s">
        <v>2</v>
      </c>
      <c r="D874" s="135" t="s">
        <v>16582</v>
      </c>
      <c r="E874" s="157" t="s">
        <v>18313</v>
      </c>
      <c r="F874" s="157" t="s">
        <v>17342</v>
      </c>
      <c r="G874" s="137"/>
      <c r="H874" s="135">
        <v>40</v>
      </c>
      <c r="I874" s="78">
        <f t="shared" si="30"/>
        <v>40</v>
      </c>
      <c r="J874" s="160">
        <v>3</v>
      </c>
      <c r="K874" s="109">
        <v>0</v>
      </c>
      <c r="L874" s="105">
        <f>STOCK[[#This Row],[Entradas]]-STOCK[[#This Row],[Salidas]]</f>
        <v>3</v>
      </c>
      <c r="M874" s="99">
        <f t="shared" si="28"/>
        <v>4</v>
      </c>
      <c r="N874" s="98">
        <v>0</v>
      </c>
      <c r="O874" s="98">
        <v>0</v>
      </c>
      <c r="P874" s="135">
        <v>9</v>
      </c>
      <c r="Q874" s="141">
        <v>0</v>
      </c>
      <c r="R874" s="137">
        <v>0</v>
      </c>
      <c r="S874" s="137">
        <v>1.8</v>
      </c>
      <c r="T874" s="115" t="e">
        <f>[1]!STOCK[[#This Row],[Costo Unitario (USD)]]+[1]!STOCK[[#This Row],[Costo Envío (USD)]]+[1]!STOCK[[#This Row],[Comisión 10%]]</f>
        <v>#REF!</v>
      </c>
      <c r="U874" s="98" t="e">
        <f>[1]!STOCK[[#This Row],[Costo total]]*1.5</f>
        <v>#REF!</v>
      </c>
      <c r="V874" s="80">
        <f t="shared" si="29"/>
        <v>40</v>
      </c>
      <c r="W874" s="115" t="e">
        <f>[1]!STOCK[[#This Row],[Precio Final]]-[1]!STOCK[[#This Row],[Costo total]]</f>
        <v>#REF!</v>
      </c>
      <c r="X874" s="115" t="e">
        <f>[1]!STOCK[[#This Row],[Ganancia Unitaria]]*[1]!STOCK[[#This Row],[Salidas]]</f>
        <v>#REF!</v>
      </c>
      <c r="Y874" s="140"/>
      <c r="Z874" s="137"/>
      <c r="AA874" s="137"/>
      <c r="AB874" s="137"/>
      <c r="AC874" s="137"/>
    </row>
    <row r="875" ht="80" hidden="1" customHeight="1" spans="1:29">
      <c r="A875" s="152" t="s">
        <v>18314</v>
      </c>
      <c r="B875" s="134"/>
      <c r="C875" s="83" t="s">
        <v>2</v>
      </c>
      <c r="D875" s="135" t="s">
        <v>16582</v>
      </c>
      <c r="E875" s="157" t="s">
        <v>18315</v>
      </c>
      <c r="F875" s="157" t="s">
        <v>17672</v>
      </c>
      <c r="G875" s="136"/>
      <c r="H875" s="135">
        <v>25</v>
      </c>
      <c r="I875" s="78">
        <f t="shared" si="30"/>
        <v>25</v>
      </c>
      <c r="J875" s="160">
        <v>1</v>
      </c>
      <c r="K875" s="110">
        <v>0</v>
      </c>
      <c r="L875" s="105">
        <f>STOCK[[#This Row],[Entradas]]-STOCK[[#This Row],[Salidas]]</f>
        <v>1</v>
      </c>
      <c r="M875" s="99">
        <f t="shared" si="28"/>
        <v>2.5</v>
      </c>
      <c r="N875" s="99">
        <v>0</v>
      </c>
      <c r="O875" s="99">
        <v>0</v>
      </c>
      <c r="P875" s="135">
        <v>9</v>
      </c>
      <c r="Q875" s="142">
        <v>0</v>
      </c>
      <c r="R875" s="136">
        <v>0</v>
      </c>
      <c r="S875" s="136">
        <v>1.8</v>
      </c>
      <c r="T875" s="121" t="e">
        <f>[1]!STOCK[[#This Row],[Costo Unitario (USD)]]+[1]!STOCK[[#This Row],[Costo Envío (USD)]]+[1]!STOCK[[#This Row],[Comisión 10%]]</f>
        <v>#REF!</v>
      </c>
      <c r="U875" s="99" t="e">
        <f>[1]!STOCK[[#This Row],[Costo total]]*1.5</f>
        <v>#REF!</v>
      </c>
      <c r="V875" s="80">
        <f t="shared" si="29"/>
        <v>25</v>
      </c>
      <c r="W875" s="121" t="e">
        <f>[1]!STOCK[[#This Row],[Precio Final]]-[1]!STOCK[[#This Row],[Costo total]]</f>
        <v>#REF!</v>
      </c>
      <c r="X875" s="121" t="e">
        <f>[1]!STOCK[[#This Row],[Ganancia Unitaria]]*[1]!STOCK[[#This Row],[Salidas]]</f>
        <v>#REF!</v>
      </c>
      <c r="Y875" s="139"/>
      <c r="Z875" s="136"/>
      <c r="AA875" s="136"/>
      <c r="AB875" s="136"/>
      <c r="AC875" s="136"/>
    </row>
    <row r="876" ht="80" hidden="1" customHeight="1" spans="1:29">
      <c r="A876" s="152" t="s">
        <v>18316</v>
      </c>
      <c r="B876" s="134"/>
      <c r="C876" s="87" t="s">
        <v>2</v>
      </c>
      <c r="D876" s="135" t="s">
        <v>16582</v>
      </c>
      <c r="E876" s="157" t="s">
        <v>18317</v>
      </c>
      <c r="F876" s="157" t="s">
        <v>17246</v>
      </c>
      <c r="G876" s="137"/>
      <c r="H876" s="135">
        <v>25</v>
      </c>
      <c r="I876" s="78">
        <f t="shared" si="30"/>
        <v>25</v>
      </c>
      <c r="J876" s="160">
        <v>1</v>
      </c>
      <c r="K876" s="109">
        <v>0</v>
      </c>
      <c r="L876" s="105">
        <f>STOCK[[#This Row],[Entradas]]-STOCK[[#This Row],[Salidas]]</f>
        <v>1</v>
      </c>
      <c r="M876" s="99">
        <f t="shared" si="28"/>
        <v>2.5</v>
      </c>
      <c r="N876" s="98">
        <v>0</v>
      </c>
      <c r="O876" s="98">
        <v>0</v>
      </c>
      <c r="P876" s="135">
        <v>9</v>
      </c>
      <c r="Q876" s="141">
        <v>0</v>
      </c>
      <c r="R876" s="137">
        <v>0</v>
      </c>
      <c r="S876" s="137">
        <v>1.8</v>
      </c>
      <c r="T876" s="115" t="e">
        <f>[1]!STOCK[[#This Row],[Costo Unitario (USD)]]+[1]!STOCK[[#This Row],[Costo Envío (USD)]]+[1]!STOCK[[#This Row],[Comisión 10%]]</f>
        <v>#REF!</v>
      </c>
      <c r="U876" s="98" t="e">
        <f>[1]!STOCK[[#This Row],[Costo total]]*1.5</f>
        <v>#REF!</v>
      </c>
      <c r="V876" s="80">
        <f t="shared" si="29"/>
        <v>25</v>
      </c>
      <c r="W876" s="115" t="e">
        <f>[1]!STOCK[[#This Row],[Precio Final]]-[1]!STOCK[[#This Row],[Costo total]]</f>
        <v>#REF!</v>
      </c>
      <c r="X876" s="115" t="e">
        <f>[1]!STOCK[[#This Row],[Ganancia Unitaria]]*[1]!STOCK[[#This Row],[Salidas]]</f>
        <v>#REF!</v>
      </c>
      <c r="Y876" s="140"/>
      <c r="Z876" s="137"/>
      <c r="AA876" s="137"/>
      <c r="AB876" s="137"/>
      <c r="AC876" s="137"/>
    </row>
    <row r="877" ht="80" hidden="1" customHeight="1" spans="1:29">
      <c r="A877" s="152" t="s">
        <v>18318</v>
      </c>
      <c r="B877" s="134"/>
      <c r="C877" s="83" t="s">
        <v>2</v>
      </c>
      <c r="D877" s="135" t="s">
        <v>16582</v>
      </c>
      <c r="E877" s="157" t="s">
        <v>18319</v>
      </c>
      <c r="F877" s="157" t="s">
        <v>16409</v>
      </c>
      <c r="G877" s="136"/>
      <c r="H877" s="135">
        <v>35</v>
      </c>
      <c r="I877" s="78">
        <f t="shared" si="30"/>
        <v>35</v>
      </c>
      <c r="J877" s="160">
        <v>1</v>
      </c>
      <c r="K877" s="110">
        <v>0</v>
      </c>
      <c r="L877" s="105">
        <f>STOCK[[#This Row],[Entradas]]-STOCK[[#This Row],[Salidas]]</f>
        <v>1</v>
      </c>
      <c r="M877" s="99">
        <f t="shared" si="28"/>
        <v>3.5</v>
      </c>
      <c r="N877" s="99">
        <v>0</v>
      </c>
      <c r="O877" s="99">
        <v>0</v>
      </c>
      <c r="P877" s="135">
        <v>9</v>
      </c>
      <c r="Q877" s="142">
        <v>0</v>
      </c>
      <c r="R877" s="136">
        <v>0</v>
      </c>
      <c r="S877" s="136">
        <v>1.8</v>
      </c>
      <c r="T877" s="121" t="e">
        <f>[1]!STOCK[[#This Row],[Costo Unitario (USD)]]+[1]!STOCK[[#This Row],[Costo Envío (USD)]]+[1]!STOCK[[#This Row],[Comisión 10%]]</f>
        <v>#REF!</v>
      </c>
      <c r="U877" s="99" t="e">
        <f>[1]!STOCK[[#This Row],[Costo total]]*1.5</f>
        <v>#REF!</v>
      </c>
      <c r="V877" s="80">
        <f t="shared" si="29"/>
        <v>35</v>
      </c>
      <c r="W877" s="121" t="e">
        <f>[1]!STOCK[[#This Row],[Precio Final]]-[1]!STOCK[[#This Row],[Costo total]]</f>
        <v>#REF!</v>
      </c>
      <c r="X877" s="121" t="e">
        <f>[1]!STOCK[[#This Row],[Ganancia Unitaria]]*[1]!STOCK[[#This Row],[Salidas]]</f>
        <v>#REF!</v>
      </c>
      <c r="Y877" s="139"/>
      <c r="Z877" s="136"/>
      <c r="AA877" s="136"/>
      <c r="AB877" s="136"/>
      <c r="AC877" s="136"/>
    </row>
    <row r="878" ht="80" hidden="1" customHeight="1" spans="1:29">
      <c r="A878" s="152" t="s">
        <v>18320</v>
      </c>
      <c r="B878" s="134"/>
      <c r="C878" s="87" t="s">
        <v>2</v>
      </c>
      <c r="D878" s="135" t="s">
        <v>16582</v>
      </c>
      <c r="E878" s="157" t="s">
        <v>18321</v>
      </c>
      <c r="F878" s="157" t="s">
        <v>18322</v>
      </c>
      <c r="G878" s="137"/>
      <c r="H878" s="135">
        <v>35</v>
      </c>
      <c r="I878" s="78">
        <f t="shared" si="30"/>
        <v>35</v>
      </c>
      <c r="J878" s="160">
        <v>1</v>
      </c>
      <c r="K878" s="109">
        <v>0</v>
      </c>
      <c r="L878" s="105">
        <f>STOCK[[#This Row],[Entradas]]-STOCK[[#This Row],[Salidas]]</f>
        <v>1</v>
      </c>
      <c r="M878" s="99">
        <f t="shared" si="28"/>
        <v>3.5</v>
      </c>
      <c r="N878" s="98">
        <v>0</v>
      </c>
      <c r="O878" s="98">
        <v>0</v>
      </c>
      <c r="P878" s="135">
        <v>9</v>
      </c>
      <c r="Q878" s="141">
        <v>0</v>
      </c>
      <c r="R878" s="137">
        <v>0</v>
      </c>
      <c r="S878" s="137">
        <v>1.8</v>
      </c>
      <c r="T878" s="115" t="e">
        <f>[1]!STOCK[[#This Row],[Costo Unitario (USD)]]+[1]!STOCK[[#This Row],[Costo Envío (USD)]]+[1]!STOCK[[#This Row],[Comisión 10%]]</f>
        <v>#REF!</v>
      </c>
      <c r="U878" s="98" t="e">
        <f>[1]!STOCK[[#This Row],[Costo total]]*1.5</f>
        <v>#REF!</v>
      </c>
      <c r="V878" s="80">
        <f t="shared" si="29"/>
        <v>35</v>
      </c>
      <c r="W878" s="115" t="e">
        <f>[1]!STOCK[[#This Row],[Precio Final]]-[1]!STOCK[[#This Row],[Costo total]]</f>
        <v>#REF!</v>
      </c>
      <c r="X878" s="115" t="e">
        <f>[1]!STOCK[[#This Row],[Ganancia Unitaria]]*[1]!STOCK[[#This Row],[Salidas]]</f>
        <v>#REF!</v>
      </c>
      <c r="Y878" s="140"/>
      <c r="Z878" s="137"/>
      <c r="AA878" s="137"/>
      <c r="AB878" s="137"/>
      <c r="AC878" s="137"/>
    </row>
    <row r="879" ht="80" hidden="1" customHeight="1" spans="1:29">
      <c r="A879" s="152" t="s">
        <v>18323</v>
      </c>
      <c r="B879" s="134"/>
      <c r="C879" s="83" t="s">
        <v>2</v>
      </c>
      <c r="D879" s="135" t="s">
        <v>16582</v>
      </c>
      <c r="E879" s="157" t="s">
        <v>18324</v>
      </c>
      <c r="F879" s="157" t="s">
        <v>17342</v>
      </c>
      <c r="G879" s="136"/>
      <c r="H879" s="135">
        <v>35</v>
      </c>
      <c r="I879" s="78">
        <f t="shared" si="30"/>
        <v>35</v>
      </c>
      <c r="J879" s="160">
        <v>1</v>
      </c>
      <c r="K879" s="110">
        <v>0</v>
      </c>
      <c r="L879" s="105">
        <f>STOCK[[#This Row],[Entradas]]-STOCK[[#This Row],[Salidas]]</f>
        <v>1</v>
      </c>
      <c r="M879" s="99">
        <f t="shared" si="28"/>
        <v>3.5</v>
      </c>
      <c r="N879" s="99">
        <v>0</v>
      </c>
      <c r="O879" s="99">
        <v>0</v>
      </c>
      <c r="P879" s="135">
        <v>9</v>
      </c>
      <c r="Q879" s="142">
        <v>0</v>
      </c>
      <c r="R879" s="136">
        <v>0</v>
      </c>
      <c r="S879" s="136">
        <v>1.8</v>
      </c>
      <c r="T879" s="121" t="e">
        <f>[1]!STOCK[[#This Row],[Costo Unitario (USD)]]+[1]!STOCK[[#This Row],[Costo Envío (USD)]]+[1]!STOCK[[#This Row],[Comisión 10%]]</f>
        <v>#REF!</v>
      </c>
      <c r="U879" s="99" t="e">
        <f>[1]!STOCK[[#This Row],[Costo total]]*1.5</f>
        <v>#REF!</v>
      </c>
      <c r="V879" s="80">
        <f t="shared" si="29"/>
        <v>35</v>
      </c>
      <c r="W879" s="121" t="e">
        <f>[1]!STOCK[[#This Row],[Precio Final]]-[1]!STOCK[[#This Row],[Costo total]]</f>
        <v>#REF!</v>
      </c>
      <c r="X879" s="121" t="e">
        <f>[1]!STOCK[[#This Row],[Ganancia Unitaria]]*[1]!STOCK[[#This Row],[Salidas]]</f>
        <v>#REF!</v>
      </c>
      <c r="Y879" s="139"/>
      <c r="Z879" s="136"/>
      <c r="AA879" s="136"/>
      <c r="AB879" s="136"/>
      <c r="AC879" s="136"/>
    </row>
    <row r="880" ht="80" hidden="1" customHeight="1" spans="1:29">
      <c r="A880" s="152" t="s">
        <v>18325</v>
      </c>
      <c r="B880" s="134"/>
      <c r="C880" s="87" t="s">
        <v>2</v>
      </c>
      <c r="D880" s="135" t="s">
        <v>16582</v>
      </c>
      <c r="E880" s="157" t="s">
        <v>18326</v>
      </c>
      <c r="F880" s="157" t="s">
        <v>17655</v>
      </c>
      <c r="G880" s="137"/>
      <c r="H880" s="135">
        <v>40</v>
      </c>
      <c r="I880" s="78">
        <f t="shared" si="30"/>
        <v>40</v>
      </c>
      <c r="J880" s="160">
        <v>1</v>
      </c>
      <c r="K880" s="109">
        <v>0</v>
      </c>
      <c r="L880" s="105">
        <f>STOCK[[#This Row],[Entradas]]-STOCK[[#This Row],[Salidas]]</f>
        <v>1</v>
      </c>
      <c r="M880" s="99">
        <f t="shared" si="28"/>
        <v>4</v>
      </c>
      <c r="N880" s="98">
        <v>0</v>
      </c>
      <c r="O880" s="98">
        <v>0</v>
      </c>
      <c r="P880" s="135">
        <v>9</v>
      </c>
      <c r="Q880" s="141">
        <v>0</v>
      </c>
      <c r="R880" s="137">
        <v>0</v>
      </c>
      <c r="S880" s="137">
        <v>1.8</v>
      </c>
      <c r="T880" s="115" t="e">
        <f>[1]!STOCK[[#This Row],[Costo Unitario (USD)]]+[1]!STOCK[[#This Row],[Costo Envío (USD)]]+[1]!STOCK[[#This Row],[Comisión 10%]]</f>
        <v>#REF!</v>
      </c>
      <c r="U880" s="98" t="e">
        <f>[1]!STOCK[[#This Row],[Costo total]]*1.5</f>
        <v>#REF!</v>
      </c>
      <c r="V880" s="80">
        <f t="shared" si="29"/>
        <v>40</v>
      </c>
      <c r="W880" s="115" t="e">
        <f>[1]!STOCK[[#This Row],[Precio Final]]-[1]!STOCK[[#This Row],[Costo total]]</f>
        <v>#REF!</v>
      </c>
      <c r="X880" s="115" t="e">
        <f>[1]!STOCK[[#This Row],[Ganancia Unitaria]]*[1]!STOCK[[#This Row],[Salidas]]</f>
        <v>#REF!</v>
      </c>
      <c r="Y880" s="140"/>
      <c r="Z880" s="137"/>
      <c r="AA880" s="137"/>
      <c r="AB880" s="137"/>
      <c r="AC880" s="137"/>
    </row>
    <row r="881" ht="80" hidden="1" customHeight="1" spans="1:29">
      <c r="A881" s="152" t="s">
        <v>18327</v>
      </c>
      <c r="B881" s="134"/>
      <c r="C881" s="83" t="s">
        <v>2</v>
      </c>
      <c r="D881" s="135" t="s">
        <v>16582</v>
      </c>
      <c r="E881" s="157" t="s">
        <v>18328</v>
      </c>
      <c r="F881" s="157" t="s">
        <v>16387</v>
      </c>
      <c r="G881" s="136"/>
      <c r="H881" s="135">
        <v>29</v>
      </c>
      <c r="I881" s="78">
        <f t="shared" si="30"/>
        <v>29</v>
      </c>
      <c r="J881" s="160">
        <v>1</v>
      </c>
      <c r="K881" s="110">
        <v>0</v>
      </c>
      <c r="L881" s="105">
        <f>STOCK[[#This Row],[Entradas]]-STOCK[[#This Row],[Salidas]]</f>
        <v>1</v>
      </c>
      <c r="M881" s="99">
        <f t="shared" si="28"/>
        <v>2.9</v>
      </c>
      <c r="N881" s="99">
        <v>0</v>
      </c>
      <c r="O881" s="99">
        <v>0</v>
      </c>
      <c r="P881" s="135">
        <v>9</v>
      </c>
      <c r="Q881" s="142">
        <v>0</v>
      </c>
      <c r="R881" s="136">
        <v>0</v>
      </c>
      <c r="S881" s="136">
        <v>1.8</v>
      </c>
      <c r="T881" s="121" t="e">
        <f>[1]!STOCK[[#This Row],[Costo Unitario (USD)]]+[1]!STOCK[[#This Row],[Costo Envío (USD)]]+[1]!STOCK[[#This Row],[Comisión 10%]]</f>
        <v>#REF!</v>
      </c>
      <c r="U881" s="99" t="e">
        <f>[1]!STOCK[[#This Row],[Costo total]]*1.5</f>
        <v>#REF!</v>
      </c>
      <c r="V881" s="80">
        <f t="shared" si="29"/>
        <v>29</v>
      </c>
      <c r="W881" s="121" t="e">
        <f>[1]!STOCK[[#This Row],[Precio Final]]-[1]!STOCK[[#This Row],[Costo total]]</f>
        <v>#REF!</v>
      </c>
      <c r="X881" s="121" t="e">
        <f>[1]!STOCK[[#This Row],[Ganancia Unitaria]]*[1]!STOCK[[#This Row],[Salidas]]</f>
        <v>#REF!</v>
      </c>
      <c r="Y881" s="139"/>
      <c r="Z881" s="136"/>
      <c r="AA881" s="136"/>
      <c r="AB881" s="136"/>
      <c r="AC881" s="136"/>
    </row>
    <row r="882" ht="80" hidden="1" customHeight="1" spans="1:29">
      <c r="A882" s="152" t="s">
        <v>18329</v>
      </c>
      <c r="B882" s="134"/>
      <c r="C882" s="87" t="s">
        <v>2</v>
      </c>
      <c r="D882" s="135" t="s">
        <v>16582</v>
      </c>
      <c r="E882" s="157" t="s">
        <v>18330</v>
      </c>
      <c r="F882" s="157" t="s">
        <v>17342</v>
      </c>
      <c r="G882" s="137"/>
      <c r="H882" s="135">
        <v>30</v>
      </c>
      <c r="I882" s="78">
        <f t="shared" si="30"/>
        <v>30</v>
      </c>
      <c r="J882" s="160">
        <v>1</v>
      </c>
      <c r="K882" s="109">
        <v>1</v>
      </c>
      <c r="L882" s="105">
        <f>STOCK[[#This Row],[Entradas]]-STOCK[[#This Row],[Salidas]]</f>
        <v>0</v>
      </c>
      <c r="M882" s="99">
        <f t="shared" si="28"/>
        <v>3</v>
      </c>
      <c r="N882" s="98">
        <v>0</v>
      </c>
      <c r="O882" s="98">
        <v>0</v>
      </c>
      <c r="P882" s="135">
        <v>9</v>
      </c>
      <c r="Q882" s="141">
        <v>0</v>
      </c>
      <c r="R882" s="137">
        <v>0</v>
      </c>
      <c r="S882" s="137">
        <v>1.8</v>
      </c>
      <c r="T882" s="115" t="e">
        <f>[1]!STOCK[[#This Row],[Costo Unitario (USD)]]+[1]!STOCK[[#This Row],[Costo Envío (USD)]]+[1]!STOCK[[#This Row],[Comisión 10%]]</f>
        <v>#REF!</v>
      </c>
      <c r="U882" s="98" t="e">
        <f>[1]!STOCK[[#This Row],[Costo total]]*1.5</f>
        <v>#REF!</v>
      </c>
      <c r="V882" s="80">
        <f t="shared" si="29"/>
        <v>30</v>
      </c>
      <c r="W882" s="115" t="e">
        <f>[1]!STOCK[[#This Row],[Precio Final]]-[1]!STOCK[[#This Row],[Costo total]]</f>
        <v>#REF!</v>
      </c>
      <c r="X882" s="115" t="e">
        <f>[1]!STOCK[[#This Row],[Ganancia Unitaria]]*[1]!STOCK[[#This Row],[Salidas]]</f>
        <v>#REF!</v>
      </c>
      <c r="Y882" s="140"/>
      <c r="Z882" s="137"/>
      <c r="AA882" s="137"/>
      <c r="AB882" s="137"/>
      <c r="AC882" s="137"/>
    </row>
    <row r="883" ht="80" hidden="1" customHeight="1" spans="1:29">
      <c r="A883" s="152" t="s">
        <v>18331</v>
      </c>
      <c r="B883" s="134"/>
      <c r="C883" s="83" t="s">
        <v>2</v>
      </c>
      <c r="D883" s="135" t="s">
        <v>16582</v>
      </c>
      <c r="E883" s="157" t="s">
        <v>18332</v>
      </c>
      <c r="F883" s="157" t="s">
        <v>16387</v>
      </c>
      <c r="G883" s="136"/>
      <c r="H883" s="135">
        <v>30</v>
      </c>
      <c r="I883" s="78">
        <f t="shared" si="30"/>
        <v>30</v>
      </c>
      <c r="J883" s="160">
        <v>2</v>
      </c>
      <c r="K883" s="110">
        <v>0</v>
      </c>
      <c r="L883" s="105">
        <f>STOCK[[#This Row],[Entradas]]-STOCK[[#This Row],[Salidas]]</f>
        <v>2</v>
      </c>
      <c r="M883" s="99">
        <f t="shared" si="28"/>
        <v>3</v>
      </c>
      <c r="N883" s="99">
        <v>0</v>
      </c>
      <c r="O883" s="99">
        <v>0</v>
      </c>
      <c r="P883" s="135">
        <v>9</v>
      </c>
      <c r="Q883" s="142">
        <v>0</v>
      </c>
      <c r="R883" s="136">
        <v>0</v>
      </c>
      <c r="S883" s="136">
        <v>1.8</v>
      </c>
      <c r="T883" s="121" t="e">
        <f>[1]!STOCK[[#This Row],[Costo Unitario (USD)]]+[1]!STOCK[[#This Row],[Costo Envío (USD)]]+[1]!STOCK[[#This Row],[Comisión 10%]]</f>
        <v>#REF!</v>
      </c>
      <c r="U883" s="99" t="e">
        <f>[1]!STOCK[[#This Row],[Costo total]]*1.5</f>
        <v>#REF!</v>
      </c>
      <c r="V883" s="80">
        <f t="shared" si="29"/>
        <v>30</v>
      </c>
      <c r="W883" s="121" t="e">
        <f>[1]!STOCK[[#This Row],[Precio Final]]-[1]!STOCK[[#This Row],[Costo total]]</f>
        <v>#REF!</v>
      </c>
      <c r="X883" s="121" t="e">
        <f>[1]!STOCK[[#This Row],[Ganancia Unitaria]]*[1]!STOCK[[#This Row],[Salidas]]</f>
        <v>#REF!</v>
      </c>
      <c r="Y883" s="139"/>
      <c r="Z883" s="136"/>
      <c r="AA883" s="136"/>
      <c r="AB883" s="136"/>
      <c r="AC883" s="136"/>
    </row>
    <row r="884" ht="80" hidden="1" customHeight="1" spans="1:29">
      <c r="A884" s="152" t="s">
        <v>18333</v>
      </c>
      <c r="B884" s="134"/>
      <c r="C884" s="87" t="s">
        <v>2</v>
      </c>
      <c r="D884" s="135" t="s">
        <v>16582</v>
      </c>
      <c r="E884" s="157" t="s">
        <v>18334</v>
      </c>
      <c r="F884" s="157" t="s">
        <v>16568</v>
      </c>
      <c r="G884" s="137"/>
      <c r="H884" s="135">
        <v>30</v>
      </c>
      <c r="I884" s="78">
        <f t="shared" si="30"/>
        <v>30</v>
      </c>
      <c r="J884" s="160">
        <v>1</v>
      </c>
      <c r="K884" s="109">
        <v>0</v>
      </c>
      <c r="L884" s="105">
        <f>STOCK[[#This Row],[Entradas]]-STOCK[[#This Row],[Salidas]]</f>
        <v>1</v>
      </c>
      <c r="M884" s="99">
        <f t="shared" si="28"/>
        <v>3</v>
      </c>
      <c r="N884" s="98">
        <v>0</v>
      </c>
      <c r="O884" s="98">
        <v>0</v>
      </c>
      <c r="P884" s="135">
        <v>9</v>
      </c>
      <c r="Q884" s="141">
        <v>0</v>
      </c>
      <c r="R884" s="137">
        <v>0</v>
      </c>
      <c r="S884" s="137">
        <v>1.8</v>
      </c>
      <c r="T884" s="115" t="e">
        <f>[1]!STOCK[[#This Row],[Costo Unitario (USD)]]+[1]!STOCK[[#This Row],[Costo Envío (USD)]]+[1]!STOCK[[#This Row],[Comisión 10%]]</f>
        <v>#REF!</v>
      </c>
      <c r="U884" s="98" t="e">
        <f>[1]!STOCK[[#This Row],[Costo total]]*1.5</f>
        <v>#REF!</v>
      </c>
      <c r="V884" s="80">
        <f t="shared" si="29"/>
        <v>30</v>
      </c>
      <c r="W884" s="115" t="e">
        <f>[1]!STOCK[[#This Row],[Precio Final]]-[1]!STOCK[[#This Row],[Costo total]]</f>
        <v>#REF!</v>
      </c>
      <c r="X884" s="115" t="e">
        <f>[1]!STOCK[[#This Row],[Ganancia Unitaria]]*[1]!STOCK[[#This Row],[Salidas]]</f>
        <v>#REF!</v>
      </c>
      <c r="Y884" s="140"/>
      <c r="Z884" s="137"/>
      <c r="AA884" s="137"/>
      <c r="AB884" s="137"/>
      <c r="AC884" s="137"/>
    </row>
    <row r="885" ht="80" hidden="1" customHeight="1" spans="1:29">
      <c r="A885" s="152" t="s">
        <v>18335</v>
      </c>
      <c r="B885" s="134"/>
      <c r="C885" s="83" t="s">
        <v>2</v>
      </c>
      <c r="D885" s="135" t="s">
        <v>16582</v>
      </c>
      <c r="E885" s="157" t="s">
        <v>18336</v>
      </c>
      <c r="F885" s="157" t="s">
        <v>16409</v>
      </c>
      <c r="G885" s="136"/>
      <c r="H885" s="135">
        <v>25</v>
      </c>
      <c r="I885" s="78">
        <f t="shared" si="30"/>
        <v>25</v>
      </c>
      <c r="J885" s="160">
        <v>3</v>
      </c>
      <c r="K885" s="110">
        <v>0</v>
      </c>
      <c r="L885" s="105">
        <f>STOCK[[#This Row],[Entradas]]-STOCK[[#This Row],[Salidas]]</f>
        <v>3</v>
      </c>
      <c r="M885" s="99">
        <f t="shared" si="28"/>
        <v>2.5</v>
      </c>
      <c r="N885" s="99">
        <v>0</v>
      </c>
      <c r="O885" s="99">
        <v>0</v>
      </c>
      <c r="P885" s="135">
        <v>9</v>
      </c>
      <c r="Q885" s="142">
        <v>0</v>
      </c>
      <c r="R885" s="136">
        <v>0</v>
      </c>
      <c r="S885" s="136">
        <v>1.8</v>
      </c>
      <c r="T885" s="121" t="e">
        <f>[1]!STOCK[[#This Row],[Costo Unitario (USD)]]+[1]!STOCK[[#This Row],[Costo Envío (USD)]]+[1]!STOCK[[#This Row],[Comisión 10%]]</f>
        <v>#REF!</v>
      </c>
      <c r="U885" s="99" t="e">
        <f>[1]!STOCK[[#This Row],[Costo total]]*1.5</f>
        <v>#REF!</v>
      </c>
      <c r="V885" s="80">
        <f t="shared" si="29"/>
        <v>25</v>
      </c>
      <c r="W885" s="121" t="e">
        <f>[1]!STOCK[[#This Row],[Precio Final]]-[1]!STOCK[[#This Row],[Costo total]]</f>
        <v>#REF!</v>
      </c>
      <c r="X885" s="121" t="e">
        <f>[1]!STOCK[[#This Row],[Ganancia Unitaria]]*[1]!STOCK[[#This Row],[Salidas]]</f>
        <v>#REF!</v>
      </c>
      <c r="Y885" s="139"/>
      <c r="Z885" s="136"/>
      <c r="AA885" s="136"/>
      <c r="AB885" s="136"/>
      <c r="AC885" s="136"/>
    </row>
    <row r="886" ht="80" hidden="1" customHeight="1" spans="1:29">
      <c r="A886" s="152" t="s">
        <v>18337</v>
      </c>
      <c r="B886" s="134"/>
      <c r="C886" s="87" t="s">
        <v>2</v>
      </c>
      <c r="D886" s="135" t="s">
        <v>16582</v>
      </c>
      <c r="E886" s="157" t="s">
        <v>18338</v>
      </c>
      <c r="F886" s="157" t="s">
        <v>16400</v>
      </c>
      <c r="G886" s="137"/>
      <c r="H886" s="135">
        <v>25</v>
      </c>
      <c r="I886" s="78">
        <f t="shared" si="30"/>
        <v>25</v>
      </c>
      <c r="J886" s="160">
        <v>2</v>
      </c>
      <c r="K886" s="109">
        <v>0</v>
      </c>
      <c r="L886" s="105">
        <f>STOCK[[#This Row],[Entradas]]-STOCK[[#This Row],[Salidas]]</f>
        <v>2</v>
      </c>
      <c r="M886" s="99">
        <f t="shared" si="28"/>
        <v>2.5</v>
      </c>
      <c r="N886" s="98">
        <v>0</v>
      </c>
      <c r="O886" s="98">
        <v>0</v>
      </c>
      <c r="P886" s="135">
        <v>9</v>
      </c>
      <c r="Q886" s="141">
        <v>0</v>
      </c>
      <c r="R886" s="137">
        <v>0</v>
      </c>
      <c r="S886" s="137">
        <v>1.8</v>
      </c>
      <c r="T886" s="115" t="e">
        <f>[1]!STOCK[[#This Row],[Costo Unitario (USD)]]+[1]!STOCK[[#This Row],[Costo Envío (USD)]]+[1]!STOCK[[#This Row],[Comisión 10%]]</f>
        <v>#REF!</v>
      </c>
      <c r="U886" s="98" t="e">
        <f>[1]!STOCK[[#This Row],[Costo total]]*1.5</f>
        <v>#REF!</v>
      </c>
      <c r="V886" s="80">
        <f t="shared" si="29"/>
        <v>25</v>
      </c>
      <c r="W886" s="115" t="e">
        <f>[1]!STOCK[[#This Row],[Precio Final]]-[1]!STOCK[[#This Row],[Costo total]]</f>
        <v>#REF!</v>
      </c>
      <c r="X886" s="115" t="e">
        <f>[1]!STOCK[[#This Row],[Ganancia Unitaria]]*[1]!STOCK[[#This Row],[Salidas]]</f>
        <v>#REF!</v>
      </c>
      <c r="Y886" s="140"/>
      <c r="Z886" s="137"/>
      <c r="AA886" s="137"/>
      <c r="AB886" s="137"/>
      <c r="AC886" s="137"/>
    </row>
    <row r="887" ht="80" hidden="1" customHeight="1" spans="1:29">
      <c r="A887" s="152" t="s">
        <v>18339</v>
      </c>
      <c r="B887" s="134"/>
      <c r="C887" s="83" t="s">
        <v>2</v>
      </c>
      <c r="D887" s="135" t="s">
        <v>16582</v>
      </c>
      <c r="E887" s="157" t="s">
        <v>18340</v>
      </c>
      <c r="F887" s="157" t="s">
        <v>16568</v>
      </c>
      <c r="G887" s="136"/>
      <c r="H887" s="135">
        <v>25</v>
      </c>
      <c r="I887" s="78">
        <f t="shared" si="30"/>
        <v>25</v>
      </c>
      <c r="J887" s="160">
        <v>1</v>
      </c>
      <c r="K887" s="110">
        <v>0</v>
      </c>
      <c r="L887" s="105">
        <f>STOCK[[#This Row],[Entradas]]-STOCK[[#This Row],[Salidas]]</f>
        <v>1</v>
      </c>
      <c r="M887" s="99">
        <f t="shared" si="28"/>
        <v>2.5</v>
      </c>
      <c r="N887" s="99">
        <v>0</v>
      </c>
      <c r="O887" s="99">
        <v>0</v>
      </c>
      <c r="P887" s="135">
        <v>9</v>
      </c>
      <c r="Q887" s="142">
        <v>0</v>
      </c>
      <c r="R887" s="136">
        <v>0</v>
      </c>
      <c r="S887" s="136">
        <v>1.8</v>
      </c>
      <c r="T887" s="121" t="e">
        <f>[1]!STOCK[[#This Row],[Costo Unitario (USD)]]+[1]!STOCK[[#This Row],[Costo Envío (USD)]]+[1]!STOCK[[#This Row],[Comisión 10%]]</f>
        <v>#REF!</v>
      </c>
      <c r="U887" s="99" t="e">
        <f>[1]!STOCK[[#This Row],[Costo total]]*1.5</f>
        <v>#REF!</v>
      </c>
      <c r="V887" s="80">
        <f t="shared" si="29"/>
        <v>25</v>
      </c>
      <c r="W887" s="121" t="e">
        <f>[1]!STOCK[[#This Row],[Precio Final]]-[1]!STOCK[[#This Row],[Costo total]]</f>
        <v>#REF!</v>
      </c>
      <c r="X887" s="121" t="e">
        <f>[1]!STOCK[[#This Row],[Ganancia Unitaria]]*[1]!STOCK[[#This Row],[Salidas]]</f>
        <v>#REF!</v>
      </c>
      <c r="Y887" s="139"/>
      <c r="Z887" s="136"/>
      <c r="AA887" s="136"/>
      <c r="AB887" s="136"/>
      <c r="AC887" s="136"/>
    </row>
    <row r="888" ht="80" hidden="1" customHeight="1" spans="1:29">
      <c r="A888" s="152" t="s">
        <v>18341</v>
      </c>
      <c r="B888" s="134"/>
      <c r="C888" s="87" t="s">
        <v>2</v>
      </c>
      <c r="D888" s="135" t="s">
        <v>16582</v>
      </c>
      <c r="E888" s="157" t="s">
        <v>18342</v>
      </c>
      <c r="F888" s="157" t="s">
        <v>18343</v>
      </c>
      <c r="G888" s="137"/>
      <c r="H888" s="135">
        <v>35</v>
      </c>
      <c r="I888" s="78">
        <f t="shared" si="30"/>
        <v>35</v>
      </c>
      <c r="J888" s="160">
        <v>1</v>
      </c>
      <c r="K888" s="109">
        <v>0</v>
      </c>
      <c r="L888" s="105">
        <f>STOCK[[#This Row],[Entradas]]-STOCK[[#This Row],[Salidas]]</f>
        <v>1</v>
      </c>
      <c r="M888" s="99">
        <f t="shared" si="28"/>
        <v>3.5</v>
      </c>
      <c r="N888" s="98">
        <v>0</v>
      </c>
      <c r="O888" s="98">
        <v>0</v>
      </c>
      <c r="P888" s="135">
        <v>9</v>
      </c>
      <c r="Q888" s="141">
        <v>0</v>
      </c>
      <c r="R888" s="137">
        <v>0</v>
      </c>
      <c r="S888" s="137">
        <v>1.8</v>
      </c>
      <c r="T888" s="115" t="e">
        <f>[1]!STOCK[[#This Row],[Costo Unitario (USD)]]+[1]!STOCK[[#This Row],[Costo Envío (USD)]]+[1]!STOCK[[#This Row],[Comisión 10%]]</f>
        <v>#REF!</v>
      </c>
      <c r="U888" s="98" t="e">
        <f>[1]!STOCK[[#This Row],[Costo total]]*1.5</f>
        <v>#REF!</v>
      </c>
      <c r="V888" s="80">
        <f t="shared" si="29"/>
        <v>35</v>
      </c>
      <c r="W888" s="115" t="e">
        <f>[1]!STOCK[[#This Row],[Precio Final]]-[1]!STOCK[[#This Row],[Costo total]]</f>
        <v>#REF!</v>
      </c>
      <c r="X888" s="115" t="e">
        <f>[1]!STOCK[[#This Row],[Ganancia Unitaria]]*[1]!STOCK[[#This Row],[Salidas]]</f>
        <v>#REF!</v>
      </c>
      <c r="Y888" s="140"/>
      <c r="Z888" s="137"/>
      <c r="AA888" s="137"/>
      <c r="AB888" s="137"/>
      <c r="AC888" s="137"/>
    </row>
    <row r="889" ht="80" hidden="1" customHeight="1" spans="1:29">
      <c r="A889" s="152" t="s">
        <v>18344</v>
      </c>
      <c r="B889" s="134"/>
      <c r="C889" s="83" t="s">
        <v>2</v>
      </c>
      <c r="D889" s="135" t="s">
        <v>16582</v>
      </c>
      <c r="E889" s="157" t="s">
        <v>18345</v>
      </c>
      <c r="F889" s="157" t="s">
        <v>16568</v>
      </c>
      <c r="G889" s="136"/>
      <c r="H889" s="135">
        <v>35</v>
      </c>
      <c r="I889" s="78">
        <f t="shared" si="30"/>
        <v>35</v>
      </c>
      <c r="J889" s="160">
        <v>1</v>
      </c>
      <c r="K889" s="110">
        <v>0</v>
      </c>
      <c r="L889" s="105">
        <f>STOCK[[#This Row],[Entradas]]-STOCK[[#This Row],[Salidas]]</f>
        <v>1</v>
      </c>
      <c r="M889" s="99">
        <f t="shared" ref="M889:M952" si="31">H889*10%</f>
        <v>3.5</v>
      </c>
      <c r="N889" s="99">
        <v>0</v>
      </c>
      <c r="O889" s="99">
        <v>0</v>
      </c>
      <c r="P889" s="135">
        <v>9</v>
      </c>
      <c r="Q889" s="142">
        <v>0</v>
      </c>
      <c r="R889" s="136">
        <v>0</v>
      </c>
      <c r="S889" s="136">
        <v>1.8</v>
      </c>
      <c r="T889" s="121" t="e">
        <f>[1]!STOCK[[#This Row],[Costo Unitario (USD)]]+[1]!STOCK[[#This Row],[Costo Envío (USD)]]+[1]!STOCK[[#This Row],[Comisión 10%]]</f>
        <v>#REF!</v>
      </c>
      <c r="U889" s="99" t="e">
        <f>[1]!STOCK[[#This Row],[Costo total]]*1.5</f>
        <v>#REF!</v>
      </c>
      <c r="V889" s="80">
        <f t="shared" si="29"/>
        <v>35</v>
      </c>
      <c r="W889" s="121" t="e">
        <f>[1]!STOCK[[#This Row],[Precio Final]]-[1]!STOCK[[#This Row],[Costo total]]</f>
        <v>#REF!</v>
      </c>
      <c r="X889" s="121" t="e">
        <f>[1]!STOCK[[#This Row],[Ganancia Unitaria]]*[1]!STOCK[[#This Row],[Salidas]]</f>
        <v>#REF!</v>
      </c>
      <c r="Y889" s="139"/>
      <c r="Z889" s="136"/>
      <c r="AA889" s="136"/>
      <c r="AB889" s="136"/>
      <c r="AC889" s="136"/>
    </row>
    <row r="890" ht="80" hidden="1" customHeight="1" spans="1:29">
      <c r="A890" s="152" t="s">
        <v>18346</v>
      </c>
      <c r="B890" s="134"/>
      <c r="C890" s="87" t="s">
        <v>2</v>
      </c>
      <c r="D890" s="135" t="s">
        <v>16582</v>
      </c>
      <c r="E890" s="157" t="s">
        <v>18347</v>
      </c>
      <c r="F890" s="157" t="s">
        <v>16413</v>
      </c>
      <c r="G890" s="137"/>
      <c r="H890" s="135">
        <v>35</v>
      </c>
      <c r="I890" s="78">
        <f t="shared" si="30"/>
        <v>35</v>
      </c>
      <c r="J890" s="160">
        <v>1</v>
      </c>
      <c r="K890" s="109">
        <v>0</v>
      </c>
      <c r="L890" s="105">
        <f>STOCK[[#This Row],[Entradas]]-STOCK[[#This Row],[Salidas]]</f>
        <v>1</v>
      </c>
      <c r="M890" s="99">
        <f t="shared" si="31"/>
        <v>3.5</v>
      </c>
      <c r="N890" s="98">
        <v>0</v>
      </c>
      <c r="O890" s="98">
        <v>0</v>
      </c>
      <c r="P890" s="135">
        <v>9</v>
      </c>
      <c r="Q890" s="141">
        <v>0</v>
      </c>
      <c r="R890" s="137">
        <v>0</v>
      </c>
      <c r="S890" s="137">
        <v>1.8</v>
      </c>
      <c r="T890" s="115" t="e">
        <f>[1]!STOCK[[#This Row],[Costo Unitario (USD)]]+[1]!STOCK[[#This Row],[Costo Envío (USD)]]+[1]!STOCK[[#This Row],[Comisión 10%]]</f>
        <v>#REF!</v>
      </c>
      <c r="U890" s="98" t="e">
        <f>[1]!STOCK[[#This Row],[Costo total]]*1.5</f>
        <v>#REF!</v>
      </c>
      <c r="V890" s="80">
        <f t="shared" si="29"/>
        <v>35</v>
      </c>
      <c r="W890" s="115" t="e">
        <f>[1]!STOCK[[#This Row],[Precio Final]]-[1]!STOCK[[#This Row],[Costo total]]</f>
        <v>#REF!</v>
      </c>
      <c r="X890" s="115" t="e">
        <f>[1]!STOCK[[#This Row],[Ganancia Unitaria]]*[1]!STOCK[[#This Row],[Salidas]]</f>
        <v>#REF!</v>
      </c>
      <c r="Y890" s="140"/>
      <c r="Z890" s="137"/>
      <c r="AA890" s="137"/>
      <c r="AB890" s="137"/>
      <c r="AC890" s="137"/>
    </row>
    <row r="891" ht="80" hidden="1" customHeight="1" spans="1:29">
      <c r="A891" s="152" t="s">
        <v>18348</v>
      </c>
      <c r="B891" s="134"/>
      <c r="C891" s="83" t="s">
        <v>2</v>
      </c>
      <c r="D891" s="135" t="s">
        <v>16582</v>
      </c>
      <c r="E891" s="157" t="s">
        <v>18349</v>
      </c>
      <c r="F891" s="157" t="s">
        <v>16400</v>
      </c>
      <c r="G891" s="136"/>
      <c r="H891" s="135">
        <v>30</v>
      </c>
      <c r="I891" s="78">
        <f t="shared" si="30"/>
        <v>30</v>
      </c>
      <c r="J891" s="160">
        <v>1</v>
      </c>
      <c r="K891" s="110">
        <v>0</v>
      </c>
      <c r="L891" s="105">
        <f>STOCK[[#This Row],[Entradas]]-STOCK[[#This Row],[Salidas]]</f>
        <v>1</v>
      </c>
      <c r="M891" s="99">
        <f t="shared" si="31"/>
        <v>3</v>
      </c>
      <c r="N891" s="99">
        <v>0</v>
      </c>
      <c r="O891" s="99">
        <v>0</v>
      </c>
      <c r="P891" s="135">
        <v>9</v>
      </c>
      <c r="Q891" s="142">
        <v>0</v>
      </c>
      <c r="R891" s="136">
        <v>0</v>
      </c>
      <c r="S891" s="136">
        <v>1.8</v>
      </c>
      <c r="T891" s="121" t="e">
        <f>[1]!STOCK[[#This Row],[Costo Unitario (USD)]]+[1]!STOCK[[#This Row],[Costo Envío (USD)]]+[1]!STOCK[[#This Row],[Comisión 10%]]</f>
        <v>#REF!</v>
      </c>
      <c r="U891" s="99" t="e">
        <f>[1]!STOCK[[#This Row],[Costo total]]*1.5</f>
        <v>#REF!</v>
      </c>
      <c r="V891" s="80">
        <f t="shared" si="29"/>
        <v>30</v>
      </c>
      <c r="W891" s="121" t="e">
        <f>[1]!STOCK[[#This Row],[Precio Final]]-[1]!STOCK[[#This Row],[Costo total]]</f>
        <v>#REF!</v>
      </c>
      <c r="X891" s="121" t="e">
        <f>[1]!STOCK[[#This Row],[Ganancia Unitaria]]*[1]!STOCK[[#This Row],[Salidas]]</f>
        <v>#REF!</v>
      </c>
      <c r="Y891" s="139"/>
      <c r="Z891" s="136"/>
      <c r="AA891" s="136"/>
      <c r="AB891" s="136"/>
      <c r="AC891" s="136"/>
    </row>
    <row r="892" ht="80" hidden="1" customHeight="1" spans="1:29">
      <c r="A892" s="152" t="s">
        <v>18350</v>
      </c>
      <c r="B892" s="134"/>
      <c r="C892" s="87" t="s">
        <v>2</v>
      </c>
      <c r="D892" s="135" t="s">
        <v>16582</v>
      </c>
      <c r="E892" s="157" t="s">
        <v>18351</v>
      </c>
      <c r="F892" s="157" t="s">
        <v>17655</v>
      </c>
      <c r="G892" s="137"/>
      <c r="H892" s="135">
        <v>35</v>
      </c>
      <c r="I892" s="78">
        <f t="shared" si="30"/>
        <v>35</v>
      </c>
      <c r="J892" s="160">
        <v>1</v>
      </c>
      <c r="K892" s="109">
        <v>0</v>
      </c>
      <c r="L892" s="105">
        <f>STOCK[[#This Row],[Entradas]]-STOCK[[#This Row],[Salidas]]</f>
        <v>1</v>
      </c>
      <c r="M892" s="99">
        <f t="shared" si="31"/>
        <v>3.5</v>
      </c>
      <c r="N892" s="98">
        <v>0</v>
      </c>
      <c r="O892" s="98">
        <v>0</v>
      </c>
      <c r="P892" s="135">
        <v>9</v>
      </c>
      <c r="Q892" s="141">
        <v>0</v>
      </c>
      <c r="R892" s="137">
        <v>0</v>
      </c>
      <c r="S892" s="137">
        <v>1.8</v>
      </c>
      <c r="T892" s="115" t="e">
        <f>[1]!STOCK[[#This Row],[Costo Unitario (USD)]]+[1]!STOCK[[#This Row],[Costo Envío (USD)]]+[1]!STOCK[[#This Row],[Comisión 10%]]</f>
        <v>#REF!</v>
      </c>
      <c r="U892" s="98" t="e">
        <f>[1]!STOCK[[#This Row],[Costo total]]*1.5</f>
        <v>#REF!</v>
      </c>
      <c r="V892" s="80">
        <f t="shared" si="29"/>
        <v>35</v>
      </c>
      <c r="W892" s="115" t="e">
        <f>[1]!STOCK[[#This Row],[Precio Final]]-[1]!STOCK[[#This Row],[Costo total]]</f>
        <v>#REF!</v>
      </c>
      <c r="X892" s="115" t="e">
        <f>[1]!STOCK[[#This Row],[Ganancia Unitaria]]*[1]!STOCK[[#This Row],[Salidas]]</f>
        <v>#REF!</v>
      </c>
      <c r="Y892" s="140"/>
      <c r="Z892" s="137"/>
      <c r="AA892" s="137"/>
      <c r="AB892" s="137"/>
      <c r="AC892" s="137"/>
    </row>
    <row r="893" ht="80" hidden="1" customHeight="1" spans="1:29">
      <c r="A893" s="152" t="s">
        <v>18352</v>
      </c>
      <c r="B893" s="134"/>
      <c r="C893" s="83" t="s">
        <v>2</v>
      </c>
      <c r="D893" s="135" t="s">
        <v>16582</v>
      </c>
      <c r="E893" s="157" t="s">
        <v>18353</v>
      </c>
      <c r="F893" s="157" t="s">
        <v>18354</v>
      </c>
      <c r="G893" s="136"/>
      <c r="H893" s="135">
        <v>30</v>
      </c>
      <c r="I893" s="78">
        <f t="shared" si="30"/>
        <v>30</v>
      </c>
      <c r="J893" s="160">
        <v>1</v>
      </c>
      <c r="K893" s="110">
        <v>0</v>
      </c>
      <c r="L893" s="105">
        <f>STOCK[[#This Row],[Entradas]]-STOCK[[#This Row],[Salidas]]</f>
        <v>1</v>
      </c>
      <c r="M893" s="99">
        <f t="shared" si="31"/>
        <v>3</v>
      </c>
      <c r="N893" s="99">
        <v>0</v>
      </c>
      <c r="O893" s="99">
        <v>0</v>
      </c>
      <c r="P893" s="135">
        <v>9</v>
      </c>
      <c r="Q893" s="142">
        <v>0</v>
      </c>
      <c r="R893" s="136">
        <v>0</v>
      </c>
      <c r="S893" s="136">
        <v>1.8</v>
      </c>
      <c r="T893" s="121" t="e">
        <f>[1]!STOCK[[#This Row],[Costo Unitario (USD)]]+[1]!STOCK[[#This Row],[Costo Envío (USD)]]+[1]!STOCK[[#This Row],[Comisión 10%]]</f>
        <v>#REF!</v>
      </c>
      <c r="U893" s="99" t="e">
        <f>[1]!STOCK[[#This Row],[Costo total]]*1.5</f>
        <v>#REF!</v>
      </c>
      <c r="V893" s="80">
        <f t="shared" si="29"/>
        <v>30</v>
      </c>
      <c r="W893" s="121" t="e">
        <f>[1]!STOCK[[#This Row],[Precio Final]]-[1]!STOCK[[#This Row],[Costo total]]</f>
        <v>#REF!</v>
      </c>
      <c r="X893" s="121" t="e">
        <f>[1]!STOCK[[#This Row],[Ganancia Unitaria]]*[1]!STOCK[[#This Row],[Salidas]]</f>
        <v>#REF!</v>
      </c>
      <c r="Y893" s="139"/>
      <c r="Z893" s="136"/>
      <c r="AA893" s="136"/>
      <c r="AB893" s="136"/>
      <c r="AC893" s="136"/>
    </row>
    <row r="894" ht="80" hidden="1" customHeight="1" spans="1:29">
      <c r="A894" s="152" t="s">
        <v>18355</v>
      </c>
      <c r="B894" s="134"/>
      <c r="C894" s="87" t="s">
        <v>2</v>
      </c>
      <c r="D894" s="135" t="s">
        <v>16466</v>
      </c>
      <c r="E894" s="157" t="s">
        <v>18356</v>
      </c>
      <c r="F894" s="157" t="s">
        <v>16413</v>
      </c>
      <c r="G894" s="137"/>
      <c r="H894" s="135">
        <v>35</v>
      </c>
      <c r="I894" s="78">
        <f t="shared" si="30"/>
        <v>35</v>
      </c>
      <c r="J894" s="160">
        <v>1</v>
      </c>
      <c r="K894" s="109">
        <v>0</v>
      </c>
      <c r="L894" s="105">
        <f>STOCK[[#This Row],[Entradas]]-STOCK[[#This Row],[Salidas]]</f>
        <v>1</v>
      </c>
      <c r="M894" s="99">
        <f t="shared" si="31"/>
        <v>3.5</v>
      </c>
      <c r="N894" s="98">
        <v>0</v>
      </c>
      <c r="O894" s="98">
        <v>0</v>
      </c>
      <c r="P894" s="135">
        <v>9</v>
      </c>
      <c r="Q894" s="141">
        <v>0</v>
      </c>
      <c r="R894" s="137">
        <v>0</v>
      </c>
      <c r="S894" s="137">
        <v>1.8</v>
      </c>
      <c r="T894" s="115" t="e">
        <f>[1]!STOCK[[#This Row],[Costo Unitario (USD)]]+[1]!STOCK[[#This Row],[Costo Envío (USD)]]+[1]!STOCK[[#This Row],[Comisión 10%]]</f>
        <v>#REF!</v>
      </c>
      <c r="U894" s="98" t="e">
        <f>[1]!STOCK[[#This Row],[Costo total]]*1.5</f>
        <v>#REF!</v>
      </c>
      <c r="V894" s="80">
        <f t="shared" si="29"/>
        <v>35</v>
      </c>
      <c r="W894" s="115" t="e">
        <f>[1]!STOCK[[#This Row],[Precio Final]]-[1]!STOCK[[#This Row],[Costo total]]</f>
        <v>#REF!</v>
      </c>
      <c r="X894" s="115" t="e">
        <f>[1]!STOCK[[#This Row],[Ganancia Unitaria]]*[1]!STOCK[[#This Row],[Salidas]]</f>
        <v>#REF!</v>
      </c>
      <c r="Y894" s="140"/>
      <c r="Z894" s="137"/>
      <c r="AA894" s="137"/>
      <c r="AB894" s="137"/>
      <c r="AC894" s="137"/>
    </row>
    <row r="895" ht="80" hidden="1" customHeight="1" spans="1:29">
      <c r="A895" s="152" t="s">
        <v>18357</v>
      </c>
      <c r="B895" s="134"/>
      <c r="C895" s="83" t="s">
        <v>2</v>
      </c>
      <c r="D895" s="135" t="s">
        <v>16466</v>
      </c>
      <c r="E895" s="157" t="s">
        <v>18358</v>
      </c>
      <c r="F895" s="157" t="s">
        <v>16413</v>
      </c>
      <c r="G895" s="136"/>
      <c r="H895" s="135">
        <v>35</v>
      </c>
      <c r="I895" s="78">
        <f t="shared" si="30"/>
        <v>35</v>
      </c>
      <c r="J895" s="160">
        <v>1</v>
      </c>
      <c r="K895" s="110">
        <v>0</v>
      </c>
      <c r="L895" s="105">
        <f>STOCK[[#This Row],[Entradas]]-STOCK[[#This Row],[Salidas]]</f>
        <v>1</v>
      </c>
      <c r="M895" s="99">
        <f t="shared" si="31"/>
        <v>3.5</v>
      </c>
      <c r="N895" s="99">
        <v>0</v>
      </c>
      <c r="O895" s="99">
        <v>0</v>
      </c>
      <c r="P895" s="135">
        <v>9</v>
      </c>
      <c r="Q895" s="142">
        <v>0</v>
      </c>
      <c r="R895" s="136">
        <v>0</v>
      </c>
      <c r="S895" s="136">
        <v>1.8</v>
      </c>
      <c r="T895" s="121" t="e">
        <f>[1]!STOCK[[#This Row],[Costo Unitario (USD)]]+[1]!STOCK[[#This Row],[Costo Envío (USD)]]+[1]!STOCK[[#This Row],[Comisión 10%]]</f>
        <v>#REF!</v>
      </c>
      <c r="U895" s="99" t="e">
        <f>[1]!STOCK[[#This Row],[Costo total]]*1.5</f>
        <v>#REF!</v>
      </c>
      <c r="V895" s="80">
        <f t="shared" si="29"/>
        <v>35</v>
      </c>
      <c r="W895" s="121" t="e">
        <f>[1]!STOCK[[#This Row],[Precio Final]]-[1]!STOCK[[#This Row],[Costo total]]</f>
        <v>#REF!</v>
      </c>
      <c r="X895" s="121" t="e">
        <f>[1]!STOCK[[#This Row],[Ganancia Unitaria]]*[1]!STOCK[[#This Row],[Salidas]]</f>
        <v>#REF!</v>
      </c>
      <c r="Y895" s="139"/>
      <c r="Z895" s="136"/>
      <c r="AA895" s="136"/>
      <c r="AB895" s="136"/>
      <c r="AC895" s="136"/>
    </row>
    <row r="896" ht="80" hidden="1" customHeight="1" spans="1:29">
      <c r="A896" s="152" t="s">
        <v>18359</v>
      </c>
      <c r="B896" s="134"/>
      <c r="C896" s="87" t="s">
        <v>2</v>
      </c>
      <c r="D896" s="135" t="s">
        <v>16582</v>
      </c>
      <c r="E896" s="157" t="s">
        <v>18360</v>
      </c>
      <c r="F896" s="157" t="s">
        <v>16454</v>
      </c>
      <c r="G896" s="137"/>
      <c r="H896" s="135">
        <v>30</v>
      </c>
      <c r="I896" s="78">
        <f t="shared" si="30"/>
        <v>30</v>
      </c>
      <c r="J896" s="160">
        <v>1</v>
      </c>
      <c r="K896" s="109">
        <v>1</v>
      </c>
      <c r="L896" s="105">
        <f>STOCK[[#This Row],[Entradas]]-STOCK[[#This Row],[Salidas]]</f>
        <v>0</v>
      </c>
      <c r="M896" s="99">
        <f t="shared" si="31"/>
        <v>3</v>
      </c>
      <c r="N896" s="98">
        <v>0</v>
      </c>
      <c r="O896" s="98">
        <v>0</v>
      </c>
      <c r="P896" s="135">
        <v>9</v>
      </c>
      <c r="Q896" s="141">
        <v>0</v>
      </c>
      <c r="R896" s="137">
        <v>0</v>
      </c>
      <c r="S896" s="137">
        <v>1.8</v>
      </c>
      <c r="T896" s="115" t="e">
        <f>[1]!STOCK[[#This Row],[Costo Unitario (USD)]]+[1]!STOCK[[#This Row],[Costo Envío (USD)]]+[1]!STOCK[[#This Row],[Comisión 10%]]</f>
        <v>#REF!</v>
      </c>
      <c r="U896" s="98" t="e">
        <f>[1]!STOCK[[#This Row],[Costo total]]*1.5</f>
        <v>#REF!</v>
      </c>
      <c r="V896" s="80">
        <f t="shared" si="29"/>
        <v>30</v>
      </c>
      <c r="W896" s="115" t="e">
        <f>[1]!STOCK[[#This Row],[Precio Final]]-[1]!STOCK[[#This Row],[Costo total]]</f>
        <v>#REF!</v>
      </c>
      <c r="X896" s="115" t="e">
        <f>[1]!STOCK[[#This Row],[Ganancia Unitaria]]*[1]!STOCK[[#This Row],[Salidas]]</f>
        <v>#REF!</v>
      </c>
      <c r="Y896" s="140"/>
      <c r="Z896" s="137"/>
      <c r="AA896" s="137"/>
      <c r="AB896" s="137"/>
      <c r="AC896" s="137"/>
    </row>
    <row r="897" ht="80" hidden="1" customHeight="1" spans="1:29">
      <c r="A897" s="152" t="s">
        <v>18361</v>
      </c>
      <c r="B897" s="134"/>
      <c r="C897" s="83" t="s">
        <v>2</v>
      </c>
      <c r="D897" s="135" t="s">
        <v>16582</v>
      </c>
      <c r="E897" s="157" t="s">
        <v>18362</v>
      </c>
      <c r="F897" s="157" t="s">
        <v>16568</v>
      </c>
      <c r="G897" s="136"/>
      <c r="H897" s="135">
        <v>40</v>
      </c>
      <c r="I897" s="78">
        <f t="shared" si="30"/>
        <v>40</v>
      </c>
      <c r="J897" s="160">
        <v>1</v>
      </c>
      <c r="K897" s="110">
        <v>0</v>
      </c>
      <c r="L897" s="105">
        <f>STOCK[[#This Row],[Entradas]]-STOCK[[#This Row],[Salidas]]</f>
        <v>1</v>
      </c>
      <c r="M897" s="99">
        <f t="shared" si="31"/>
        <v>4</v>
      </c>
      <c r="N897" s="99">
        <v>0</v>
      </c>
      <c r="O897" s="99">
        <v>0</v>
      </c>
      <c r="P897" s="135">
        <v>9</v>
      </c>
      <c r="Q897" s="142">
        <v>0</v>
      </c>
      <c r="R897" s="136">
        <v>0</v>
      </c>
      <c r="S897" s="136">
        <v>1.8</v>
      </c>
      <c r="T897" s="121" t="e">
        <f>[1]!STOCK[[#This Row],[Costo Unitario (USD)]]+[1]!STOCK[[#This Row],[Costo Envío (USD)]]+[1]!STOCK[[#This Row],[Comisión 10%]]</f>
        <v>#REF!</v>
      </c>
      <c r="U897" s="99" t="e">
        <f>[1]!STOCK[[#This Row],[Costo total]]*1.5</f>
        <v>#REF!</v>
      </c>
      <c r="V897" s="80">
        <f t="shared" si="29"/>
        <v>40</v>
      </c>
      <c r="W897" s="121" t="e">
        <f>[1]!STOCK[[#This Row],[Precio Final]]-[1]!STOCK[[#This Row],[Costo total]]</f>
        <v>#REF!</v>
      </c>
      <c r="X897" s="121" t="e">
        <f>[1]!STOCK[[#This Row],[Ganancia Unitaria]]*[1]!STOCK[[#This Row],[Salidas]]</f>
        <v>#REF!</v>
      </c>
      <c r="Y897" s="139"/>
      <c r="Z897" s="136"/>
      <c r="AA897" s="136"/>
      <c r="AB897" s="136"/>
      <c r="AC897" s="136"/>
    </row>
    <row r="898" ht="80" hidden="1" customHeight="1" spans="1:29">
      <c r="A898" s="152" t="s">
        <v>18363</v>
      </c>
      <c r="B898" s="134"/>
      <c r="C898" s="87" t="s">
        <v>2</v>
      </c>
      <c r="D898" s="135" t="s">
        <v>16582</v>
      </c>
      <c r="E898" s="157" t="s">
        <v>18364</v>
      </c>
      <c r="F898" s="157" t="s">
        <v>16409</v>
      </c>
      <c r="G898" s="137"/>
      <c r="H898" s="135">
        <v>30</v>
      </c>
      <c r="I898" s="78">
        <f t="shared" si="30"/>
        <v>30</v>
      </c>
      <c r="J898" s="160">
        <v>1</v>
      </c>
      <c r="K898" s="109">
        <v>0</v>
      </c>
      <c r="L898" s="105">
        <f>STOCK[[#This Row],[Entradas]]-STOCK[[#This Row],[Salidas]]</f>
        <v>1</v>
      </c>
      <c r="M898" s="99">
        <f t="shared" si="31"/>
        <v>3</v>
      </c>
      <c r="N898" s="98">
        <v>0</v>
      </c>
      <c r="O898" s="98">
        <v>0</v>
      </c>
      <c r="P898" s="135">
        <v>9</v>
      </c>
      <c r="Q898" s="141">
        <v>0</v>
      </c>
      <c r="R898" s="137">
        <v>0</v>
      </c>
      <c r="S898" s="137">
        <v>1.8</v>
      </c>
      <c r="T898" s="115" t="e">
        <f>[1]!STOCK[[#This Row],[Costo Unitario (USD)]]+[1]!STOCK[[#This Row],[Costo Envío (USD)]]+[1]!STOCK[[#This Row],[Comisión 10%]]</f>
        <v>#REF!</v>
      </c>
      <c r="U898" s="98" t="e">
        <f>[1]!STOCK[[#This Row],[Costo total]]*1.5</f>
        <v>#REF!</v>
      </c>
      <c r="V898" s="80">
        <f t="shared" ref="V898:V961" si="32">H898</f>
        <v>30</v>
      </c>
      <c r="W898" s="115" t="e">
        <f>[1]!STOCK[[#This Row],[Precio Final]]-[1]!STOCK[[#This Row],[Costo total]]</f>
        <v>#REF!</v>
      </c>
      <c r="X898" s="115" t="e">
        <f>[1]!STOCK[[#This Row],[Ganancia Unitaria]]*[1]!STOCK[[#This Row],[Salidas]]</f>
        <v>#REF!</v>
      </c>
      <c r="Y898" s="140"/>
      <c r="Z898" s="137"/>
      <c r="AA898" s="137"/>
      <c r="AB898" s="137"/>
      <c r="AC898" s="137"/>
    </row>
    <row r="899" ht="80" hidden="1" customHeight="1" spans="1:29">
      <c r="A899" s="152" t="s">
        <v>18365</v>
      </c>
      <c r="B899" s="134"/>
      <c r="C899" s="83" t="s">
        <v>2</v>
      </c>
      <c r="D899" s="135" t="s">
        <v>16582</v>
      </c>
      <c r="E899" s="157" t="s">
        <v>18366</v>
      </c>
      <c r="F899" s="157" t="s">
        <v>16413</v>
      </c>
      <c r="G899" s="136"/>
      <c r="H899" s="135">
        <v>30</v>
      </c>
      <c r="I899" s="78">
        <f t="shared" si="30"/>
        <v>30</v>
      </c>
      <c r="J899" s="160">
        <v>1</v>
      </c>
      <c r="K899" s="110">
        <v>0</v>
      </c>
      <c r="L899" s="105">
        <f>STOCK[[#This Row],[Entradas]]-STOCK[[#This Row],[Salidas]]</f>
        <v>1</v>
      </c>
      <c r="M899" s="99">
        <f t="shared" si="31"/>
        <v>3</v>
      </c>
      <c r="N899" s="99">
        <v>0</v>
      </c>
      <c r="O899" s="99">
        <v>0</v>
      </c>
      <c r="P899" s="135">
        <v>9</v>
      </c>
      <c r="Q899" s="142">
        <v>0</v>
      </c>
      <c r="R899" s="136">
        <v>0</v>
      </c>
      <c r="S899" s="136">
        <v>1.8</v>
      </c>
      <c r="T899" s="121" t="e">
        <f>[1]!STOCK[[#This Row],[Costo Unitario (USD)]]+[1]!STOCK[[#This Row],[Costo Envío (USD)]]+[1]!STOCK[[#This Row],[Comisión 10%]]</f>
        <v>#REF!</v>
      </c>
      <c r="U899" s="99" t="e">
        <f>[1]!STOCK[[#This Row],[Costo total]]*1.5</f>
        <v>#REF!</v>
      </c>
      <c r="V899" s="80">
        <f t="shared" si="32"/>
        <v>30</v>
      </c>
      <c r="W899" s="121" t="e">
        <f>[1]!STOCK[[#This Row],[Precio Final]]-[1]!STOCK[[#This Row],[Costo total]]</f>
        <v>#REF!</v>
      </c>
      <c r="X899" s="121" t="e">
        <f>[1]!STOCK[[#This Row],[Ganancia Unitaria]]*[1]!STOCK[[#This Row],[Salidas]]</f>
        <v>#REF!</v>
      </c>
      <c r="Y899" s="139"/>
      <c r="Z899" s="136"/>
      <c r="AA899" s="136"/>
      <c r="AB899" s="136"/>
      <c r="AC899" s="136"/>
    </row>
    <row r="900" ht="80" hidden="1" customHeight="1" spans="1:29">
      <c r="A900" s="152" t="s">
        <v>18367</v>
      </c>
      <c r="B900" s="134"/>
      <c r="C900" s="87" t="s">
        <v>2</v>
      </c>
      <c r="D900" s="135" t="s">
        <v>16582</v>
      </c>
      <c r="E900" s="157" t="s">
        <v>18368</v>
      </c>
      <c r="F900" s="157" t="s">
        <v>16413</v>
      </c>
      <c r="G900" s="137"/>
      <c r="H900" s="135">
        <v>25</v>
      </c>
      <c r="I900" s="78">
        <f t="shared" si="30"/>
        <v>25</v>
      </c>
      <c r="J900" s="160">
        <v>1</v>
      </c>
      <c r="K900" s="109">
        <v>0</v>
      </c>
      <c r="L900" s="105">
        <f>STOCK[[#This Row],[Entradas]]-STOCK[[#This Row],[Salidas]]</f>
        <v>1</v>
      </c>
      <c r="M900" s="99">
        <f t="shared" si="31"/>
        <v>2.5</v>
      </c>
      <c r="N900" s="98">
        <v>0</v>
      </c>
      <c r="O900" s="98">
        <v>0</v>
      </c>
      <c r="P900" s="135">
        <v>9</v>
      </c>
      <c r="Q900" s="141">
        <v>0</v>
      </c>
      <c r="R900" s="137">
        <v>0</v>
      </c>
      <c r="S900" s="137">
        <v>1.8</v>
      </c>
      <c r="T900" s="115" t="e">
        <f>[1]!STOCK[[#This Row],[Costo Unitario (USD)]]+[1]!STOCK[[#This Row],[Costo Envío (USD)]]+[1]!STOCK[[#This Row],[Comisión 10%]]</f>
        <v>#REF!</v>
      </c>
      <c r="U900" s="98" t="e">
        <f>[1]!STOCK[[#This Row],[Costo total]]*1.5</f>
        <v>#REF!</v>
      </c>
      <c r="V900" s="80">
        <f t="shared" si="32"/>
        <v>25</v>
      </c>
      <c r="W900" s="115" t="e">
        <f>[1]!STOCK[[#This Row],[Precio Final]]-[1]!STOCK[[#This Row],[Costo total]]</f>
        <v>#REF!</v>
      </c>
      <c r="X900" s="115" t="e">
        <f>[1]!STOCK[[#This Row],[Ganancia Unitaria]]*[1]!STOCK[[#This Row],[Salidas]]</f>
        <v>#REF!</v>
      </c>
      <c r="Y900" s="140"/>
      <c r="Z900" s="137"/>
      <c r="AA900" s="137"/>
      <c r="AB900" s="137"/>
      <c r="AC900" s="137"/>
    </row>
    <row r="901" ht="80" hidden="1" customHeight="1" spans="1:29">
      <c r="A901" s="152" t="s">
        <v>18369</v>
      </c>
      <c r="B901" s="134"/>
      <c r="C901" s="83" t="s">
        <v>2</v>
      </c>
      <c r="D901" s="135" t="s">
        <v>16582</v>
      </c>
      <c r="E901" s="157" t="s">
        <v>18370</v>
      </c>
      <c r="F901" s="157" t="s">
        <v>17246</v>
      </c>
      <c r="G901" s="136"/>
      <c r="H901" s="135">
        <v>35</v>
      </c>
      <c r="I901" s="78">
        <f t="shared" si="30"/>
        <v>35</v>
      </c>
      <c r="J901" s="160">
        <v>0</v>
      </c>
      <c r="K901" s="110">
        <v>0</v>
      </c>
      <c r="L901" s="105">
        <f>STOCK[[#This Row],[Entradas]]-STOCK[[#This Row],[Salidas]]</f>
        <v>0</v>
      </c>
      <c r="M901" s="99">
        <f t="shared" si="31"/>
        <v>3.5</v>
      </c>
      <c r="N901" s="99">
        <v>0</v>
      </c>
      <c r="O901" s="99">
        <v>0</v>
      </c>
      <c r="P901" s="135">
        <v>9</v>
      </c>
      <c r="Q901" s="142">
        <v>0</v>
      </c>
      <c r="R901" s="136">
        <v>0</v>
      </c>
      <c r="S901" s="136">
        <v>1.8</v>
      </c>
      <c r="T901" s="121" t="e">
        <f>[1]!STOCK[[#This Row],[Costo Unitario (USD)]]+[1]!STOCK[[#This Row],[Costo Envío (USD)]]+[1]!STOCK[[#This Row],[Comisión 10%]]</f>
        <v>#REF!</v>
      </c>
      <c r="U901" s="99" t="e">
        <f>[1]!STOCK[[#This Row],[Costo total]]*1.5</f>
        <v>#REF!</v>
      </c>
      <c r="V901" s="80">
        <f t="shared" si="32"/>
        <v>35</v>
      </c>
      <c r="W901" s="121" t="e">
        <f>[1]!STOCK[[#This Row],[Precio Final]]-[1]!STOCK[[#This Row],[Costo total]]</f>
        <v>#REF!</v>
      </c>
      <c r="X901" s="121" t="e">
        <f>[1]!STOCK[[#This Row],[Ganancia Unitaria]]*[1]!STOCK[[#This Row],[Salidas]]</f>
        <v>#REF!</v>
      </c>
      <c r="Y901" s="139"/>
      <c r="Z901" s="136"/>
      <c r="AA901" s="136"/>
      <c r="AB901" s="136"/>
      <c r="AC901" s="136"/>
    </row>
    <row r="902" ht="80" hidden="1" customHeight="1" spans="1:29">
      <c r="A902" s="152" t="s">
        <v>18371</v>
      </c>
      <c r="B902" s="134"/>
      <c r="C902" s="87" t="s">
        <v>2</v>
      </c>
      <c r="D902" s="135" t="s">
        <v>16582</v>
      </c>
      <c r="E902" s="157" t="s">
        <v>18372</v>
      </c>
      <c r="F902" s="157" t="s">
        <v>16413</v>
      </c>
      <c r="G902" s="137"/>
      <c r="H902" s="135">
        <v>25</v>
      </c>
      <c r="I902" s="78">
        <f t="shared" si="30"/>
        <v>25</v>
      </c>
      <c r="J902" s="160">
        <v>1</v>
      </c>
      <c r="K902" s="109">
        <v>0</v>
      </c>
      <c r="L902" s="105">
        <f>STOCK[[#This Row],[Entradas]]-STOCK[[#This Row],[Salidas]]</f>
        <v>1</v>
      </c>
      <c r="M902" s="99">
        <f t="shared" si="31"/>
        <v>2.5</v>
      </c>
      <c r="N902" s="98">
        <v>0</v>
      </c>
      <c r="O902" s="98">
        <v>0</v>
      </c>
      <c r="P902" s="135">
        <v>9</v>
      </c>
      <c r="Q902" s="141">
        <v>0</v>
      </c>
      <c r="R902" s="137">
        <v>0</v>
      </c>
      <c r="S902" s="137">
        <v>1.8</v>
      </c>
      <c r="T902" s="115" t="e">
        <f>[1]!STOCK[[#This Row],[Costo Unitario (USD)]]+[1]!STOCK[[#This Row],[Costo Envío (USD)]]+[1]!STOCK[[#This Row],[Comisión 10%]]</f>
        <v>#REF!</v>
      </c>
      <c r="U902" s="98" t="e">
        <f>[1]!STOCK[[#This Row],[Costo total]]*1.5</f>
        <v>#REF!</v>
      </c>
      <c r="V902" s="80">
        <f t="shared" si="32"/>
        <v>25</v>
      </c>
      <c r="W902" s="115" t="e">
        <f>[1]!STOCK[[#This Row],[Precio Final]]-[1]!STOCK[[#This Row],[Costo total]]</f>
        <v>#REF!</v>
      </c>
      <c r="X902" s="115" t="e">
        <f>[1]!STOCK[[#This Row],[Ganancia Unitaria]]*[1]!STOCK[[#This Row],[Salidas]]</f>
        <v>#REF!</v>
      </c>
      <c r="Y902" s="140"/>
      <c r="Z902" s="137"/>
      <c r="AA902" s="137"/>
      <c r="AB902" s="137"/>
      <c r="AC902" s="137"/>
    </row>
    <row r="903" ht="80" hidden="1" customHeight="1" spans="1:29">
      <c r="A903" s="152" t="s">
        <v>18373</v>
      </c>
      <c r="B903" s="134"/>
      <c r="C903" s="83" t="s">
        <v>2</v>
      </c>
      <c r="D903" s="135" t="s">
        <v>16582</v>
      </c>
      <c r="E903" s="157" t="s">
        <v>18374</v>
      </c>
      <c r="F903" s="157" t="s">
        <v>17342</v>
      </c>
      <c r="G903" s="136"/>
      <c r="H903" s="135">
        <v>35</v>
      </c>
      <c r="I903" s="78">
        <f t="shared" si="30"/>
        <v>35</v>
      </c>
      <c r="J903" s="160">
        <v>1</v>
      </c>
      <c r="K903" s="110">
        <v>0</v>
      </c>
      <c r="L903" s="105">
        <f>STOCK[[#This Row],[Entradas]]-STOCK[[#This Row],[Salidas]]</f>
        <v>1</v>
      </c>
      <c r="M903" s="99">
        <f t="shared" si="31"/>
        <v>3.5</v>
      </c>
      <c r="N903" s="99">
        <v>0</v>
      </c>
      <c r="O903" s="99">
        <v>0</v>
      </c>
      <c r="P903" s="135">
        <v>9</v>
      </c>
      <c r="Q903" s="142">
        <v>0</v>
      </c>
      <c r="R903" s="136">
        <v>0</v>
      </c>
      <c r="S903" s="136">
        <v>1.8</v>
      </c>
      <c r="T903" s="121" t="e">
        <f>[1]!STOCK[[#This Row],[Costo Unitario (USD)]]+[1]!STOCK[[#This Row],[Costo Envío (USD)]]+[1]!STOCK[[#This Row],[Comisión 10%]]</f>
        <v>#REF!</v>
      </c>
      <c r="U903" s="99" t="e">
        <f>[1]!STOCK[[#This Row],[Costo total]]*1.5</f>
        <v>#REF!</v>
      </c>
      <c r="V903" s="80">
        <f t="shared" si="32"/>
        <v>35</v>
      </c>
      <c r="W903" s="121" t="e">
        <f>[1]!STOCK[[#This Row],[Precio Final]]-[1]!STOCK[[#This Row],[Costo total]]</f>
        <v>#REF!</v>
      </c>
      <c r="X903" s="121" t="e">
        <f>[1]!STOCK[[#This Row],[Ganancia Unitaria]]*[1]!STOCK[[#This Row],[Salidas]]</f>
        <v>#REF!</v>
      </c>
      <c r="Y903" s="139"/>
      <c r="Z903" s="136"/>
      <c r="AA903" s="136"/>
      <c r="AB903" s="136"/>
      <c r="AC903" s="136"/>
    </row>
    <row r="904" ht="80" hidden="1" customHeight="1" spans="1:29">
      <c r="A904" s="152" t="s">
        <v>18375</v>
      </c>
      <c r="B904" s="134"/>
      <c r="C904" s="87" t="s">
        <v>2</v>
      </c>
      <c r="D904" s="135" t="s">
        <v>16582</v>
      </c>
      <c r="E904" s="157" t="s">
        <v>18376</v>
      </c>
      <c r="F904" s="157" t="s">
        <v>17655</v>
      </c>
      <c r="G904" s="137"/>
      <c r="H904" s="135">
        <v>30</v>
      </c>
      <c r="I904" s="78">
        <f t="shared" si="30"/>
        <v>30</v>
      </c>
      <c r="J904" s="160">
        <v>1</v>
      </c>
      <c r="K904" s="109">
        <v>0</v>
      </c>
      <c r="L904" s="105">
        <f>STOCK[[#This Row],[Entradas]]-STOCK[[#This Row],[Salidas]]</f>
        <v>1</v>
      </c>
      <c r="M904" s="99">
        <f t="shared" si="31"/>
        <v>3</v>
      </c>
      <c r="N904" s="98">
        <v>0</v>
      </c>
      <c r="O904" s="98">
        <v>0</v>
      </c>
      <c r="P904" s="135">
        <v>9</v>
      </c>
      <c r="Q904" s="141">
        <v>0</v>
      </c>
      <c r="R904" s="137">
        <v>0</v>
      </c>
      <c r="S904" s="137">
        <v>1.8</v>
      </c>
      <c r="T904" s="115" t="e">
        <f>[1]!STOCK[[#This Row],[Costo Unitario (USD)]]+[1]!STOCK[[#This Row],[Costo Envío (USD)]]+[1]!STOCK[[#This Row],[Comisión 10%]]</f>
        <v>#REF!</v>
      </c>
      <c r="U904" s="98" t="e">
        <f>[1]!STOCK[[#This Row],[Costo total]]*1.5</f>
        <v>#REF!</v>
      </c>
      <c r="V904" s="80">
        <f t="shared" si="32"/>
        <v>30</v>
      </c>
      <c r="W904" s="115" t="e">
        <f>[1]!STOCK[[#This Row],[Precio Final]]-[1]!STOCK[[#This Row],[Costo total]]</f>
        <v>#REF!</v>
      </c>
      <c r="X904" s="115" t="e">
        <f>[1]!STOCK[[#This Row],[Ganancia Unitaria]]*[1]!STOCK[[#This Row],[Salidas]]</f>
        <v>#REF!</v>
      </c>
      <c r="Y904" s="140"/>
      <c r="Z904" s="137"/>
      <c r="AA904" s="137"/>
      <c r="AB904" s="137"/>
      <c r="AC904" s="137"/>
    </row>
    <row r="905" ht="80" hidden="1" customHeight="1" spans="1:29">
      <c r="A905" s="152" t="s">
        <v>18377</v>
      </c>
      <c r="B905" s="134"/>
      <c r="C905" s="83" t="s">
        <v>2</v>
      </c>
      <c r="D905" s="135" t="s">
        <v>16582</v>
      </c>
      <c r="E905" s="157" t="s">
        <v>18378</v>
      </c>
      <c r="F905" s="157" t="s">
        <v>16409</v>
      </c>
      <c r="G905" s="136"/>
      <c r="H905" s="135">
        <v>30</v>
      </c>
      <c r="I905" s="78">
        <f t="shared" si="30"/>
        <v>30</v>
      </c>
      <c r="J905" s="160">
        <v>1</v>
      </c>
      <c r="K905" s="110">
        <v>0</v>
      </c>
      <c r="L905" s="105">
        <f>STOCK[[#This Row],[Entradas]]-STOCK[[#This Row],[Salidas]]</f>
        <v>1</v>
      </c>
      <c r="M905" s="99">
        <f t="shared" si="31"/>
        <v>3</v>
      </c>
      <c r="N905" s="99">
        <v>0</v>
      </c>
      <c r="O905" s="99">
        <v>0</v>
      </c>
      <c r="P905" s="135">
        <v>9</v>
      </c>
      <c r="Q905" s="142">
        <v>0</v>
      </c>
      <c r="R905" s="136">
        <v>0</v>
      </c>
      <c r="S905" s="136">
        <v>1.8</v>
      </c>
      <c r="T905" s="121" t="e">
        <f>[1]!STOCK[[#This Row],[Costo Unitario (USD)]]+[1]!STOCK[[#This Row],[Costo Envío (USD)]]+[1]!STOCK[[#This Row],[Comisión 10%]]</f>
        <v>#REF!</v>
      </c>
      <c r="U905" s="99" t="e">
        <f>[1]!STOCK[[#This Row],[Costo total]]*1.5</f>
        <v>#REF!</v>
      </c>
      <c r="V905" s="80">
        <f t="shared" si="32"/>
        <v>30</v>
      </c>
      <c r="W905" s="121" t="e">
        <f>[1]!STOCK[[#This Row],[Precio Final]]-[1]!STOCK[[#This Row],[Costo total]]</f>
        <v>#REF!</v>
      </c>
      <c r="X905" s="121" t="e">
        <f>[1]!STOCK[[#This Row],[Ganancia Unitaria]]*[1]!STOCK[[#This Row],[Salidas]]</f>
        <v>#REF!</v>
      </c>
      <c r="Y905" s="139"/>
      <c r="Z905" s="136"/>
      <c r="AA905" s="136"/>
      <c r="AB905" s="136"/>
      <c r="AC905" s="136"/>
    </row>
    <row r="906" ht="80" hidden="1" customHeight="1" spans="1:29">
      <c r="A906" s="152" t="s">
        <v>18379</v>
      </c>
      <c r="B906" s="134"/>
      <c r="C906" s="87" t="s">
        <v>2</v>
      </c>
      <c r="D906" s="135" t="s">
        <v>16582</v>
      </c>
      <c r="E906" s="157" t="s">
        <v>18380</v>
      </c>
      <c r="F906" s="157" t="s">
        <v>16400</v>
      </c>
      <c r="G906" s="137"/>
      <c r="H906" s="135">
        <v>30</v>
      </c>
      <c r="I906" s="78">
        <f t="shared" si="30"/>
        <v>30</v>
      </c>
      <c r="J906" s="160">
        <v>0</v>
      </c>
      <c r="K906" s="109">
        <v>0</v>
      </c>
      <c r="L906" s="105">
        <f>STOCK[[#This Row],[Entradas]]-STOCK[[#This Row],[Salidas]]</f>
        <v>0</v>
      </c>
      <c r="M906" s="99">
        <f t="shared" si="31"/>
        <v>3</v>
      </c>
      <c r="N906" s="98">
        <v>0</v>
      </c>
      <c r="O906" s="98">
        <v>0</v>
      </c>
      <c r="P906" s="135">
        <v>9</v>
      </c>
      <c r="Q906" s="141">
        <v>0</v>
      </c>
      <c r="R906" s="137">
        <v>0</v>
      </c>
      <c r="S906" s="137">
        <v>1.8</v>
      </c>
      <c r="T906" s="115" t="e">
        <f>[1]!STOCK[[#This Row],[Costo Unitario (USD)]]+[1]!STOCK[[#This Row],[Costo Envío (USD)]]+[1]!STOCK[[#This Row],[Comisión 10%]]</f>
        <v>#REF!</v>
      </c>
      <c r="U906" s="98" t="e">
        <f>[1]!STOCK[[#This Row],[Costo total]]*1.5</f>
        <v>#REF!</v>
      </c>
      <c r="V906" s="80">
        <f t="shared" si="32"/>
        <v>30</v>
      </c>
      <c r="W906" s="115" t="e">
        <f>[1]!STOCK[[#This Row],[Precio Final]]-[1]!STOCK[[#This Row],[Costo total]]</f>
        <v>#REF!</v>
      </c>
      <c r="X906" s="115" t="e">
        <f>[1]!STOCK[[#This Row],[Ganancia Unitaria]]*[1]!STOCK[[#This Row],[Salidas]]</f>
        <v>#REF!</v>
      </c>
      <c r="Y906" s="140"/>
      <c r="Z906" s="137"/>
      <c r="AA906" s="137"/>
      <c r="AB906" s="137"/>
      <c r="AC906" s="137"/>
    </row>
    <row r="907" ht="80" hidden="1" customHeight="1" spans="1:29">
      <c r="A907" s="174" t="s">
        <v>18381</v>
      </c>
      <c r="B907" s="165"/>
      <c r="C907" s="83" t="s">
        <v>2</v>
      </c>
      <c r="D907" s="168" t="s">
        <v>16900</v>
      </c>
      <c r="E907" s="163" t="s">
        <v>18382</v>
      </c>
      <c r="F907" s="163" t="s">
        <v>18383</v>
      </c>
      <c r="G907" s="169"/>
      <c r="H907" s="168">
        <v>38</v>
      </c>
      <c r="I907" s="78">
        <f t="shared" si="30"/>
        <v>38</v>
      </c>
      <c r="J907" s="164">
        <v>1</v>
      </c>
      <c r="K907" s="110">
        <v>0</v>
      </c>
      <c r="L907" s="105">
        <f>STOCK[[#This Row],[Entradas]]-STOCK[[#This Row],[Salidas]]</f>
        <v>1</v>
      </c>
      <c r="M907" s="99">
        <f t="shared" si="31"/>
        <v>3.8</v>
      </c>
      <c r="N907" s="99">
        <v>0</v>
      </c>
      <c r="O907" s="99">
        <v>0</v>
      </c>
      <c r="P907" s="168">
        <v>21.11</v>
      </c>
      <c r="Q907" s="142">
        <v>0</v>
      </c>
      <c r="R907" s="136">
        <v>0</v>
      </c>
      <c r="S907" s="136">
        <v>1.8</v>
      </c>
      <c r="T907" s="121" t="e">
        <f>[1]!STOCK[[#This Row],[Costo Unitario (USD)]]+[1]!STOCK[[#This Row],[Costo Envío (USD)]]+[1]!STOCK[[#This Row],[Comisión 10%]]</f>
        <v>#REF!</v>
      </c>
      <c r="U907" s="99" t="e">
        <f>[1]!STOCK[[#This Row],[Costo total]]*1.5</f>
        <v>#REF!</v>
      </c>
      <c r="V907" s="80">
        <f t="shared" si="32"/>
        <v>38</v>
      </c>
      <c r="W907" s="121" t="e">
        <f>[1]!STOCK[[#This Row],[Precio Final]]-[1]!STOCK[[#This Row],[Costo total]]</f>
        <v>#REF!</v>
      </c>
      <c r="X907" s="121" t="e">
        <f>[1]!STOCK[[#This Row],[Ganancia Unitaria]]*[1]!STOCK[[#This Row],[Salidas]]</f>
        <v>#REF!</v>
      </c>
      <c r="Y907" s="171"/>
      <c r="Z907" s="169"/>
      <c r="AA907" s="169"/>
      <c r="AB907" s="169"/>
      <c r="AC907" s="169"/>
    </row>
    <row r="908" ht="80" hidden="1" customHeight="1" spans="1:29">
      <c r="A908" s="174" t="s">
        <v>18384</v>
      </c>
      <c r="B908" s="165"/>
      <c r="C908" s="87" t="s">
        <v>2</v>
      </c>
      <c r="D908" s="168" t="s">
        <v>16900</v>
      </c>
      <c r="E908" s="163" t="s">
        <v>18385</v>
      </c>
      <c r="F908" s="163" t="s">
        <v>18383</v>
      </c>
      <c r="G908" s="167"/>
      <c r="H908" s="168">
        <v>38</v>
      </c>
      <c r="I908" s="78">
        <f t="shared" si="30"/>
        <v>38</v>
      </c>
      <c r="J908" s="164">
        <v>1</v>
      </c>
      <c r="K908" s="109">
        <v>0</v>
      </c>
      <c r="L908" s="105">
        <f>STOCK[[#This Row],[Entradas]]-STOCK[[#This Row],[Salidas]]</f>
        <v>1</v>
      </c>
      <c r="M908" s="99">
        <f t="shared" si="31"/>
        <v>3.8</v>
      </c>
      <c r="N908" s="98">
        <v>0</v>
      </c>
      <c r="O908" s="98">
        <v>0</v>
      </c>
      <c r="P908" s="168">
        <v>21.11</v>
      </c>
      <c r="Q908" s="141">
        <v>0</v>
      </c>
      <c r="R908" s="137">
        <v>0</v>
      </c>
      <c r="S908" s="137">
        <v>1.8</v>
      </c>
      <c r="T908" s="115" t="e">
        <f>[1]!STOCK[[#This Row],[Costo Unitario (USD)]]+[1]!STOCK[[#This Row],[Costo Envío (USD)]]+[1]!STOCK[[#This Row],[Comisión 10%]]</f>
        <v>#REF!</v>
      </c>
      <c r="U908" s="98" t="e">
        <f>[1]!STOCK[[#This Row],[Costo total]]*1.5</f>
        <v>#REF!</v>
      </c>
      <c r="V908" s="80">
        <f t="shared" si="32"/>
        <v>38</v>
      </c>
      <c r="W908" s="115" t="e">
        <f>[1]!STOCK[[#This Row],[Precio Final]]-[1]!STOCK[[#This Row],[Costo total]]</f>
        <v>#REF!</v>
      </c>
      <c r="X908" s="115" t="e">
        <f>[1]!STOCK[[#This Row],[Ganancia Unitaria]]*[1]!STOCK[[#This Row],[Salidas]]</f>
        <v>#REF!</v>
      </c>
      <c r="Y908" s="170"/>
      <c r="Z908" s="167"/>
      <c r="AA908" s="167"/>
      <c r="AB908" s="167"/>
      <c r="AC908" s="167"/>
    </row>
    <row r="909" ht="80" hidden="1" customHeight="1" spans="1:29">
      <c r="A909" s="152" t="s">
        <v>18386</v>
      </c>
      <c r="B909" s="134"/>
      <c r="C909" s="83" t="s">
        <v>2</v>
      </c>
      <c r="D909" s="168" t="s">
        <v>16900</v>
      </c>
      <c r="E909" s="157" t="s">
        <v>18387</v>
      </c>
      <c r="F909" s="157" t="s">
        <v>18388</v>
      </c>
      <c r="G909" s="136"/>
      <c r="H909" s="135">
        <v>20</v>
      </c>
      <c r="I909" s="78">
        <f t="shared" si="30"/>
        <v>20</v>
      </c>
      <c r="J909" s="160">
        <v>2</v>
      </c>
      <c r="K909" s="110">
        <v>2</v>
      </c>
      <c r="L909" s="105">
        <f>STOCK[[#This Row],[Entradas]]-STOCK[[#This Row],[Salidas]]</f>
        <v>0</v>
      </c>
      <c r="M909" s="99">
        <f t="shared" si="31"/>
        <v>2</v>
      </c>
      <c r="N909" s="99">
        <v>0</v>
      </c>
      <c r="O909" s="99">
        <v>0</v>
      </c>
      <c r="P909" s="135">
        <v>7</v>
      </c>
      <c r="Q909" s="142">
        <v>0</v>
      </c>
      <c r="R909" s="136">
        <v>0</v>
      </c>
      <c r="S909" s="136">
        <v>1.8</v>
      </c>
      <c r="T909" s="121" t="e">
        <f>[1]!STOCK[[#This Row],[Costo Unitario (USD)]]+[1]!STOCK[[#This Row],[Costo Envío (USD)]]+[1]!STOCK[[#This Row],[Comisión 10%]]</f>
        <v>#REF!</v>
      </c>
      <c r="U909" s="99" t="e">
        <f>[1]!STOCK[[#This Row],[Costo total]]*1.5</f>
        <v>#REF!</v>
      </c>
      <c r="V909" s="80">
        <f t="shared" si="32"/>
        <v>20</v>
      </c>
      <c r="W909" s="121" t="e">
        <f>[1]!STOCK[[#This Row],[Precio Final]]-[1]!STOCK[[#This Row],[Costo total]]</f>
        <v>#REF!</v>
      </c>
      <c r="X909" s="121" t="e">
        <f>[1]!STOCK[[#This Row],[Ganancia Unitaria]]*[1]!STOCK[[#This Row],[Salidas]]</f>
        <v>#REF!</v>
      </c>
      <c r="Y909" s="139"/>
      <c r="Z909" s="136"/>
      <c r="AA909" s="136"/>
      <c r="AB909" s="136"/>
      <c r="AC909" s="136"/>
    </row>
    <row r="910" ht="80" hidden="1" customHeight="1" spans="1:29">
      <c r="A910" s="152" t="s">
        <v>18389</v>
      </c>
      <c r="B910" s="134"/>
      <c r="C910" s="87" t="s">
        <v>2</v>
      </c>
      <c r="D910" s="168" t="s">
        <v>16900</v>
      </c>
      <c r="E910" s="157" t="s">
        <v>18390</v>
      </c>
      <c r="F910" s="157" t="s">
        <v>18391</v>
      </c>
      <c r="G910" s="137"/>
      <c r="H910" s="135">
        <v>22</v>
      </c>
      <c r="I910" s="78">
        <f t="shared" si="30"/>
        <v>22</v>
      </c>
      <c r="J910" s="160">
        <v>2</v>
      </c>
      <c r="K910" s="141">
        <v>0</v>
      </c>
      <c r="L910" s="105">
        <f>STOCK[[#This Row],[Entradas]]-STOCK[[#This Row],[Salidas]]</f>
        <v>2</v>
      </c>
      <c r="M910" s="99">
        <f t="shared" si="31"/>
        <v>2.2</v>
      </c>
      <c r="N910" s="98">
        <v>0</v>
      </c>
      <c r="O910" s="98">
        <v>0</v>
      </c>
      <c r="P910" s="135">
        <v>0</v>
      </c>
      <c r="Q910" s="141">
        <v>0</v>
      </c>
      <c r="R910" s="137">
        <v>0</v>
      </c>
      <c r="S910" s="137">
        <v>1.8</v>
      </c>
      <c r="T910" s="115" t="e">
        <f>[1]!STOCK[[#This Row],[Costo Unitario (USD)]]+[1]!STOCK[[#This Row],[Costo Envío (USD)]]+[1]!STOCK[[#This Row],[Comisión 10%]]</f>
        <v>#REF!</v>
      </c>
      <c r="U910" s="98" t="e">
        <f>[1]!STOCK[[#This Row],[Costo total]]*1.5</f>
        <v>#REF!</v>
      </c>
      <c r="V910" s="80">
        <f t="shared" si="32"/>
        <v>22</v>
      </c>
      <c r="W910" s="115" t="e">
        <f>[1]!STOCK[[#This Row],[Precio Final]]-[1]!STOCK[[#This Row],[Costo total]]</f>
        <v>#REF!</v>
      </c>
      <c r="X910" s="115" t="e">
        <f>[1]!STOCK[[#This Row],[Ganancia Unitaria]]*[1]!STOCK[[#This Row],[Salidas]]</f>
        <v>#REF!</v>
      </c>
      <c r="Y910" s="140"/>
      <c r="Z910" s="137"/>
      <c r="AA910" s="137"/>
      <c r="AB910" s="137"/>
      <c r="AC910" s="137"/>
    </row>
    <row r="911" ht="80" hidden="1" customHeight="1" spans="1:29">
      <c r="A911" s="152" t="s">
        <v>18392</v>
      </c>
      <c r="B911" s="134"/>
      <c r="C911" s="83" t="s">
        <v>2</v>
      </c>
      <c r="D911" s="168" t="s">
        <v>16900</v>
      </c>
      <c r="E911" s="157" t="s">
        <v>18393</v>
      </c>
      <c r="F911" s="157" t="s">
        <v>18394</v>
      </c>
      <c r="G911" s="136"/>
      <c r="H911" s="135">
        <v>22</v>
      </c>
      <c r="I911" s="78">
        <f t="shared" si="30"/>
        <v>22</v>
      </c>
      <c r="J911" s="160">
        <v>1</v>
      </c>
      <c r="K911" s="142">
        <v>0</v>
      </c>
      <c r="L911" s="105">
        <f>STOCK[[#This Row],[Entradas]]-STOCK[[#This Row],[Salidas]]</f>
        <v>1</v>
      </c>
      <c r="M911" s="99">
        <f t="shared" si="31"/>
        <v>2.2</v>
      </c>
      <c r="N911" s="99">
        <v>0</v>
      </c>
      <c r="O911" s="99">
        <v>0</v>
      </c>
      <c r="P911" s="135">
        <v>0</v>
      </c>
      <c r="Q911" s="142">
        <v>0</v>
      </c>
      <c r="R911" s="136">
        <v>0</v>
      </c>
      <c r="S911" s="136">
        <v>1.8</v>
      </c>
      <c r="T911" s="121" t="e">
        <f>[1]!STOCK[[#This Row],[Costo Unitario (USD)]]+[1]!STOCK[[#This Row],[Costo Envío (USD)]]+[1]!STOCK[[#This Row],[Comisión 10%]]</f>
        <v>#REF!</v>
      </c>
      <c r="U911" s="99" t="e">
        <f>[1]!STOCK[[#This Row],[Costo total]]*1.5</f>
        <v>#REF!</v>
      </c>
      <c r="V911" s="80">
        <f t="shared" si="32"/>
        <v>22</v>
      </c>
      <c r="W911" s="121" t="e">
        <f>[1]!STOCK[[#This Row],[Precio Final]]-[1]!STOCK[[#This Row],[Costo total]]</f>
        <v>#REF!</v>
      </c>
      <c r="X911" s="121" t="e">
        <f>[1]!STOCK[[#This Row],[Ganancia Unitaria]]*[1]!STOCK[[#This Row],[Salidas]]</f>
        <v>#REF!</v>
      </c>
      <c r="Y911" s="139" t="s">
        <v>18395</v>
      </c>
      <c r="Z911" s="136"/>
      <c r="AA911" s="136"/>
      <c r="AB911" s="136"/>
      <c r="AC911" s="136"/>
    </row>
    <row r="912" ht="80" hidden="1" customHeight="1" spans="1:29">
      <c r="A912" s="152" t="s">
        <v>16903</v>
      </c>
      <c r="B912" s="134"/>
      <c r="C912" s="87" t="s">
        <v>2</v>
      </c>
      <c r="D912" s="168" t="s">
        <v>16900</v>
      </c>
      <c r="E912" s="157" t="s">
        <v>18396</v>
      </c>
      <c r="F912" s="157" t="s">
        <v>18394</v>
      </c>
      <c r="G912" s="137"/>
      <c r="H912" s="135">
        <v>20</v>
      </c>
      <c r="I912" s="78">
        <f t="shared" si="30"/>
        <v>20</v>
      </c>
      <c r="J912" s="160">
        <v>1</v>
      </c>
      <c r="K912" s="141">
        <v>0</v>
      </c>
      <c r="L912" s="105">
        <f>STOCK[[#This Row],[Entradas]]-STOCK[[#This Row],[Salidas]]</f>
        <v>1</v>
      </c>
      <c r="M912" s="99">
        <f t="shared" si="31"/>
        <v>2</v>
      </c>
      <c r="N912" s="98">
        <v>0</v>
      </c>
      <c r="O912" s="98">
        <v>0</v>
      </c>
      <c r="P912" s="135">
        <v>7</v>
      </c>
      <c r="Q912" s="141">
        <v>0</v>
      </c>
      <c r="R912" s="137">
        <v>0</v>
      </c>
      <c r="S912" s="137">
        <v>1.8</v>
      </c>
      <c r="T912" s="115" t="e">
        <f>[1]!STOCK[[#This Row],[Costo Unitario (USD)]]+[1]!STOCK[[#This Row],[Costo Envío (USD)]]+[1]!STOCK[[#This Row],[Comisión 10%]]</f>
        <v>#REF!</v>
      </c>
      <c r="U912" s="98" t="e">
        <f>[1]!STOCK[[#This Row],[Costo total]]*1.5</f>
        <v>#REF!</v>
      </c>
      <c r="V912" s="80">
        <f t="shared" si="32"/>
        <v>20</v>
      </c>
      <c r="W912" s="115" t="e">
        <f>[1]!STOCK[[#This Row],[Precio Final]]-[1]!STOCK[[#This Row],[Costo total]]</f>
        <v>#REF!</v>
      </c>
      <c r="X912" s="115" t="e">
        <f>[1]!STOCK[[#This Row],[Ganancia Unitaria]]*[1]!STOCK[[#This Row],[Salidas]]</f>
        <v>#REF!</v>
      </c>
      <c r="Y912" s="140"/>
      <c r="Z912" s="137"/>
      <c r="AA912" s="137"/>
      <c r="AB912" s="137"/>
      <c r="AC912" s="137"/>
    </row>
    <row r="913" ht="80" hidden="1" customHeight="1" spans="1:29">
      <c r="A913" s="152" t="s">
        <v>18397</v>
      </c>
      <c r="B913" s="134"/>
      <c r="C913" s="83" t="s">
        <v>2</v>
      </c>
      <c r="D913" s="168" t="s">
        <v>16900</v>
      </c>
      <c r="E913" s="157" t="s">
        <v>18398</v>
      </c>
      <c r="F913" s="157" t="s">
        <v>18391</v>
      </c>
      <c r="G913" s="136"/>
      <c r="H913" s="135">
        <v>22</v>
      </c>
      <c r="I913" s="78">
        <f t="shared" ref="I913:I976" si="33">H913</f>
        <v>22</v>
      </c>
      <c r="J913" s="160">
        <v>1</v>
      </c>
      <c r="K913" s="142">
        <v>0</v>
      </c>
      <c r="L913" s="105">
        <f>STOCK[[#This Row],[Entradas]]-STOCK[[#This Row],[Salidas]]</f>
        <v>1</v>
      </c>
      <c r="M913" s="99">
        <f t="shared" si="31"/>
        <v>2.2</v>
      </c>
      <c r="N913" s="99">
        <v>0</v>
      </c>
      <c r="O913" s="99">
        <v>0</v>
      </c>
      <c r="P913" s="135">
        <v>0</v>
      </c>
      <c r="Q913" s="142">
        <v>0</v>
      </c>
      <c r="R913" s="136">
        <v>0</v>
      </c>
      <c r="S913" s="136">
        <v>1.8</v>
      </c>
      <c r="T913" s="121" t="e">
        <f>[1]!STOCK[[#This Row],[Costo Unitario (USD)]]+[1]!STOCK[[#This Row],[Costo Envío (USD)]]+[1]!STOCK[[#This Row],[Comisión 10%]]</f>
        <v>#REF!</v>
      </c>
      <c r="U913" s="99" t="e">
        <f>[1]!STOCK[[#This Row],[Costo total]]*1.5</f>
        <v>#REF!</v>
      </c>
      <c r="V913" s="80">
        <f t="shared" si="32"/>
        <v>22</v>
      </c>
      <c r="W913" s="121" t="e">
        <f>[1]!STOCK[[#This Row],[Precio Final]]-[1]!STOCK[[#This Row],[Costo total]]</f>
        <v>#REF!</v>
      </c>
      <c r="X913" s="121" t="e">
        <f>[1]!STOCK[[#This Row],[Ganancia Unitaria]]*[1]!STOCK[[#This Row],[Salidas]]</f>
        <v>#REF!</v>
      </c>
      <c r="Y913" s="139" t="s">
        <v>18395</v>
      </c>
      <c r="Z913" s="136"/>
      <c r="AA913" s="136"/>
      <c r="AB913" s="136"/>
      <c r="AC913" s="136"/>
    </row>
    <row r="914" ht="80" hidden="1" customHeight="1" spans="1:29">
      <c r="A914" s="152" t="s">
        <v>18399</v>
      </c>
      <c r="B914" s="134"/>
      <c r="C914" s="87" t="s">
        <v>2</v>
      </c>
      <c r="D914" s="168" t="s">
        <v>16900</v>
      </c>
      <c r="E914" s="157" t="s">
        <v>18400</v>
      </c>
      <c r="F914" s="157" t="s">
        <v>18394</v>
      </c>
      <c r="G914" s="137"/>
      <c r="H914" s="135">
        <v>22</v>
      </c>
      <c r="I914" s="78">
        <f t="shared" si="33"/>
        <v>22</v>
      </c>
      <c r="J914" s="160">
        <v>1</v>
      </c>
      <c r="K914" s="141">
        <v>0</v>
      </c>
      <c r="L914" s="105">
        <f>STOCK[[#This Row],[Entradas]]-STOCK[[#This Row],[Salidas]]</f>
        <v>1</v>
      </c>
      <c r="M914" s="99">
        <f t="shared" si="31"/>
        <v>2.2</v>
      </c>
      <c r="N914" s="98">
        <v>0</v>
      </c>
      <c r="O914" s="98">
        <v>0</v>
      </c>
      <c r="P914" s="135">
        <v>0</v>
      </c>
      <c r="Q914" s="141">
        <v>0</v>
      </c>
      <c r="R914" s="137">
        <v>0</v>
      </c>
      <c r="S914" s="137">
        <v>1.8</v>
      </c>
      <c r="T914" s="115" t="e">
        <f>[1]!STOCK[[#This Row],[Costo Unitario (USD)]]+[1]!STOCK[[#This Row],[Costo Envío (USD)]]+[1]!STOCK[[#This Row],[Comisión 10%]]</f>
        <v>#REF!</v>
      </c>
      <c r="U914" s="98" t="e">
        <f>[1]!STOCK[[#This Row],[Costo total]]*1.5</f>
        <v>#REF!</v>
      </c>
      <c r="V914" s="80">
        <f t="shared" si="32"/>
        <v>22</v>
      </c>
      <c r="W914" s="115" t="e">
        <f>[1]!STOCK[[#This Row],[Precio Final]]-[1]!STOCK[[#This Row],[Costo total]]</f>
        <v>#REF!</v>
      </c>
      <c r="X914" s="115" t="e">
        <f>[1]!STOCK[[#This Row],[Ganancia Unitaria]]*[1]!STOCK[[#This Row],[Salidas]]</f>
        <v>#REF!</v>
      </c>
      <c r="Y914" s="140" t="s">
        <v>18395</v>
      </c>
      <c r="Z914" s="137"/>
      <c r="AA914" s="137"/>
      <c r="AB914" s="137"/>
      <c r="AC914" s="137"/>
    </row>
    <row r="915" ht="80" hidden="1" customHeight="1" spans="1:29">
      <c r="A915" s="152" t="s">
        <v>18401</v>
      </c>
      <c r="B915" s="134"/>
      <c r="C915" s="83" t="s">
        <v>2</v>
      </c>
      <c r="D915" s="168" t="s">
        <v>16900</v>
      </c>
      <c r="E915" s="157" t="s">
        <v>18402</v>
      </c>
      <c r="F915" s="157" t="s">
        <v>18394</v>
      </c>
      <c r="G915" s="136"/>
      <c r="H915" s="135">
        <v>22</v>
      </c>
      <c r="I915" s="78">
        <f t="shared" si="33"/>
        <v>22</v>
      </c>
      <c r="J915" s="160">
        <v>1</v>
      </c>
      <c r="K915" s="142">
        <v>0</v>
      </c>
      <c r="L915" s="105">
        <f>STOCK[[#This Row],[Entradas]]-STOCK[[#This Row],[Salidas]]</f>
        <v>1</v>
      </c>
      <c r="M915" s="99">
        <f t="shared" si="31"/>
        <v>2.2</v>
      </c>
      <c r="N915" s="99">
        <v>0</v>
      </c>
      <c r="O915" s="99">
        <v>0</v>
      </c>
      <c r="P915" s="135">
        <v>0</v>
      </c>
      <c r="Q915" s="142">
        <v>0</v>
      </c>
      <c r="R915" s="136">
        <v>0</v>
      </c>
      <c r="S915" s="136">
        <v>1.8</v>
      </c>
      <c r="T915" s="121" t="e">
        <f>[1]!STOCK[[#This Row],[Costo Unitario (USD)]]+[1]!STOCK[[#This Row],[Costo Envío (USD)]]+[1]!STOCK[[#This Row],[Comisión 10%]]</f>
        <v>#REF!</v>
      </c>
      <c r="U915" s="99" t="e">
        <f>[1]!STOCK[[#This Row],[Costo total]]*1.5</f>
        <v>#REF!</v>
      </c>
      <c r="V915" s="80">
        <f t="shared" si="32"/>
        <v>22</v>
      </c>
      <c r="W915" s="121" t="e">
        <f>[1]!STOCK[[#This Row],[Precio Final]]-[1]!STOCK[[#This Row],[Costo total]]</f>
        <v>#REF!</v>
      </c>
      <c r="X915" s="121" t="e">
        <f>[1]!STOCK[[#This Row],[Ganancia Unitaria]]*[1]!STOCK[[#This Row],[Salidas]]</f>
        <v>#REF!</v>
      </c>
      <c r="Y915" s="139" t="s">
        <v>18395</v>
      </c>
      <c r="Z915" s="136"/>
      <c r="AA915" s="136"/>
      <c r="AB915" s="136"/>
      <c r="AC915" s="136"/>
    </row>
    <row r="916" ht="80" hidden="1" customHeight="1" spans="1:29">
      <c r="A916" s="152" t="s">
        <v>18403</v>
      </c>
      <c r="B916" s="134"/>
      <c r="C916" s="87" t="s">
        <v>2</v>
      </c>
      <c r="D916" s="135" t="s">
        <v>16704</v>
      </c>
      <c r="E916" s="157" t="s">
        <v>18404</v>
      </c>
      <c r="F916" s="157" t="s">
        <v>18405</v>
      </c>
      <c r="G916" s="137"/>
      <c r="H916" s="135">
        <v>45</v>
      </c>
      <c r="I916" s="78">
        <f t="shared" si="33"/>
        <v>45</v>
      </c>
      <c r="J916" s="160">
        <v>3</v>
      </c>
      <c r="K916" s="141">
        <v>0</v>
      </c>
      <c r="L916" s="105">
        <f>STOCK[[#This Row],[Entradas]]-STOCK[[#This Row],[Salidas]]</f>
        <v>3</v>
      </c>
      <c r="M916" s="99">
        <f t="shared" si="31"/>
        <v>4.5</v>
      </c>
      <c r="N916" s="98">
        <v>0</v>
      </c>
      <c r="O916" s="98">
        <v>0</v>
      </c>
      <c r="P916" s="135">
        <v>1</v>
      </c>
      <c r="Q916" s="141"/>
      <c r="R916" s="137"/>
      <c r="S916" s="137"/>
      <c r="T916" s="137"/>
      <c r="U916" s="137"/>
      <c r="V916" s="80">
        <f t="shared" si="32"/>
        <v>45</v>
      </c>
      <c r="W916" s="137"/>
      <c r="X916" s="137"/>
      <c r="Y916" s="140"/>
      <c r="Z916" s="137"/>
      <c r="AA916" s="137"/>
      <c r="AB916" s="137"/>
      <c r="AC916" s="137"/>
    </row>
    <row r="917" ht="80" hidden="1" customHeight="1" spans="1:29">
      <c r="A917" s="152" t="s">
        <v>18406</v>
      </c>
      <c r="B917" s="134"/>
      <c r="C917" s="83" t="s">
        <v>2</v>
      </c>
      <c r="D917" s="135" t="s">
        <v>16704</v>
      </c>
      <c r="E917" s="157" t="s">
        <v>18407</v>
      </c>
      <c r="F917" s="157" t="s">
        <v>18405</v>
      </c>
      <c r="G917" s="136"/>
      <c r="H917" s="135">
        <v>45</v>
      </c>
      <c r="I917" s="78">
        <f t="shared" si="33"/>
        <v>45</v>
      </c>
      <c r="J917" s="160">
        <v>2</v>
      </c>
      <c r="K917" s="142">
        <v>1</v>
      </c>
      <c r="L917" s="105">
        <f>STOCK[[#This Row],[Entradas]]-STOCK[[#This Row],[Salidas]]</f>
        <v>1</v>
      </c>
      <c r="M917" s="99">
        <f t="shared" si="31"/>
        <v>4.5</v>
      </c>
      <c r="N917" s="99">
        <v>0</v>
      </c>
      <c r="O917" s="99">
        <v>0</v>
      </c>
      <c r="P917" s="135">
        <v>11</v>
      </c>
      <c r="Q917" s="142"/>
      <c r="R917" s="136"/>
      <c r="S917" s="136"/>
      <c r="T917" s="136"/>
      <c r="U917" s="136"/>
      <c r="V917" s="80">
        <f t="shared" si="32"/>
        <v>45</v>
      </c>
      <c r="W917" s="136"/>
      <c r="X917" s="136"/>
      <c r="Y917" s="139"/>
      <c r="Z917" s="136"/>
      <c r="AA917" s="136"/>
      <c r="AB917" s="136"/>
      <c r="AC917" s="136"/>
    </row>
    <row r="918" ht="80" hidden="1" customHeight="1" spans="1:29">
      <c r="A918" s="152" t="s">
        <v>18408</v>
      </c>
      <c r="B918" s="134"/>
      <c r="C918" s="87" t="s">
        <v>2</v>
      </c>
      <c r="D918" s="135" t="s">
        <v>16704</v>
      </c>
      <c r="E918" s="157" t="s">
        <v>18409</v>
      </c>
      <c r="F918" s="157" t="s">
        <v>18405</v>
      </c>
      <c r="G918" s="137"/>
      <c r="H918" s="135">
        <v>25</v>
      </c>
      <c r="I918" s="78">
        <f t="shared" si="33"/>
        <v>25</v>
      </c>
      <c r="J918" s="160">
        <v>3</v>
      </c>
      <c r="K918" s="141">
        <v>3</v>
      </c>
      <c r="L918" s="105">
        <f>STOCK[[#This Row],[Entradas]]-STOCK[[#This Row],[Salidas]]</f>
        <v>0</v>
      </c>
      <c r="M918" s="99">
        <f t="shared" si="31"/>
        <v>2.5</v>
      </c>
      <c r="N918" s="98">
        <v>0</v>
      </c>
      <c r="O918" s="98">
        <v>0</v>
      </c>
      <c r="P918" s="135">
        <v>12</v>
      </c>
      <c r="Q918" s="141"/>
      <c r="R918" s="137"/>
      <c r="S918" s="137"/>
      <c r="T918" s="137"/>
      <c r="U918" s="137"/>
      <c r="V918" s="80">
        <f t="shared" si="32"/>
        <v>25</v>
      </c>
      <c r="W918" s="137"/>
      <c r="X918" s="137"/>
      <c r="Y918" s="140"/>
      <c r="Z918" s="137"/>
      <c r="AA918" s="137"/>
      <c r="AB918" s="137"/>
      <c r="AC918" s="137"/>
    </row>
    <row r="919" ht="80" hidden="1" customHeight="1" spans="1:29">
      <c r="A919" s="152" t="s">
        <v>18410</v>
      </c>
      <c r="B919" s="134"/>
      <c r="C919" s="83" t="s">
        <v>2</v>
      </c>
      <c r="D919" s="135" t="s">
        <v>18411</v>
      </c>
      <c r="E919" s="157" t="s">
        <v>18412</v>
      </c>
      <c r="F919" s="157" t="s">
        <v>16409</v>
      </c>
      <c r="G919" s="136"/>
      <c r="H919" s="135">
        <v>3</v>
      </c>
      <c r="I919" s="78">
        <f t="shared" si="33"/>
        <v>3</v>
      </c>
      <c r="J919" s="160">
        <v>2</v>
      </c>
      <c r="K919" s="142">
        <v>1</v>
      </c>
      <c r="L919" s="105">
        <f>STOCK[[#This Row],[Entradas]]-STOCK[[#This Row],[Salidas]]</f>
        <v>1</v>
      </c>
      <c r="M919" s="99">
        <f t="shared" si="31"/>
        <v>0.3</v>
      </c>
      <c r="N919" s="136">
        <v>0</v>
      </c>
      <c r="O919" s="136">
        <v>0</v>
      </c>
      <c r="P919" s="135">
        <v>0.95</v>
      </c>
      <c r="Q919" s="142">
        <v>0</v>
      </c>
      <c r="R919" s="136">
        <v>0</v>
      </c>
      <c r="S919" s="136">
        <v>0.5</v>
      </c>
      <c r="T919" s="136">
        <v>1.75</v>
      </c>
      <c r="U919" s="136">
        <v>2.625</v>
      </c>
      <c r="V919" s="80">
        <f t="shared" si="32"/>
        <v>3</v>
      </c>
      <c r="W919" s="136">
        <v>1.25</v>
      </c>
      <c r="X919" s="136">
        <v>0</v>
      </c>
      <c r="Y919" s="139"/>
      <c r="Z919" s="136"/>
      <c r="AA919" s="136"/>
      <c r="AB919" s="136"/>
      <c r="AC919" s="136"/>
    </row>
    <row r="920" ht="80" hidden="1" customHeight="1" spans="1:29">
      <c r="A920" s="152" t="s">
        <v>18413</v>
      </c>
      <c r="B920" s="134"/>
      <c r="C920" s="87" t="s">
        <v>2</v>
      </c>
      <c r="D920" s="135" t="s">
        <v>18411</v>
      </c>
      <c r="E920" s="157" t="s">
        <v>18414</v>
      </c>
      <c r="F920" s="157" t="s">
        <v>16400</v>
      </c>
      <c r="G920" s="137"/>
      <c r="H920" s="135">
        <v>3</v>
      </c>
      <c r="I920" s="78">
        <f t="shared" si="33"/>
        <v>3</v>
      </c>
      <c r="J920" s="160">
        <v>3</v>
      </c>
      <c r="K920" s="141">
        <v>0</v>
      </c>
      <c r="L920" s="105">
        <f>STOCK[[#This Row],[Entradas]]-STOCK[[#This Row],[Salidas]]</f>
        <v>3</v>
      </c>
      <c r="M920" s="99">
        <f t="shared" si="31"/>
        <v>0.3</v>
      </c>
      <c r="N920" s="137">
        <v>0</v>
      </c>
      <c r="O920" s="137">
        <v>0</v>
      </c>
      <c r="P920" s="135">
        <v>0.95</v>
      </c>
      <c r="Q920" s="141">
        <v>0</v>
      </c>
      <c r="R920" s="137">
        <v>0</v>
      </c>
      <c r="S920" s="137">
        <v>0.5</v>
      </c>
      <c r="T920" s="137">
        <v>1.75</v>
      </c>
      <c r="U920" s="137">
        <v>2.625</v>
      </c>
      <c r="V920" s="80">
        <f t="shared" si="32"/>
        <v>3</v>
      </c>
      <c r="W920" s="137">
        <v>1.25</v>
      </c>
      <c r="X920" s="137">
        <v>0</v>
      </c>
      <c r="Y920" s="140"/>
      <c r="Z920" s="137"/>
      <c r="AA920" s="137"/>
      <c r="AB920" s="137"/>
      <c r="AC920" s="137"/>
    </row>
    <row r="921" ht="80" hidden="1" customHeight="1" spans="1:29">
      <c r="A921" s="152" t="s">
        <v>18415</v>
      </c>
      <c r="B921" s="134"/>
      <c r="C921" s="83" t="s">
        <v>2</v>
      </c>
      <c r="D921" s="135" t="s">
        <v>18411</v>
      </c>
      <c r="E921" s="157" t="s">
        <v>18416</v>
      </c>
      <c r="F921" s="157" t="s">
        <v>16413</v>
      </c>
      <c r="G921" s="136"/>
      <c r="H921" s="135">
        <v>3</v>
      </c>
      <c r="I921" s="78">
        <f t="shared" si="33"/>
        <v>3</v>
      </c>
      <c r="J921" s="160">
        <v>3</v>
      </c>
      <c r="K921" s="110">
        <v>1</v>
      </c>
      <c r="L921" s="105">
        <f>STOCK[[#This Row],[Entradas]]-STOCK[[#This Row],[Salidas]]</f>
        <v>2</v>
      </c>
      <c r="M921" s="99">
        <f t="shared" si="31"/>
        <v>0.3</v>
      </c>
      <c r="N921" s="99">
        <v>0</v>
      </c>
      <c r="O921" s="99">
        <v>0</v>
      </c>
      <c r="P921" s="135">
        <v>0.95</v>
      </c>
      <c r="Q921" s="142">
        <v>0</v>
      </c>
      <c r="R921" s="136">
        <v>0</v>
      </c>
      <c r="S921" s="136">
        <v>0.5</v>
      </c>
      <c r="T921" s="121">
        <v>1.75</v>
      </c>
      <c r="U921" s="99">
        <v>2.625</v>
      </c>
      <c r="V921" s="80">
        <f t="shared" si="32"/>
        <v>3</v>
      </c>
      <c r="W921" s="121">
        <v>1.25</v>
      </c>
      <c r="X921" s="121">
        <v>1.25</v>
      </c>
      <c r="Y921" s="139"/>
      <c r="Z921" s="136"/>
      <c r="AA921" s="136"/>
      <c r="AB921" s="136"/>
      <c r="AC921" s="136"/>
    </row>
    <row r="922" ht="80" hidden="1" customHeight="1" spans="1:29">
      <c r="A922" s="152" t="s">
        <v>18417</v>
      </c>
      <c r="B922" s="134"/>
      <c r="C922" s="87" t="s">
        <v>2</v>
      </c>
      <c r="D922" s="135" t="s">
        <v>18411</v>
      </c>
      <c r="E922" s="157" t="s">
        <v>18418</v>
      </c>
      <c r="F922" s="157" t="s">
        <v>16568</v>
      </c>
      <c r="G922" s="137"/>
      <c r="H922" s="135">
        <v>3</v>
      </c>
      <c r="I922" s="78">
        <f t="shared" si="33"/>
        <v>3</v>
      </c>
      <c r="J922" s="160">
        <v>3</v>
      </c>
      <c r="K922" s="109">
        <v>1</v>
      </c>
      <c r="L922" s="105">
        <f>STOCK[[#This Row],[Entradas]]-STOCK[[#This Row],[Salidas]]</f>
        <v>2</v>
      </c>
      <c r="M922" s="99">
        <f t="shared" si="31"/>
        <v>0.3</v>
      </c>
      <c r="N922" s="98">
        <v>0</v>
      </c>
      <c r="O922" s="98">
        <v>0</v>
      </c>
      <c r="P922" s="135">
        <v>0.95</v>
      </c>
      <c r="Q922" s="141">
        <v>0</v>
      </c>
      <c r="R922" s="137">
        <v>0</v>
      </c>
      <c r="S922" s="137">
        <v>0.5</v>
      </c>
      <c r="T922" s="115">
        <v>1.75</v>
      </c>
      <c r="U922" s="98">
        <v>2.625</v>
      </c>
      <c r="V922" s="80">
        <f t="shared" si="32"/>
        <v>3</v>
      </c>
      <c r="W922" s="115">
        <v>1.25</v>
      </c>
      <c r="X922" s="115">
        <v>1.25</v>
      </c>
      <c r="Y922" s="140"/>
      <c r="Z922" s="137"/>
      <c r="AA922" s="137"/>
      <c r="AB922" s="137"/>
      <c r="AC922" s="137"/>
    </row>
    <row r="923" ht="80" hidden="1" customHeight="1" spans="1:29">
      <c r="A923" s="152" t="s">
        <v>18419</v>
      </c>
      <c r="B923" s="134"/>
      <c r="C923" s="83" t="s">
        <v>2</v>
      </c>
      <c r="D923" s="135" t="s">
        <v>18411</v>
      </c>
      <c r="E923" s="157" t="s">
        <v>18420</v>
      </c>
      <c r="F923" s="157" t="s">
        <v>17230</v>
      </c>
      <c r="G923" s="136"/>
      <c r="H923" s="135">
        <v>3</v>
      </c>
      <c r="I923" s="78">
        <f t="shared" si="33"/>
        <v>3</v>
      </c>
      <c r="J923" s="160">
        <v>3</v>
      </c>
      <c r="K923" s="142">
        <v>0</v>
      </c>
      <c r="L923" s="105">
        <f>STOCK[[#This Row],[Entradas]]-STOCK[[#This Row],[Salidas]]</f>
        <v>3</v>
      </c>
      <c r="M923" s="99">
        <f t="shared" si="31"/>
        <v>0.3</v>
      </c>
      <c r="N923" s="136">
        <v>0</v>
      </c>
      <c r="O923" s="136">
        <v>0</v>
      </c>
      <c r="P923" s="135">
        <v>0.95</v>
      </c>
      <c r="Q923" s="142">
        <v>0</v>
      </c>
      <c r="R923" s="136">
        <v>0</v>
      </c>
      <c r="S923" s="136">
        <v>0.5</v>
      </c>
      <c r="T923" s="121">
        <v>1.75</v>
      </c>
      <c r="U923" s="99">
        <v>2.625</v>
      </c>
      <c r="V923" s="80">
        <f t="shared" si="32"/>
        <v>3</v>
      </c>
      <c r="W923" s="121">
        <v>1.25</v>
      </c>
      <c r="X923" s="121">
        <v>0</v>
      </c>
      <c r="Y923" s="139"/>
      <c r="Z923" s="136"/>
      <c r="AA923" s="136"/>
      <c r="AB923" s="136"/>
      <c r="AC923" s="136"/>
    </row>
    <row r="924" ht="80" hidden="1" customHeight="1" spans="1:29">
      <c r="A924" s="152" t="s">
        <v>18421</v>
      </c>
      <c r="B924" s="134"/>
      <c r="C924" s="87" t="s">
        <v>2</v>
      </c>
      <c r="D924" s="135" t="s">
        <v>18411</v>
      </c>
      <c r="E924" s="157" t="s">
        <v>18422</v>
      </c>
      <c r="F924" s="157" t="s">
        <v>16409</v>
      </c>
      <c r="G924" s="137"/>
      <c r="H924" s="135">
        <v>3</v>
      </c>
      <c r="I924" s="78">
        <f t="shared" si="33"/>
        <v>3</v>
      </c>
      <c r="J924" s="160">
        <v>2</v>
      </c>
      <c r="K924" s="141">
        <v>1</v>
      </c>
      <c r="L924" s="105">
        <f>STOCK[[#This Row],[Entradas]]-STOCK[[#This Row],[Salidas]]</f>
        <v>1</v>
      </c>
      <c r="M924" s="99">
        <f t="shared" si="31"/>
        <v>0.3</v>
      </c>
      <c r="N924" s="137">
        <v>0</v>
      </c>
      <c r="O924" s="137">
        <v>0</v>
      </c>
      <c r="P924" s="135">
        <v>0.95</v>
      </c>
      <c r="Q924" s="141">
        <v>0</v>
      </c>
      <c r="R924" s="137">
        <v>0</v>
      </c>
      <c r="S924" s="137">
        <v>0.5</v>
      </c>
      <c r="T924" s="137">
        <v>1.75</v>
      </c>
      <c r="U924" s="137">
        <v>2.625</v>
      </c>
      <c r="V924" s="80">
        <f t="shared" si="32"/>
        <v>3</v>
      </c>
      <c r="W924" s="115">
        <v>1.25</v>
      </c>
      <c r="X924" s="115">
        <v>0</v>
      </c>
      <c r="Y924" s="140"/>
      <c r="Z924" s="137"/>
      <c r="AA924" s="137"/>
      <c r="AB924" s="137"/>
      <c r="AC924" s="137"/>
    </row>
    <row r="925" ht="80" hidden="1" customHeight="1" spans="1:29">
      <c r="A925" s="152" t="s">
        <v>18423</v>
      </c>
      <c r="B925" s="134"/>
      <c r="C925" s="83" t="s">
        <v>2</v>
      </c>
      <c r="D925" s="135" t="s">
        <v>18411</v>
      </c>
      <c r="E925" s="157" t="s">
        <v>18424</v>
      </c>
      <c r="F925" s="157" t="s">
        <v>16400</v>
      </c>
      <c r="G925" s="136"/>
      <c r="H925" s="135">
        <v>3</v>
      </c>
      <c r="I925" s="78">
        <f t="shared" si="33"/>
        <v>3</v>
      </c>
      <c r="J925" s="160">
        <v>3</v>
      </c>
      <c r="K925" s="142">
        <v>0</v>
      </c>
      <c r="L925" s="105">
        <f>STOCK[[#This Row],[Entradas]]-STOCK[[#This Row],[Salidas]]</f>
        <v>3</v>
      </c>
      <c r="M925" s="99">
        <f t="shared" si="31"/>
        <v>0.3</v>
      </c>
      <c r="N925" s="136">
        <v>0</v>
      </c>
      <c r="O925" s="136">
        <v>0</v>
      </c>
      <c r="P925" s="135">
        <v>0.95</v>
      </c>
      <c r="Q925" s="142">
        <v>0</v>
      </c>
      <c r="R925" s="136">
        <v>0</v>
      </c>
      <c r="S925" s="136">
        <v>0.5</v>
      </c>
      <c r="T925" s="136">
        <v>1.75</v>
      </c>
      <c r="U925" s="136">
        <v>2.625</v>
      </c>
      <c r="V925" s="80">
        <f t="shared" si="32"/>
        <v>3</v>
      </c>
      <c r="W925" s="136">
        <v>1.25</v>
      </c>
      <c r="X925" s="136">
        <v>0</v>
      </c>
      <c r="Y925" s="139"/>
      <c r="Z925" s="136"/>
      <c r="AA925" s="136"/>
      <c r="AB925" s="136"/>
      <c r="AC925" s="136"/>
    </row>
    <row r="926" ht="80" hidden="1" customHeight="1" spans="1:29">
      <c r="A926" s="174" t="s">
        <v>18425</v>
      </c>
      <c r="B926" s="165"/>
      <c r="C926" s="87" t="s">
        <v>2</v>
      </c>
      <c r="D926" s="168" t="s">
        <v>18411</v>
      </c>
      <c r="E926" s="163" t="s">
        <v>18426</v>
      </c>
      <c r="F926" s="163" t="s">
        <v>16413</v>
      </c>
      <c r="G926" s="167"/>
      <c r="H926" s="168">
        <v>3</v>
      </c>
      <c r="I926" s="78">
        <f t="shared" si="33"/>
        <v>3</v>
      </c>
      <c r="J926" s="164">
        <v>3</v>
      </c>
      <c r="K926" s="175">
        <v>1</v>
      </c>
      <c r="L926" s="105">
        <f>STOCK[[#This Row],[Entradas]]-STOCK[[#This Row],[Salidas]]</f>
        <v>2</v>
      </c>
      <c r="M926" s="99">
        <f t="shared" si="31"/>
        <v>0.3</v>
      </c>
      <c r="N926" s="167">
        <v>0</v>
      </c>
      <c r="O926" s="167">
        <v>0</v>
      </c>
      <c r="P926" s="168">
        <v>0.95</v>
      </c>
      <c r="Q926" s="175">
        <v>0</v>
      </c>
      <c r="R926" s="167">
        <v>0</v>
      </c>
      <c r="S926" s="167">
        <v>0.5</v>
      </c>
      <c r="T926" s="167">
        <v>1.75</v>
      </c>
      <c r="U926" s="167">
        <v>2.625</v>
      </c>
      <c r="V926" s="80">
        <f t="shared" si="32"/>
        <v>3</v>
      </c>
      <c r="W926" s="167">
        <v>1.25</v>
      </c>
      <c r="X926" s="167">
        <v>1.25</v>
      </c>
      <c r="Y926" s="170"/>
      <c r="Z926" s="167"/>
      <c r="AA926" s="167"/>
      <c r="AB926" s="167"/>
      <c r="AC926" s="167"/>
    </row>
    <row r="927" ht="80" hidden="1" customHeight="1" spans="1:29">
      <c r="A927" s="174" t="s">
        <v>18427</v>
      </c>
      <c r="B927" s="165"/>
      <c r="C927" s="83" t="s">
        <v>2</v>
      </c>
      <c r="D927" s="168" t="s">
        <v>18411</v>
      </c>
      <c r="E927" s="163" t="s">
        <v>18428</v>
      </c>
      <c r="F927" s="163" t="s">
        <v>16568</v>
      </c>
      <c r="G927" s="169"/>
      <c r="H927" s="168">
        <v>3</v>
      </c>
      <c r="I927" s="78">
        <f t="shared" si="33"/>
        <v>3</v>
      </c>
      <c r="J927" s="164">
        <v>3</v>
      </c>
      <c r="K927" s="176">
        <v>1</v>
      </c>
      <c r="L927" s="105">
        <f>STOCK[[#This Row],[Entradas]]-STOCK[[#This Row],[Salidas]]</f>
        <v>2</v>
      </c>
      <c r="M927" s="99">
        <f t="shared" si="31"/>
        <v>0.3</v>
      </c>
      <c r="N927" s="169">
        <v>0</v>
      </c>
      <c r="O927" s="169">
        <v>0</v>
      </c>
      <c r="P927" s="168">
        <v>0.95</v>
      </c>
      <c r="Q927" s="176">
        <v>0</v>
      </c>
      <c r="R927" s="169">
        <v>0</v>
      </c>
      <c r="S927" s="169">
        <v>0.5</v>
      </c>
      <c r="T927" s="169">
        <v>1.75</v>
      </c>
      <c r="U927" s="169">
        <v>2.625</v>
      </c>
      <c r="V927" s="80">
        <f t="shared" si="32"/>
        <v>3</v>
      </c>
      <c r="W927" s="169">
        <v>1.25</v>
      </c>
      <c r="X927" s="169">
        <v>1.25</v>
      </c>
      <c r="Y927" s="171"/>
      <c r="Z927" s="169"/>
      <c r="AA927" s="169"/>
      <c r="AB927" s="169"/>
      <c r="AC927" s="169"/>
    </row>
    <row r="928" ht="80" hidden="1" customHeight="1" spans="1:29">
      <c r="A928" s="174" t="s">
        <v>18429</v>
      </c>
      <c r="B928" s="165"/>
      <c r="C928" s="87" t="s">
        <v>2</v>
      </c>
      <c r="D928" s="168" t="s">
        <v>18411</v>
      </c>
      <c r="E928" s="163" t="s">
        <v>18430</v>
      </c>
      <c r="F928" s="163" t="s">
        <v>17230</v>
      </c>
      <c r="G928" s="167"/>
      <c r="H928" s="168">
        <v>3</v>
      </c>
      <c r="I928" s="78">
        <f t="shared" si="33"/>
        <v>3</v>
      </c>
      <c r="J928" s="164">
        <v>3</v>
      </c>
      <c r="K928" s="175">
        <v>0</v>
      </c>
      <c r="L928" s="105">
        <f>STOCK[[#This Row],[Entradas]]-STOCK[[#This Row],[Salidas]]</f>
        <v>3</v>
      </c>
      <c r="M928" s="99">
        <f t="shared" si="31"/>
        <v>0.3</v>
      </c>
      <c r="N928" s="167">
        <v>0</v>
      </c>
      <c r="O928" s="167">
        <v>0</v>
      </c>
      <c r="P928" s="168">
        <v>0.95</v>
      </c>
      <c r="Q928" s="175">
        <v>0</v>
      </c>
      <c r="R928" s="167">
        <v>0</v>
      </c>
      <c r="S928" s="167">
        <v>0.5</v>
      </c>
      <c r="T928" s="167">
        <v>1.75</v>
      </c>
      <c r="U928" s="167">
        <v>2.625</v>
      </c>
      <c r="V928" s="80">
        <f t="shared" si="32"/>
        <v>3</v>
      </c>
      <c r="W928" s="167">
        <v>1.25</v>
      </c>
      <c r="X928" s="167">
        <v>0</v>
      </c>
      <c r="Y928" s="170"/>
      <c r="Z928" s="167"/>
      <c r="AA928" s="167"/>
      <c r="AB928" s="167"/>
      <c r="AC928" s="167"/>
    </row>
    <row r="929" ht="80" hidden="1" customHeight="1" spans="1:29">
      <c r="A929" s="174" t="s">
        <v>18431</v>
      </c>
      <c r="B929" s="165"/>
      <c r="C929" s="83" t="s">
        <v>2</v>
      </c>
      <c r="D929" s="168" t="s">
        <v>18411</v>
      </c>
      <c r="E929" s="163" t="s">
        <v>18432</v>
      </c>
      <c r="F929" s="163" t="s">
        <v>16409</v>
      </c>
      <c r="G929" s="169"/>
      <c r="H929" s="168">
        <v>3</v>
      </c>
      <c r="I929" s="78">
        <f t="shared" si="33"/>
        <v>3</v>
      </c>
      <c r="J929" s="164">
        <v>2</v>
      </c>
      <c r="K929" s="176">
        <v>1</v>
      </c>
      <c r="L929" s="105">
        <f>STOCK[[#This Row],[Entradas]]-STOCK[[#This Row],[Salidas]]</f>
        <v>1</v>
      </c>
      <c r="M929" s="99">
        <f t="shared" si="31"/>
        <v>0.3</v>
      </c>
      <c r="N929" s="169">
        <v>0</v>
      </c>
      <c r="O929" s="169">
        <v>0</v>
      </c>
      <c r="P929" s="168">
        <v>0.95</v>
      </c>
      <c r="Q929" s="176">
        <v>0</v>
      </c>
      <c r="R929" s="169">
        <v>0</v>
      </c>
      <c r="S929" s="169">
        <v>0.5</v>
      </c>
      <c r="T929" s="169">
        <v>1.75</v>
      </c>
      <c r="U929" s="169">
        <v>2.625</v>
      </c>
      <c r="V929" s="80">
        <f t="shared" si="32"/>
        <v>3</v>
      </c>
      <c r="W929" s="169">
        <v>1.25</v>
      </c>
      <c r="X929" s="169">
        <v>0</v>
      </c>
      <c r="Y929" s="171"/>
      <c r="Z929" s="169"/>
      <c r="AA929" s="169"/>
      <c r="AB929" s="169"/>
      <c r="AC929" s="169"/>
    </row>
    <row r="930" ht="80" hidden="1" customHeight="1" spans="1:29">
      <c r="A930" s="174" t="s">
        <v>18433</v>
      </c>
      <c r="B930" s="165"/>
      <c r="C930" s="87" t="s">
        <v>2</v>
      </c>
      <c r="D930" s="168" t="s">
        <v>18411</v>
      </c>
      <c r="E930" s="163" t="s">
        <v>18434</v>
      </c>
      <c r="F930" s="163" t="s">
        <v>16400</v>
      </c>
      <c r="G930" s="167"/>
      <c r="H930" s="168">
        <v>3</v>
      </c>
      <c r="I930" s="78">
        <f t="shared" si="33"/>
        <v>3</v>
      </c>
      <c r="J930" s="164">
        <v>3</v>
      </c>
      <c r="K930" s="175">
        <v>0</v>
      </c>
      <c r="L930" s="105">
        <f>STOCK[[#This Row],[Entradas]]-STOCK[[#This Row],[Salidas]]</f>
        <v>3</v>
      </c>
      <c r="M930" s="99">
        <f t="shared" si="31"/>
        <v>0.3</v>
      </c>
      <c r="N930" s="167">
        <v>0</v>
      </c>
      <c r="O930" s="167">
        <v>0</v>
      </c>
      <c r="P930" s="168">
        <v>0.95</v>
      </c>
      <c r="Q930" s="175">
        <v>0</v>
      </c>
      <c r="R930" s="167">
        <v>0</v>
      </c>
      <c r="S930" s="167">
        <v>0.5</v>
      </c>
      <c r="T930" s="167">
        <v>1.75</v>
      </c>
      <c r="U930" s="167">
        <v>2.625</v>
      </c>
      <c r="V930" s="80">
        <f t="shared" si="32"/>
        <v>3</v>
      </c>
      <c r="W930" s="167">
        <v>1.25</v>
      </c>
      <c r="X930" s="167">
        <v>0</v>
      </c>
      <c r="Y930" s="170"/>
      <c r="Z930" s="167"/>
      <c r="AA930" s="167"/>
      <c r="AB930" s="167"/>
      <c r="AC930" s="167"/>
    </row>
    <row r="931" ht="80" hidden="1" customHeight="1" spans="1:29">
      <c r="A931" s="174" t="s">
        <v>18435</v>
      </c>
      <c r="B931" s="165"/>
      <c r="C931" s="83" t="s">
        <v>2</v>
      </c>
      <c r="D931" s="168" t="s">
        <v>18411</v>
      </c>
      <c r="E931" s="163" t="s">
        <v>18436</v>
      </c>
      <c r="F931" s="163" t="s">
        <v>16413</v>
      </c>
      <c r="G931" s="169"/>
      <c r="H931" s="168">
        <v>3</v>
      </c>
      <c r="I931" s="78">
        <f t="shared" si="33"/>
        <v>3</v>
      </c>
      <c r="J931" s="164">
        <v>3</v>
      </c>
      <c r="K931" s="176">
        <v>0</v>
      </c>
      <c r="L931" s="105">
        <f>STOCK[[#This Row],[Entradas]]-STOCK[[#This Row],[Salidas]]</f>
        <v>3</v>
      </c>
      <c r="M931" s="99">
        <f t="shared" si="31"/>
        <v>0.3</v>
      </c>
      <c r="N931" s="169">
        <v>0</v>
      </c>
      <c r="O931" s="169">
        <v>0</v>
      </c>
      <c r="P931" s="168">
        <v>0.95</v>
      </c>
      <c r="Q931" s="176">
        <v>0</v>
      </c>
      <c r="R931" s="169">
        <v>0</v>
      </c>
      <c r="S931" s="169">
        <v>0.5</v>
      </c>
      <c r="T931" s="169">
        <v>1.75</v>
      </c>
      <c r="U931" s="169">
        <v>2.625</v>
      </c>
      <c r="V931" s="80">
        <f t="shared" si="32"/>
        <v>3</v>
      </c>
      <c r="W931" s="169">
        <v>1.25</v>
      </c>
      <c r="X931" s="169">
        <v>0</v>
      </c>
      <c r="Y931" s="171"/>
      <c r="Z931" s="169"/>
      <c r="AA931" s="169"/>
      <c r="AB931" s="169"/>
      <c r="AC931" s="169"/>
    </row>
    <row r="932" ht="80" hidden="1" customHeight="1" spans="1:29">
      <c r="A932" s="174" t="s">
        <v>18437</v>
      </c>
      <c r="B932" s="165"/>
      <c r="C932" s="87" t="s">
        <v>2</v>
      </c>
      <c r="D932" s="168" t="s">
        <v>18411</v>
      </c>
      <c r="E932" s="163" t="s">
        <v>18438</v>
      </c>
      <c r="F932" s="163" t="s">
        <v>16568</v>
      </c>
      <c r="G932" s="167"/>
      <c r="H932" s="168">
        <v>3</v>
      </c>
      <c r="I932" s="78">
        <f t="shared" si="33"/>
        <v>3</v>
      </c>
      <c r="J932" s="164">
        <v>3</v>
      </c>
      <c r="K932" s="175">
        <v>1</v>
      </c>
      <c r="L932" s="105">
        <f>STOCK[[#This Row],[Entradas]]-STOCK[[#This Row],[Salidas]]</f>
        <v>2</v>
      </c>
      <c r="M932" s="99">
        <f t="shared" si="31"/>
        <v>0.3</v>
      </c>
      <c r="N932" s="167">
        <v>0</v>
      </c>
      <c r="O932" s="167">
        <v>0</v>
      </c>
      <c r="P932" s="168">
        <v>0.95</v>
      </c>
      <c r="Q932" s="175">
        <v>0</v>
      </c>
      <c r="R932" s="167">
        <v>0</v>
      </c>
      <c r="S932" s="167">
        <v>0.5</v>
      </c>
      <c r="T932" s="167">
        <v>1.75</v>
      </c>
      <c r="U932" s="167">
        <v>2.625</v>
      </c>
      <c r="V932" s="80">
        <f t="shared" si="32"/>
        <v>3</v>
      </c>
      <c r="W932" s="167">
        <v>1.25</v>
      </c>
      <c r="X932" s="167">
        <v>1.25</v>
      </c>
      <c r="Y932" s="170"/>
      <c r="Z932" s="167"/>
      <c r="AA932" s="167"/>
      <c r="AB932" s="167"/>
      <c r="AC932" s="167"/>
    </row>
    <row r="933" ht="80" hidden="1" customHeight="1" spans="1:29">
      <c r="A933" s="174" t="s">
        <v>18439</v>
      </c>
      <c r="B933" s="165"/>
      <c r="C933" s="83" t="s">
        <v>2</v>
      </c>
      <c r="D933" s="168" t="s">
        <v>18411</v>
      </c>
      <c r="E933" s="163" t="s">
        <v>18440</v>
      </c>
      <c r="F933" s="163" t="s">
        <v>17230</v>
      </c>
      <c r="G933" s="169"/>
      <c r="H933" s="168">
        <v>3</v>
      </c>
      <c r="I933" s="78">
        <f t="shared" si="33"/>
        <v>3</v>
      </c>
      <c r="J933" s="164">
        <v>3</v>
      </c>
      <c r="K933" s="176">
        <v>0</v>
      </c>
      <c r="L933" s="105">
        <f>STOCK[[#This Row],[Entradas]]-STOCK[[#This Row],[Salidas]]</f>
        <v>3</v>
      </c>
      <c r="M933" s="99">
        <f t="shared" si="31"/>
        <v>0.3</v>
      </c>
      <c r="N933" s="169">
        <v>0</v>
      </c>
      <c r="O933" s="169">
        <v>0</v>
      </c>
      <c r="P933" s="168">
        <v>0.95</v>
      </c>
      <c r="Q933" s="176">
        <v>0</v>
      </c>
      <c r="R933" s="169">
        <v>0</v>
      </c>
      <c r="S933" s="169">
        <v>0.5</v>
      </c>
      <c r="T933" s="169">
        <v>1.75</v>
      </c>
      <c r="U933" s="169">
        <v>2.625</v>
      </c>
      <c r="V933" s="80">
        <f t="shared" si="32"/>
        <v>3</v>
      </c>
      <c r="W933" s="169">
        <v>1.25</v>
      </c>
      <c r="X933" s="169">
        <v>0</v>
      </c>
      <c r="Y933" s="171"/>
      <c r="Z933" s="169"/>
      <c r="AA933" s="169"/>
      <c r="AB933" s="169"/>
      <c r="AC933" s="169"/>
    </row>
    <row r="934" ht="80" hidden="1" customHeight="1" spans="1:29">
      <c r="A934" s="174" t="s">
        <v>18441</v>
      </c>
      <c r="B934" s="165"/>
      <c r="C934" s="87" t="s">
        <v>2</v>
      </c>
      <c r="D934" s="168" t="s">
        <v>18411</v>
      </c>
      <c r="E934" s="163" t="s">
        <v>18442</v>
      </c>
      <c r="F934" s="163" t="s">
        <v>16409</v>
      </c>
      <c r="G934" s="167"/>
      <c r="H934" s="168">
        <v>3</v>
      </c>
      <c r="I934" s="78">
        <f t="shared" si="33"/>
        <v>3</v>
      </c>
      <c r="J934" s="164">
        <v>2</v>
      </c>
      <c r="K934" s="175">
        <v>1</v>
      </c>
      <c r="L934" s="105">
        <f>STOCK[[#This Row],[Entradas]]-STOCK[[#This Row],[Salidas]]</f>
        <v>1</v>
      </c>
      <c r="M934" s="99">
        <f t="shared" si="31"/>
        <v>0.3</v>
      </c>
      <c r="N934" s="167">
        <v>0</v>
      </c>
      <c r="O934" s="167">
        <v>0</v>
      </c>
      <c r="P934" s="168">
        <v>0.95</v>
      </c>
      <c r="Q934" s="175">
        <v>0</v>
      </c>
      <c r="R934" s="167">
        <v>0</v>
      </c>
      <c r="S934" s="167">
        <v>0.5</v>
      </c>
      <c r="T934" s="167">
        <v>1.75</v>
      </c>
      <c r="U934" s="167">
        <v>2.625</v>
      </c>
      <c r="V934" s="80">
        <f t="shared" si="32"/>
        <v>3</v>
      </c>
      <c r="W934" s="167">
        <v>1.25</v>
      </c>
      <c r="X934" s="167">
        <v>0</v>
      </c>
      <c r="Y934" s="170"/>
      <c r="Z934" s="167"/>
      <c r="AA934" s="167"/>
      <c r="AB934" s="167"/>
      <c r="AC934" s="167"/>
    </row>
    <row r="935" ht="80" hidden="1" customHeight="1" spans="1:29">
      <c r="A935" s="174" t="s">
        <v>18443</v>
      </c>
      <c r="B935" s="165"/>
      <c r="C935" s="83" t="s">
        <v>2</v>
      </c>
      <c r="D935" s="168" t="s">
        <v>18411</v>
      </c>
      <c r="E935" s="163" t="s">
        <v>18444</v>
      </c>
      <c r="F935" s="163" t="s">
        <v>16400</v>
      </c>
      <c r="G935" s="169"/>
      <c r="H935" s="168">
        <v>3</v>
      </c>
      <c r="I935" s="78">
        <f t="shared" si="33"/>
        <v>3</v>
      </c>
      <c r="J935" s="164">
        <v>3</v>
      </c>
      <c r="K935" s="176">
        <v>0</v>
      </c>
      <c r="L935" s="105">
        <f>STOCK[[#This Row],[Entradas]]-STOCK[[#This Row],[Salidas]]</f>
        <v>3</v>
      </c>
      <c r="M935" s="99">
        <f t="shared" si="31"/>
        <v>0.3</v>
      </c>
      <c r="N935" s="169">
        <v>0</v>
      </c>
      <c r="O935" s="169">
        <v>0</v>
      </c>
      <c r="P935" s="168">
        <v>0.95</v>
      </c>
      <c r="Q935" s="176">
        <v>0</v>
      </c>
      <c r="R935" s="169">
        <v>0</v>
      </c>
      <c r="S935" s="169">
        <v>0.5</v>
      </c>
      <c r="T935" s="169">
        <v>1.75</v>
      </c>
      <c r="U935" s="169">
        <v>2.625</v>
      </c>
      <c r="V935" s="80">
        <f t="shared" si="32"/>
        <v>3</v>
      </c>
      <c r="W935" s="169">
        <v>1.25</v>
      </c>
      <c r="X935" s="169">
        <v>0</v>
      </c>
      <c r="Y935" s="171"/>
      <c r="Z935" s="169"/>
      <c r="AA935" s="169"/>
      <c r="AB935" s="169"/>
      <c r="AC935" s="169"/>
    </row>
    <row r="936" ht="80" hidden="1" customHeight="1" spans="1:29">
      <c r="A936" s="174" t="s">
        <v>18445</v>
      </c>
      <c r="B936" s="165"/>
      <c r="C936" s="87" t="s">
        <v>2</v>
      </c>
      <c r="D936" s="168" t="s">
        <v>18411</v>
      </c>
      <c r="E936" s="163" t="s">
        <v>18446</v>
      </c>
      <c r="F936" s="163" t="s">
        <v>16413</v>
      </c>
      <c r="G936" s="167"/>
      <c r="H936" s="168">
        <v>3</v>
      </c>
      <c r="I936" s="78">
        <f t="shared" si="33"/>
        <v>3</v>
      </c>
      <c r="J936" s="164">
        <v>3</v>
      </c>
      <c r="K936" s="175">
        <v>0</v>
      </c>
      <c r="L936" s="105">
        <f>STOCK[[#This Row],[Entradas]]-STOCK[[#This Row],[Salidas]]</f>
        <v>3</v>
      </c>
      <c r="M936" s="99">
        <f t="shared" si="31"/>
        <v>0.3</v>
      </c>
      <c r="N936" s="167">
        <v>0</v>
      </c>
      <c r="O936" s="167">
        <v>0</v>
      </c>
      <c r="P936" s="168">
        <v>0.95</v>
      </c>
      <c r="Q936" s="175">
        <v>0</v>
      </c>
      <c r="R936" s="167">
        <v>0</v>
      </c>
      <c r="S936" s="167">
        <v>0.5</v>
      </c>
      <c r="T936" s="167">
        <v>1.75</v>
      </c>
      <c r="U936" s="167">
        <v>2.625</v>
      </c>
      <c r="V936" s="80">
        <f t="shared" si="32"/>
        <v>3</v>
      </c>
      <c r="W936" s="167">
        <v>1.25</v>
      </c>
      <c r="X936" s="167">
        <v>0</v>
      </c>
      <c r="Y936" s="170"/>
      <c r="Z936" s="167"/>
      <c r="AA936" s="167"/>
      <c r="AB936" s="167"/>
      <c r="AC936" s="167"/>
    </row>
    <row r="937" ht="80" hidden="1" customHeight="1" spans="1:29">
      <c r="A937" s="174" t="s">
        <v>18447</v>
      </c>
      <c r="B937" s="165"/>
      <c r="C937" s="83" t="s">
        <v>2</v>
      </c>
      <c r="D937" s="168" t="s">
        <v>18411</v>
      </c>
      <c r="E937" s="163" t="s">
        <v>18448</v>
      </c>
      <c r="F937" s="163" t="s">
        <v>16568</v>
      </c>
      <c r="G937" s="169"/>
      <c r="H937" s="168">
        <v>3</v>
      </c>
      <c r="I937" s="78">
        <f t="shared" si="33"/>
        <v>3</v>
      </c>
      <c r="J937" s="164">
        <v>3</v>
      </c>
      <c r="K937" s="176">
        <v>1</v>
      </c>
      <c r="L937" s="105">
        <f>STOCK[[#This Row],[Entradas]]-STOCK[[#This Row],[Salidas]]</f>
        <v>2</v>
      </c>
      <c r="M937" s="99">
        <f t="shared" si="31"/>
        <v>0.3</v>
      </c>
      <c r="N937" s="169">
        <v>0</v>
      </c>
      <c r="O937" s="169">
        <v>0</v>
      </c>
      <c r="P937" s="168">
        <v>0.95</v>
      </c>
      <c r="Q937" s="176">
        <v>0</v>
      </c>
      <c r="R937" s="169">
        <v>0</v>
      </c>
      <c r="S937" s="169">
        <v>0.5</v>
      </c>
      <c r="T937" s="169">
        <v>1.75</v>
      </c>
      <c r="U937" s="169">
        <v>2.625</v>
      </c>
      <c r="V937" s="80">
        <f t="shared" si="32"/>
        <v>3</v>
      </c>
      <c r="W937" s="169">
        <v>1.25</v>
      </c>
      <c r="X937" s="169">
        <v>1.25</v>
      </c>
      <c r="Y937" s="171"/>
      <c r="Z937" s="169"/>
      <c r="AA937" s="169"/>
      <c r="AB937" s="169"/>
      <c r="AC937" s="169"/>
    </row>
    <row r="938" ht="80" hidden="1" customHeight="1" spans="1:29">
      <c r="A938" s="174" t="s">
        <v>18449</v>
      </c>
      <c r="B938" s="165"/>
      <c r="C938" s="87" t="s">
        <v>2</v>
      </c>
      <c r="D938" s="168" t="s">
        <v>18411</v>
      </c>
      <c r="E938" s="163" t="s">
        <v>18450</v>
      </c>
      <c r="F938" s="163" t="s">
        <v>17230</v>
      </c>
      <c r="G938" s="167"/>
      <c r="H938" s="168">
        <v>3</v>
      </c>
      <c r="I938" s="78">
        <f t="shared" si="33"/>
        <v>3</v>
      </c>
      <c r="J938" s="164">
        <v>3</v>
      </c>
      <c r="K938" s="175">
        <v>0</v>
      </c>
      <c r="L938" s="105">
        <f>STOCK[[#This Row],[Entradas]]-STOCK[[#This Row],[Salidas]]</f>
        <v>3</v>
      </c>
      <c r="M938" s="99">
        <f t="shared" si="31"/>
        <v>0.3</v>
      </c>
      <c r="N938" s="167">
        <v>0</v>
      </c>
      <c r="O938" s="167">
        <v>0</v>
      </c>
      <c r="P938" s="168">
        <v>0.95</v>
      </c>
      <c r="Q938" s="175">
        <v>0</v>
      </c>
      <c r="R938" s="167">
        <v>0</v>
      </c>
      <c r="S938" s="167">
        <v>0.5</v>
      </c>
      <c r="T938" s="167">
        <v>1.75</v>
      </c>
      <c r="U938" s="167">
        <v>2.625</v>
      </c>
      <c r="V938" s="80">
        <f t="shared" si="32"/>
        <v>3</v>
      </c>
      <c r="W938" s="167">
        <v>1.25</v>
      </c>
      <c r="X938" s="167">
        <v>0</v>
      </c>
      <c r="Y938" s="170"/>
      <c r="Z938" s="167"/>
      <c r="AA938" s="167"/>
      <c r="AB938" s="167"/>
      <c r="AC938" s="167"/>
    </row>
    <row r="939" ht="80" hidden="1" customHeight="1" spans="1:29">
      <c r="A939" s="174" t="s">
        <v>18451</v>
      </c>
      <c r="B939" s="165"/>
      <c r="C939" s="83" t="s">
        <v>2</v>
      </c>
      <c r="D939" s="168" t="s">
        <v>18411</v>
      </c>
      <c r="E939" s="163" t="s">
        <v>18452</v>
      </c>
      <c r="F939" s="163" t="s">
        <v>16409</v>
      </c>
      <c r="G939" s="169"/>
      <c r="H939" s="168">
        <v>3</v>
      </c>
      <c r="I939" s="78">
        <f t="shared" si="33"/>
        <v>3</v>
      </c>
      <c r="J939" s="164">
        <v>2</v>
      </c>
      <c r="K939" s="176">
        <v>1</v>
      </c>
      <c r="L939" s="105">
        <f>STOCK[[#This Row],[Entradas]]-STOCK[[#This Row],[Salidas]]</f>
        <v>1</v>
      </c>
      <c r="M939" s="99">
        <f t="shared" si="31"/>
        <v>0.3</v>
      </c>
      <c r="N939" s="169">
        <v>0</v>
      </c>
      <c r="O939" s="169">
        <v>0</v>
      </c>
      <c r="P939" s="168">
        <v>0.95</v>
      </c>
      <c r="Q939" s="176">
        <v>0</v>
      </c>
      <c r="R939" s="169">
        <v>0</v>
      </c>
      <c r="S939" s="169">
        <v>0.5</v>
      </c>
      <c r="T939" s="169">
        <v>1.75</v>
      </c>
      <c r="U939" s="169">
        <v>2.625</v>
      </c>
      <c r="V939" s="80">
        <f t="shared" si="32"/>
        <v>3</v>
      </c>
      <c r="W939" s="169">
        <v>1.25</v>
      </c>
      <c r="X939" s="169">
        <v>0</v>
      </c>
      <c r="Y939" s="171"/>
      <c r="Z939" s="169"/>
      <c r="AA939" s="169"/>
      <c r="AB939" s="169"/>
      <c r="AC939" s="169"/>
    </row>
    <row r="940" ht="80" hidden="1" customHeight="1" spans="1:29">
      <c r="A940" s="174" t="s">
        <v>18453</v>
      </c>
      <c r="B940" s="165"/>
      <c r="C940" s="87" t="s">
        <v>2</v>
      </c>
      <c r="D940" s="168" t="s">
        <v>18411</v>
      </c>
      <c r="E940" s="163" t="s">
        <v>18454</v>
      </c>
      <c r="F940" s="163" t="s">
        <v>16400</v>
      </c>
      <c r="G940" s="167"/>
      <c r="H940" s="168">
        <v>3</v>
      </c>
      <c r="I940" s="78">
        <f t="shared" si="33"/>
        <v>3</v>
      </c>
      <c r="J940" s="164">
        <v>3</v>
      </c>
      <c r="K940" s="175">
        <v>0</v>
      </c>
      <c r="L940" s="105">
        <f>STOCK[[#This Row],[Entradas]]-STOCK[[#This Row],[Salidas]]</f>
        <v>3</v>
      </c>
      <c r="M940" s="99">
        <f t="shared" si="31"/>
        <v>0.3</v>
      </c>
      <c r="N940" s="167">
        <v>0</v>
      </c>
      <c r="O940" s="167">
        <v>0</v>
      </c>
      <c r="P940" s="168">
        <v>0.95</v>
      </c>
      <c r="Q940" s="175">
        <v>0</v>
      </c>
      <c r="R940" s="167">
        <v>0</v>
      </c>
      <c r="S940" s="167">
        <v>0.5</v>
      </c>
      <c r="T940" s="167">
        <v>1.75</v>
      </c>
      <c r="U940" s="167">
        <v>2.625</v>
      </c>
      <c r="V940" s="80">
        <f t="shared" si="32"/>
        <v>3</v>
      </c>
      <c r="W940" s="167">
        <v>1.25</v>
      </c>
      <c r="X940" s="167">
        <v>0</v>
      </c>
      <c r="Y940" s="170"/>
      <c r="Z940" s="167"/>
      <c r="AA940" s="167"/>
      <c r="AB940" s="167"/>
      <c r="AC940" s="167"/>
    </row>
    <row r="941" ht="80" hidden="1" customHeight="1" spans="1:29">
      <c r="A941" s="174" t="s">
        <v>18455</v>
      </c>
      <c r="B941" s="165"/>
      <c r="C941" s="83" t="s">
        <v>2</v>
      </c>
      <c r="D941" s="168" t="s">
        <v>18411</v>
      </c>
      <c r="E941" s="163" t="s">
        <v>18456</v>
      </c>
      <c r="F941" s="163" t="s">
        <v>16413</v>
      </c>
      <c r="G941" s="169"/>
      <c r="H941" s="168">
        <v>3</v>
      </c>
      <c r="I941" s="78">
        <f t="shared" si="33"/>
        <v>3</v>
      </c>
      <c r="J941" s="164">
        <v>3</v>
      </c>
      <c r="K941" s="176">
        <v>0</v>
      </c>
      <c r="L941" s="105">
        <f>STOCK[[#This Row],[Entradas]]-STOCK[[#This Row],[Salidas]]</f>
        <v>3</v>
      </c>
      <c r="M941" s="99">
        <f t="shared" si="31"/>
        <v>0.3</v>
      </c>
      <c r="N941" s="169">
        <v>0</v>
      </c>
      <c r="O941" s="169">
        <v>0</v>
      </c>
      <c r="P941" s="168">
        <v>0.95</v>
      </c>
      <c r="Q941" s="176">
        <v>0</v>
      </c>
      <c r="R941" s="169">
        <v>0</v>
      </c>
      <c r="S941" s="169">
        <v>0.5</v>
      </c>
      <c r="T941" s="169">
        <v>1.75</v>
      </c>
      <c r="U941" s="169">
        <v>2.625</v>
      </c>
      <c r="V941" s="80">
        <f t="shared" si="32"/>
        <v>3</v>
      </c>
      <c r="W941" s="169">
        <v>1.25</v>
      </c>
      <c r="X941" s="169">
        <v>0</v>
      </c>
      <c r="Y941" s="171"/>
      <c r="Z941" s="169"/>
      <c r="AA941" s="169"/>
      <c r="AB941" s="169"/>
      <c r="AC941" s="169"/>
    </row>
    <row r="942" ht="80" hidden="1" customHeight="1" spans="1:29">
      <c r="A942" s="174" t="s">
        <v>18457</v>
      </c>
      <c r="B942" s="165"/>
      <c r="C942" s="87" t="s">
        <v>2</v>
      </c>
      <c r="D942" s="168" t="s">
        <v>18411</v>
      </c>
      <c r="E942" s="163" t="s">
        <v>18458</v>
      </c>
      <c r="F942" s="163" t="s">
        <v>16568</v>
      </c>
      <c r="G942" s="167"/>
      <c r="H942" s="168">
        <v>3</v>
      </c>
      <c r="I942" s="78">
        <f t="shared" si="33"/>
        <v>3</v>
      </c>
      <c r="J942" s="164">
        <v>3</v>
      </c>
      <c r="K942" s="175">
        <v>1</v>
      </c>
      <c r="L942" s="105">
        <f>STOCK[[#This Row],[Entradas]]-STOCK[[#This Row],[Salidas]]</f>
        <v>2</v>
      </c>
      <c r="M942" s="99">
        <f t="shared" si="31"/>
        <v>0.3</v>
      </c>
      <c r="N942" s="167">
        <v>0</v>
      </c>
      <c r="O942" s="167">
        <v>0</v>
      </c>
      <c r="P942" s="168">
        <v>0.95</v>
      </c>
      <c r="Q942" s="175">
        <v>0</v>
      </c>
      <c r="R942" s="167">
        <v>0</v>
      </c>
      <c r="S942" s="167">
        <v>0.5</v>
      </c>
      <c r="T942" s="167">
        <v>1.75</v>
      </c>
      <c r="U942" s="167">
        <v>2.625</v>
      </c>
      <c r="V942" s="80">
        <f t="shared" si="32"/>
        <v>3</v>
      </c>
      <c r="W942" s="167">
        <v>1.25</v>
      </c>
      <c r="X942" s="167">
        <v>1.25</v>
      </c>
      <c r="Y942" s="170"/>
      <c r="Z942" s="167"/>
      <c r="AA942" s="167"/>
      <c r="AB942" s="167"/>
      <c r="AC942" s="167"/>
    </row>
    <row r="943" ht="80" hidden="1" customHeight="1" spans="1:29">
      <c r="A943" s="174" t="s">
        <v>18459</v>
      </c>
      <c r="B943" s="165"/>
      <c r="C943" s="83" t="s">
        <v>2</v>
      </c>
      <c r="D943" s="168" t="s">
        <v>18411</v>
      </c>
      <c r="E943" s="163" t="s">
        <v>18460</v>
      </c>
      <c r="F943" s="163" t="s">
        <v>17230</v>
      </c>
      <c r="G943" s="169"/>
      <c r="H943" s="168">
        <v>3</v>
      </c>
      <c r="I943" s="78">
        <f t="shared" si="33"/>
        <v>3</v>
      </c>
      <c r="J943" s="164">
        <v>3</v>
      </c>
      <c r="K943" s="176">
        <v>0</v>
      </c>
      <c r="L943" s="105">
        <f>STOCK[[#This Row],[Entradas]]-STOCK[[#This Row],[Salidas]]</f>
        <v>3</v>
      </c>
      <c r="M943" s="99">
        <f t="shared" si="31"/>
        <v>0.3</v>
      </c>
      <c r="N943" s="169">
        <v>0</v>
      </c>
      <c r="O943" s="169">
        <v>0</v>
      </c>
      <c r="P943" s="168">
        <v>0.95</v>
      </c>
      <c r="Q943" s="176">
        <v>0</v>
      </c>
      <c r="R943" s="169">
        <v>0</v>
      </c>
      <c r="S943" s="169">
        <v>0.5</v>
      </c>
      <c r="T943" s="169">
        <v>1.75</v>
      </c>
      <c r="U943" s="169">
        <v>2.625</v>
      </c>
      <c r="V943" s="80">
        <f t="shared" si="32"/>
        <v>3</v>
      </c>
      <c r="W943" s="169">
        <v>1.25</v>
      </c>
      <c r="X943" s="169">
        <v>0</v>
      </c>
      <c r="Y943" s="171"/>
      <c r="Z943" s="169"/>
      <c r="AA943" s="169"/>
      <c r="AB943" s="169"/>
      <c r="AC943" s="169"/>
    </row>
    <row r="944" ht="80" hidden="1" customHeight="1" spans="1:29">
      <c r="A944" s="174" t="s">
        <v>18461</v>
      </c>
      <c r="B944" s="165"/>
      <c r="C944" s="87" t="s">
        <v>2</v>
      </c>
      <c r="D944" s="168" t="s">
        <v>18411</v>
      </c>
      <c r="E944" s="163" t="s">
        <v>18462</v>
      </c>
      <c r="F944" s="163" t="s">
        <v>16409</v>
      </c>
      <c r="G944" s="167"/>
      <c r="H944" s="168">
        <v>3</v>
      </c>
      <c r="I944" s="78">
        <f t="shared" si="33"/>
        <v>3</v>
      </c>
      <c r="J944" s="164">
        <v>4</v>
      </c>
      <c r="K944" s="175">
        <v>1</v>
      </c>
      <c r="L944" s="105">
        <f>STOCK[[#This Row],[Entradas]]-STOCK[[#This Row],[Salidas]]</f>
        <v>3</v>
      </c>
      <c r="M944" s="99">
        <f t="shared" si="31"/>
        <v>0.3</v>
      </c>
      <c r="N944" s="167">
        <v>0</v>
      </c>
      <c r="O944" s="167">
        <v>0</v>
      </c>
      <c r="P944" s="168">
        <v>0.9</v>
      </c>
      <c r="Q944" s="175">
        <v>0</v>
      </c>
      <c r="R944" s="167">
        <v>0</v>
      </c>
      <c r="S944" s="167">
        <v>0.5</v>
      </c>
      <c r="T944" s="167">
        <v>1.7</v>
      </c>
      <c r="U944" s="167">
        <v>2.55</v>
      </c>
      <c r="V944" s="80">
        <f t="shared" si="32"/>
        <v>3</v>
      </c>
      <c r="W944" s="167">
        <v>1.3</v>
      </c>
      <c r="X944" s="167">
        <v>0</v>
      </c>
      <c r="Y944" s="170"/>
      <c r="Z944" s="167"/>
      <c r="AA944" s="167"/>
      <c r="AB944" s="167"/>
      <c r="AC944" s="167"/>
    </row>
    <row r="945" ht="80" hidden="1" customHeight="1" spans="1:29">
      <c r="A945" s="152" t="s">
        <v>18463</v>
      </c>
      <c r="B945" s="165"/>
      <c r="C945" s="83" t="s">
        <v>2</v>
      </c>
      <c r="D945" s="168" t="s">
        <v>18411</v>
      </c>
      <c r="E945" s="163" t="s">
        <v>18464</v>
      </c>
      <c r="F945" s="163" t="s">
        <v>16400</v>
      </c>
      <c r="G945" s="169"/>
      <c r="H945" s="168">
        <v>3</v>
      </c>
      <c r="I945" s="78">
        <f t="shared" si="33"/>
        <v>3</v>
      </c>
      <c r="J945" s="164">
        <v>4</v>
      </c>
      <c r="K945" s="176">
        <v>0</v>
      </c>
      <c r="L945" s="105">
        <f>STOCK[[#This Row],[Entradas]]-STOCK[[#This Row],[Salidas]]</f>
        <v>4</v>
      </c>
      <c r="M945" s="99">
        <f t="shared" si="31"/>
        <v>0.3</v>
      </c>
      <c r="N945" s="169">
        <v>0</v>
      </c>
      <c r="O945" s="169">
        <v>0</v>
      </c>
      <c r="P945" s="168">
        <v>0.9</v>
      </c>
      <c r="Q945" s="176">
        <v>0</v>
      </c>
      <c r="R945" s="169">
        <v>0</v>
      </c>
      <c r="S945" s="169">
        <v>0.5</v>
      </c>
      <c r="T945" s="169">
        <v>1.7</v>
      </c>
      <c r="U945" s="169">
        <v>2.55</v>
      </c>
      <c r="V945" s="80">
        <f t="shared" si="32"/>
        <v>3</v>
      </c>
      <c r="W945" s="169">
        <v>1.3</v>
      </c>
      <c r="X945" s="169">
        <v>0</v>
      </c>
      <c r="Y945" s="171"/>
      <c r="Z945" s="169"/>
      <c r="AA945" s="169"/>
      <c r="AB945" s="169"/>
      <c r="AC945" s="169"/>
    </row>
    <row r="946" ht="80" hidden="1" customHeight="1" spans="1:29">
      <c r="A946" s="152" t="s">
        <v>18465</v>
      </c>
      <c r="B946" s="165"/>
      <c r="C946" s="87" t="s">
        <v>2</v>
      </c>
      <c r="D946" s="168" t="s">
        <v>18411</v>
      </c>
      <c r="E946" s="163" t="s">
        <v>18466</v>
      </c>
      <c r="F946" s="163" t="s">
        <v>16413</v>
      </c>
      <c r="G946" s="167"/>
      <c r="H946" s="168">
        <v>3</v>
      </c>
      <c r="I946" s="78">
        <f t="shared" si="33"/>
        <v>3</v>
      </c>
      <c r="J946" s="164">
        <v>4</v>
      </c>
      <c r="K946" s="175">
        <v>0</v>
      </c>
      <c r="L946" s="105">
        <f>STOCK[[#This Row],[Entradas]]-STOCK[[#This Row],[Salidas]]</f>
        <v>4</v>
      </c>
      <c r="M946" s="99">
        <f t="shared" si="31"/>
        <v>0.3</v>
      </c>
      <c r="N946" s="167">
        <v>0</v>
      </c>
      <c r="O946" s="167">
        <v>0</v>
      </c>
      <c r="P946" s="168">
        <v>0.9</v>
      </c>
      <c r="Q946" s="175">
        <v>0</v>
      </c>
      <c r="R946" s="167">
        <v>0</v>
      </c>
      <c r="S946" s="167">
        <v>0.5</v>
      </c>
      <c r="T946" s="167">
        <v>1.7</v>
      </c>
      <c r="U946" s="167">
        <v>2.55</v>
      </c>
      <c r="V946" s="80">
        <f t="shared" si="32"/>
        <v>3</v>
      </c>
      <c r="W946" s="167">
        <v>1.3</v>
      </c>
      <c r="X946" s="167">
        <v>0</v>
      </c>
      <c r="Y946" s="170"/>
      <c r="Z946" s="167"/>
      <c r="AA946" s="167"/>
      <c r="AB946" s="167"/>
      <c r="AC946" s="167"/>
    </row>
    <row r="947" ht="80" hidden="1" customHeight="1" spans="1:29">
      <c r="A947" s="152" t="s">
        <v>18467</v>
      </c>
      <c r="B947" s="165"/>
      <c r="C947" s="83" t="s">
        <v>2</v>
      </c>
      <c r="D947" s="168" t="s">
        <v>18411</v>
      </c>
      <c r="E947" s="163" t="s">
        <v>18468</v>
      </c>
      <c r="F947" s="163" t="s">
        <v>16409</v>
      </c>
      <c r="G947" s="169"/>
      <c r="H947" s="168">
        <v>3</v>
      </c>
      <c r="I947" s="78">
        <f t="shared" si="33"/>
        <v>3</v>
      </c>
      <c r="J947" s="164">
        <v>4</v>
      </c>
      <c r="K947" s="176">
        <v>0</v>
      </c>
      <c r="L947" s="105">
        <f>STOCK[[#This Row],[Entradas]]-STOCK[[#This Row],[Salidas]]</f>
        <v>4</v>
      </c>
      <c r="M947" s="99">
        <f t="shared" si="31"/>
        <v>0.3</v>
      </c>
      <c r="N947" s="169">
        <v>0</v>
      </c>
      <c r="O947" s="169">
        <v>0</v>
      </c>
      <c r="P947" s="168">
        <v>0.9</v>
      </c>
      <c r="Q947" s="176">
        <v>0</v>
      </c>
      <c r="R947" s="169">
        <v>0</v>
      </c>
      <c r="S947" s="169">
        <v>0.5</v>
      </c>
      <c r="T947" s="169">
        <v>1.7</v>
      </c>
      <c r="U947" s="169">
        <v>2.55</v>
      </c>
      <c r="V947" s="80">
        <f t="shared" si="32"/>
        <v>3</v>
      </c>
      <c r="W947" s="169">
        <v>1.3</v>
      </c>
      <c r="X947" s="169">
        <v>0</v>
      </c>
      <c r="Y947" s="171"/>
      <c r="Z947" s="169"/>
      <c r="AA947" s="169"/>
      <c r="AB947" s="169"/>
      <c r="AC947" s="169"/>
    </row>
    <row r="948" ht="80" hidden="1" customHeight="1" spans="1:29">
      <c r="A948" s="152" t="s">
        <v>18469</v>
      </c>
      <c r="B948" s="165"/>
      <c r="C948" s="87" t="s">
        <v>2</v>
      </c>
      <c r="D948" s="168" t="s">
        <v>18411</v>
      </c>
      <c r="E948" s="163" t="s">
        <v>18470</v>
      </c>
      <c r="F948" s="163" t="s">
        <v>16400</v>
      </c>
      <c r="G948" s="167"/>
      <c r="H948" s="168">
        <v>3</v>
      </c>
      <c r="I948" s="78">
        <f t="shared" si="33"/>
        <v>3</v>
      </c>
      <c r="J948" s="164">
        <v>4</v>
      </c>
      <c r="K948" s="175">
        <v>0</v>
      </c>
      <c r="L948" s="105">
        <f>STOCK[[#This Row],[Entradas]]-STOCK[[#This Row],[Salidas]]</f>
        <v>4</v>
      </c>
      <c r="M948" s="99">
        <f t="shared" si="31"/>
        <v>0.3</v>
      </c>
      <c r="N948" s="167">
        <v>0</v>
      </c>
      <c r="O948" s="167">
        <v>0</v>
      </c>
      <c r="P948" s="168">
        <v>0.9</v>
      </c>
      <c r="Q948" s="175">
        <v>0</v>
      </c>
      <c r="R948" s="167">
        <v>0</v>
      </c>
      <c r="S948" s="167">
        <v>0.5</v>
      </c>
      <c r="T948" s="167">
        <v>1.7</v>
      </c>
      <c r="U948" s="167">
        <v>2.55</v>
      </c>
      <c r="V948" s="80">
        <f t="shared" si="32"/>
        <v>3</v>
      </c>
      <c r="W948" s="167">
        <v>1.3</v>
      </c>
      <c r="X948" s="167">
        <v>0</v>
      </c>
      <c r="Y948" s="170"/>
      <c r="Z948" s="167"/>
      <c r="AA948" s="167"/>
      <c r="AB948" s="167"/>
      <c r="AC948" s="167"/>
    </row>
    <row r="949" ht="80" hidden="1" customHeight="1" spans="1:29">
      <c r="A949" s="152" t="s">
        <v>18471</v>
      </c>
      <c r="B949" s="165"/>
      <c r="C949" s="83" t="s">
        <v>2</v>
      </c>
      <c r="D949" s="168" t="s">
        <v>18411</v>
      </c>
      <c r="E949" s="163" t="s">
        <v>18472</v>
      </c>
      <c r="F949" s="163" t="s">
        <v>16413</v>
      </c>
      <c r="G949" s="169"/>
      <c r="H949" s="168">
        <v>3</v>
      </c>
      <c r="I949" s="78">
        <f t="shared" si="33"/>
        <v>3</v>
      </c>
      <c r="J949" s="164">
        <v>3</v>
      </c>
      <c r="K949" s="176">
        <v>0</v>
      </c>
      <c r="L949" s="105">
        <f>STOCK[[#This Row],[Entradas]]-STOCK[[#This Row],[Salidas]]</f>
        <v>3</v>
      </c>
      <c r="M949" s="99">
        <f t="shared" si="31"/>
        <v>0.3</v>
      </c>
      <c r="N949" s="169">
        <v>0</v>
      </c>
      <c r="O949" s="169">
        <v>0</v>
      </c>
      <c r="P949" s="168">
        <v>0.9</v>
      </c>
      <c r="Q949" s="176">
        <v>0</v>
      </c>
      <c r="R949" s="169">
        <v>0</v>
      </c>
      <c r="S949" s="169">
        <v>0.5</v>
      </c>
      <c r="T949" s="169">
        <v>1.7</v>
      </c>
      <c r="U949" s="169">
        <v>2.55</v>
      </c>
      <c r="V949" s="80">
        <f t="shared" si="32"/>
        <v>3</v>
      </c>
      <c r="W949" s="169">
        <v>1.3</v>
      </c>
      <c r="X949" s="169">
        <v>0</v>
      </c>
      <c r="Y949" s="171"/>
      <c r="Z949" s="169"/>
      <c r="AA949" s="169"/>
      <c r="AB949" s="169"/>
      <c r="AC949" s="169"/>
    </row>
    <row r="950" ht="80" hidden="1" customHeight="1" spans="1:29">
      <c r="A950" s="152" t="s">
        <v>18473</v>
      </c>
      <c r="B950" s="165"/>
      <c r="C950" s="87" t="s">
        <v>2</v>
      </c>
      <c r="D950" s="168" t="s">
        <v>18411</v>
      </c>
      <c r="E950" s="163" t="s">
        <v>18474</v>
      </c>
      <c r="F950" s="163" t="s">
        <v>16409</v>
      </c>
      <c r="G950" s="167"/>
      <c r="H950" s="168">
        <v>3</v>
      </c>
      <c r="I950" s="78">
        <f t="shared" si="33"/>
        <v>3</v>
      </c>
      <c r="J950" s="164">
        <v>4</v>
      </c>
      <c r="K950" s="175">
        <v>2</v>
      </c>
      <c r="L950" s="105">
        <f>STOCK[[#This Row],[Entradas]]-STOCK[[#This Row],[Salidas]]</f>
        <v>2</v>
      </c>
      <c r="M950" s="99">
        <f t="shared" si="31"/>
        <v>0.3</v>
      </c>
      <c r="N950" s="167">
        <v>0</v>
      </c>
      <c r="O950" s="167">
        <v>0</v>
      </c>
      <c r="P950" s="168">
        <v>0.9</v>
      </c>
      <c r="Q950" s="175">
        <v>0</v>
      </c>
      <c r="R950" s="167">
        <v>0</v>
      </c>
      <c r="S950" s="167">
        <v>0.5</v>
      </c>
      <c r="T950" s="167">
        <v>1.7</v>
      </c>
      <c r="U950" s="167">
        <v>2.55</v>
      </c>
      <c r="V950" s="80">
        <f t="shared" si="32"/>
        <v>3</v>
      </c>
      <c r="W950" s="167">
        <v>1.3</v>
      </c>
      <c r="X950" s="167">
        <v>0</v>
      </c>
      <c r="Y950" s="170"/>
      <c r="Z950" s="167"/>
      <c r="AA950" s="167"/>
      <c r="AB950" s="167"/>
      <c r="AC950" s="167"/>
    </row>
    <row r="951" ht="80" hidden="1" customHeight="1" spans="1:29">
      <c r="A951" s="152" t="s">
        <v>18475</v>
      </c>
      <c r="B951" s="165"/>
      <c r="C951" s="83" t="s">
        <v>2</v>
      </c>
      <c r="D951" s="168" t="s">
        <v>18411</v>
      </c>
      <c r="E951" s="163" t="s">
        <v>18476</v>
      </c>
      <c r="F951" s="163" t="s">
        <v>16400</v>
      </c>
      <c r="G951" s="169"/>
      <c r="H951" s="168">
        <v>3</v>
      </c>
      <c r="I951" s="78">
        <f t="shared" si="33"/>
        <v>3</v>
      </c>
      <c r="J951" s="164">
        <v>4</v>
      </c>
      <c r="K951" s="176">
        <v>0</v>
      </c>
      <c r="L951" s="105">
        <f>STOCK[[#This Row],[Entradas]]-STOCK[[#This Row],[Salidas]]</f>
        <v>4</v>
      </c>
      <c r="M951" s="99">
        <f t="shared" si="31"/>
        <v>0.3</v>
      </c>
      <c r="N951" s="169">
        <v>0</v>
      </c>
      <c r="O951" s="169">
        <v>0</v>
      </c>
      <c r="P951" s="168">
        <v>0.9</v>
      </c>
      <c r="Q951" s="176">
        <v>0</v>
      </c>
      <c r="R951" s="169">
        <v>0</v>
      </c>
      <c r="S951" s="169">
        <v>0.5</v>
      </c>
      <c r="T951" s="169">
        <v>1.7</v>
      </c>
      <c r="U951" s="169">
        <v>2.55</v>
      </c>
      <c r="V951" s="80">
        <f t="shared" si="32"/>
        <v>3</v>
      </c>
      <c r="W951" s="169">
        <v>1.3</v>
      </c>
      <c r="X951" s="169">
        <v>0</v>
      </c>
      <c r="Y951" s="171"/>
      <c r="Z951" s="169"/>
      <c r="AA951" s="169"/>
      <c r="AB951" s="169"/>
      <c r="AC951" s="169"/>
    </row>
    <row r="952" ht="80" hidden="1" customHeight="1" spans="1:29">
      <c r="A952" s="152" t="s">
        <v>18477</v>
      </c>
      <c r="B952" s="165"/>
      <c r="C952" s="87" t="s">
        <v>2</v>
      </c>
      <c r="D952" s="168" t="s">
        <v>18411</v>
      </c>
      <c r="E952" s="163" t="s">
        <v>18478</v>
      </c>
      <c r="F952" s="163" t="s">
        <v>16413</v>
      </c>
      <c r="G952" s="167"/>
      <c r="H952" s="168">
        <v>3</v>
      </c>
      <c r="I952" s="78">
        <f t="shared" si="33"/>
        <v>3</v>
      </c>
      <c r="J952" s="164">
        <v>3</v>
      </c>
      <c r="K952" s="175">
        <v>0</v>
      </c>
      <c r="L952" s="105">
        <f>STOCK[[#This Row],[Entradas]]-STOCK[[#This Row],[Salidas]]</f>
        <v>3</v>
      </c>
      <c r="M952" s="99">
        <f t="shared" si="31"/>
        <v>0.3</v>
      </c>
      <c r="N952" s="167">
        <v>0</v>
      </c>
      <c r="O952" s="167">
        <v>0</v>
      </c>
      <c r="P952" s="168">
        <v>0.9</v>
      </c>
      <c r="Q952" s="175">
        <v>0</v>
      </c>
      <c r="R952" s="167">
        <v>0</v>
      </c>
      <c r="S952" s="167">
        <v>0.5</v>
      </c>
      <c r="T952" s="167">
        <v>1.7</v>
      </c>
      <c r="U952" s="167">
        <v>2.55</v>
      </c>
      <c r="V952" s="80">
        <f t="shared" si="32"/>
        <v>3</v>
      </c>
      <c r="W952" s="167">
        <v>1.3</v>
      </c>
      <c r="X952" s="167">
        <v>0</v>
      </c>
      <c r="Y952" s="170"/>
      <c r="Z952" s="167"/>
      <c r="AA952" s="167"/>
      <c r="AB952" s="167"/>
      <c r="AC952" s="167"/>
    </row>
    <row r="953" ht="80" hidden="1" customHeight="1" spans="1:29">
      <c r="A953" s="152" t="s">
        <v>18479</v>
      </c>
      <c r="B953" s="165"/>
      <c r="C953" s="83" t="s">
        <v>2</v>
      </c>
      <c r="D953" s="168" t="s">
        <v>18411</v>
      </c>
      <c r="E953" s="163" t="s">
        <v>18480</v>
      </c>
      <c r="F953" s="163" t="s">
        <v>16409</v>
      </c>
      <c r="G953" s="169"/>
      <c r="H953" s="168">
        <v>3</v>
      </c>
      <c r="I953" s="78">
        <f t="shared" si="33"/>
        <v>3</v>
      </c>
      <c r="J953" s="164">
        <v>4</v>
      </c>
      <c r="K953" s="176">
        <v>0</v>
      </c>
      <c r="L953" s="105">
        <f>STOCK[[#This Row],[Entradas]]-STOCK[[#This Row],[Salidas]]</f>
        <v>4</v>
      </c>
      <c r="M953" s="99">
        <f t="shared" ref="M953:M1016" si="34">H953*10%</f>
        <v>0.3</v>
      </c>
      <c r="N953" s="169">
        <v>0</v>
      </c>
      <c r="O953" s="169">
        <v>0</v>
      </c>
      <c r="P953" s="168">
        <v>0.9</v>
      </c>
      <c r="Q953" s="176">
        <v>0</v>
      </c>
      <c r="R953" s="169">
        <v>0</v>
      </c>
      <c r="S953" s="169">
        <v>0.5</v>
      </c>
      <c r="T953" s="169">
        <v>1.7</v>
      </c>
      <c r="U953" s="169">
        <v>2.55</v>
      </c>
      <c r="V953" s="80">
        <f t="shared" si="32"/>
        <v>3</v>
      </c>
      <c r="W953" s="169">
        <v>1.3</v>
      </c>
      <c r="X953" s="169">
        <v>0</v>
      </c>
      <c r="Y953" s="171"/>
      <c r="Z953" s="169"/>
      <c r="AA953" s="169"/>
      <c r="AB953" s="169"/>
      <c r="AC953" s="169"/>
    </row>
    <row r="954" ht="80" hidden="1" customHeight="1" spans="1:29">
      <c r="A954" s="152" t="s">
        <v>18481</v>
      </c>
      <c r="B954" s="165"/>
      <c r="C954" s="87" t="s">
        <v>2</v>
      </c>
      <c r="D954" s="168" t="s">
        <v>18411</v>
      </c>
      <c r="E954" s="163" t="s">
        <v>18482</v>
      </c>
      <c r="F954" s="163" t="s">
        <v>16400</v>
      </c>
      <c r="G954" s="167"/>
      <c r="H954" s="168">
        <v>3</v>
      </c>
      <c r="I954" s="78">
        <f t="shared" si="33"/>
        <v>3</v>
      </c>
      <c r="J954" s="164">
        <v>4</v>
      </c>
      <c r="K954" s="175">
        <v>0</v>
      </c>
      <c r="L954" s="105">
        <f>STOCK[[#This Row],[Entradas]]-STOCK[[#This Row],[Salidas]]</f>
        <v>4</v>
      </c>
      <c r="M954" s="99">
        <f t="shared" si="34"/>
        <v>0.3</v>
      </c>
      <c r="N954" s="167">
        <v>0</v>
      </c>
      <c r="O954" s="167">
        <v>0</v>
      </c>
      <c r="P954" s="168">
        <v>0.9</v>
      </c>
      <c r="Q954" s="175">
        <v>0</v>
      </c>
      <c r="R954" s="167">
        <v>0</v>
      </c>
      <c r="S954" s="167">
        <v>0.5</v>
      </c>
      <c r="T954" s="167">
        <v>1.7</v>
      </c>
      <c r="U954" s="167">
        <v>2.55</v>
      </c>
      <c r="V954" s="80">
        <f t="shared" si="32"/>
        <v>3</v>
      </c>
      <c r="W954" s="167">
        <v>1.3</v>
      </c>
      <c r="X954" s="167">
        <v>0</v>
      </c>
      <c r="Y954" s="170"/>
      <c r="Z954" s="167"/>
      <c r="AA954" s="167"/>
      <c r="AB954" s="167"/>
      <c r="AC954" s="167"/>
    </row>
    <row r="955" ht="80" hidden="1" customHeight="1" spans="1:29">
      <c r="A955" s="152" t="s">
        <v>18483</v>
      </c>
      <c r="B955" s="165"/>
      <c r="C955" s="83" t="s">
        <v>2</v>
      </c>
      <c r="D955" s="168" t="s">
        <v>18411</v>
      </c>
      <c r="E955" s="163" t="s">
        <v>18484</v>
      </c>
      <c r="F955" s="163" t="s">
        <v>16413</v>
      </c>
      <c r="G955" s="169"/>
      <c r="H955" s="168">
        <v>3</v>
      </c>
      <c r="I955" s="78">
        <f t="shared" si="33"/>
        <v>3</v>
      </c>
      <c r="J955" s="164">
        <v>4</v>
      </c>
      <c r="K955" s="176">
        <v>0</v>
      </c>
      <c r="L955" s="105">
        <f>STOCK[[#This Row],[Entradas]]-STOCK[[#This Row],[Salidas]]</f>
        <v>4</v>
      </c>
      <c r="M955" s="99">
        <f t="shared" si="34"/>
        <v>0.3</v>
      </c>
      <c r="N955" s="169">
        <v>0</v>
      </c>
      <c r="O955" s="169">
        <v>0</v>
      </c>
      <c r="P955" s="168">
        <v>0.9</v>
      </c>
      <c r="Q955" s="176">
        <v>0</v>
      </c>
      <c r="R955" s="169">
        <v>0</v>
      </c>
      <c r="S955" s="169">
        <v>0.5</v>
      </c>
      <c r="T955" s="169">
        <v>1.7</v>
      </c>
      <c r="U955" s="169">
        <v>2.55</v>
      </c>
      <c r="V955" s="80">
        <f t="shared" si="32"/>
        <v>3</v>
      </c>
      <c r="W955" s="169">
        <v>1.3</v>
      </c>
      <c r="X955" s="169">
        <v>0</v>
      </c>
      <c r="Y955" s="171"/>
      <c r="Z955" s="169"/>
      <c r="AA955" s="169"/>
      <c r="AB955" s="169"/>
      <c r="AC955" s="169"/>
    </row>
    <row r="956" ht="80" hidden="1" customHeight="1" spans="1:29">
      <c r="A956" s="152" t="s">
        <v>18485</v>
      </c>
      <c r="B956" s="165"/>
      <c r="C956" s="87" t="s">
        <v>2</v>
      </c>
      <c r="D956" s="168" t="s">
        <v>18411</v>
      </c>
      <c r="E956" s="163" t="s">
        <v>18486</v>
      </c>
      <c r="F956" s="163" t="s">
        <v>16409</v>
      </c>
      <c r="G956" s="167"/>
      <c r="H956" s="168">
        <v>3</v>
      </c>
      <c r="I956" s="78">
        <f t="shared" si="33"/>
        <v>3</v>
      </c>
      <c r="J956" s="164">
        <v>4</v>
      </c>
      <c r="K956" s="175">
        <v>2</v>
      </c>
      <c r="L956" s="105">
        <f>STOCK[[#This Row],[Entradas]]-STOCK[[#This Row],[Salidas]]</f>
        <v>2</v>
      </c>
      <c r="M956" s="99">
        <f t="shared" si="34"/>
        <v>0.3</v>
      </c>
      <c r="N956" s="167">
        <v>0</v>
      </c>
      <c r="O956" s="167">
        <v>0</v>
      </c>
      <c r="P956" s="168">
        <v>0.9</v>
      </c>
      <c r="Q956" s="175">
        <v>0</v>
      </c>
      <c r="R956" s="167">
        <v>0</v>
      </c>
      <c r="S956" s="167">
        <v>0.5</v>
      </c>
      <c r="T956" s="167">
        <v>1.7</v>
      </c>
      <c r="U956" s="167">
        <v>2.55</v>
      </c>
      <c r="V956" s="80">
        <f t="shared" si="32"/>
        <v>3</v>
      </c>
      <c r="W956" s="167">
        <v>1.3</v>
      </c>
      <c r="X956" s="167">
        <v>0</v>
      </c>
      <c r="Y956" s="170"/>
      <c r="Z956" s="167"/>
      <c r="AA956" s="167"/>
      <c r="AB956" s="167"/>
      <c r="AC956" s="167"/>
    </row>
    <row r="957" ht="80" hidden="1" customHeight="1" spans="1:29">
      <c r="A957" s="152" t="s">
        <v>18487</v>
      </c>
      <c r="B957" s="165"/>
      <c r="C957" s="83" t="s">
        <v>2</v>
      </c>
      <c r="D957" s="168" t="s">
        <v>18411</v>
      </c>
      <c r="E957" s="163" t="s">
        <v>18488</v>
      </c>
      <c r="F957" s="163" t="s">
        <v>16400</v>
      </c>
      <c r="G957" s="169"/>
      <c r="H957" s="168">
        <v>3</v>
      </c>
      <c r="I957" s="78">
        <f t="shared" si="33"/>
        <v>3</v>
      </c>
      <c r="J957" s="164">
        <v>4</v>
      </c>
      <c r="K957" s="176">
        <v>0</v>
      </c>
      <c r="L957" s="105">
        <f>STOCK[[#This Row],[Entradas]]-STOCK[[#This Row],[Salidas]]</f>
        <v>4</v>
      </c>
      <c r="M957" s="99">
        <f t="shared" si="34"/>
        <v>0.3</v>
      </c>
      <c r="N957" s="169">
        <v>0</v>
      </c>
      <c r="O957" s="169">
        <v>0</v>
      </c>
      <c r="P957" s="168">
        <v>0.9</v>
      </c>
      <c r="Q957" s="176">
        <v>0</v>
      </c>
      <c r="R957" s="169">
        <v>0</v>
      </c>
      <c r="S957" s="169">
        <v>0.5</v>
      </c>
      <c r="T957" s="169">
        <v>1.7</v>
      </c>
      <c r="U957" s="169">
        <v>2.55</v>
      </c>
      <c r="V957" s="80">
        <f t="shared" si="32"/>
        <v>3</v>
      </c>
      <c r="W957" s="169">
        <v>1.3</v>
      </c>
      <c r="X957" s="169">
        <v>0</v>
      </c>
      <c r="Y957" s="171"/>
      <c r="Z957" s="169"/>
      <c r="AA957" s="169"/>
      <c r="AB957" s="169"/>
      <c r="AC957" s="169"/>
    </row>
    <row r="958" ht="80" hidden="1" customHeight="1" spans="1:29">
      <c r="A958" s="152" t="s">
        <v>18489</v>
      </c>
      <c r="B958" s="165"/>
      <c r="C958" s="87" t="s">
        <v>2</v>
      </c>
      <c r="D958" s="168" t="s">
        <v>18411</v>
      </c>
      <c r="E958" s="163" t="s">
        <v>18490</v>
      </c>
      <c r="F958" s="163" t="s">
        <v>16413</v>
      </c>
      <c r="G958" s="167"/>
      <c r="H958" s="168">
        <v>3</v>
      </c>
      <c r="I958" s="78">
        <f t="shared" si="33"/>
        <v>3</v>
      </c>
      <c r="J958" s="164">
        <v>3</v>
      </c>
      <c r="K958" s="175">
        <v>0</v>
      </c>
      <c r="L958" s="105">
        <f>STOCK[[#This Row],[Entradas]]-STOCK[[#This Row],[Salidas]]</f>
        <v>3</v>
      </c>
      <c r="M958" s="99">
        <f t="shared" si="34"/>
        <v>0.3</v>
      </c>
      <c r="N958" s="167">
        <v>0</v>
      </c>
      <c r="O958" s="167">
        <v>0</v>
      </c>
      <c r="P958" s="168">
        <v>0.9</v>
      </c>
      <c r="Q958" s="175">
        <v>0</v>
      </c>
      <c r="R958" s="167">
        <v>0</v>
      </c>
      <c r="S958" s="167">
        <v>0.5</v>
      </c>
      <c r="T958" s="167">
        <v>1.7</v>
      </c>
      <c r="U958" s="167">
        <v>2.55</v>
      </c>
      <c r="V958" s="80">
        <f t="shared" si="32"/>
        <v>3</v>
      </c>
      <c r="W958" s="167">
        <v>1.3</v>
      </c>
      <c r="X958" s="167">
        <v>0</v>
      </c>
      <c r="Y958" s="170"/>
      <c r="Z958" s="167"/>
      <c r="AA958" s="167"/>
      <c r="AB958" s="167"/>
      <c r="AC958" s="167"/>
    </row>
    <row r="959" ht="80" hidden="1" customHeight="1" spans="1:29">
      <c r="A959" s="152" t="s">
        <v>18491</v>
      </c>
      <c r="B959" s="165"/>
      <c r="C959" s="83" t="s">
        <v>2</v>
      </c>
      <c r="D959" s="168" t="s">
        <v>18411</v>
      </c>
      <c r="E959" s="163" t="s">
        <v>18492</v>
      </c>
      <c r="F959" s="163" t="s">
        <v>16409</v>
      </c>
      <c r="G959" s="169"/>
      <c r="H959" s="168">
        <v>3</v>
      </c>
      <c r="I959" s="78">
        <f t="shared" si="33"/>
        <v>3</v>
      </c>
      <c r="J959" s="164">
        <v>2</v>
      </c>
      <c r="K959" s="176">
        <v>0</v>
      </c>
      <c r="L959" s="105">
        <f>STOCK[[#This Row],[Entradas]]-STOCK[[#This Row],[Salidas]]</f>
        <v>2</v>
      </c>
      <c r="M959" s="99">
        <f t="shared" si="34"/>
        <v>0.3</v>
      </c>
      <c r="N959" s="169">
        <v>0</v>
      </c>
      <c r="O959" s="169">
        <v>0</v>
      </c>
      <c r="P959" s="168">
        <v>1</v>
      </c>
      <c r="Q959" s="176">
        <v>0</v>
      </c>
      <c r="R959" s="169">
        <v>0</v>
      </c>
      <c r="S959" s="169">
        <v>0.5</v>
      </c>
      <c r="T959" s="169">
        <v>1.8</v>
      </c>
      <c r="U959" s="169">
        <v>2.7</v>
      </c>
      <c r="V959" s="80">
        <f t="shared" si="32"/>
        <v>3</v>
      </c>
      <c r="W959" s="169">
        <v>1.2</v>
      </c>
      <c r="X959" s="169">
        <v>0</v>
      </c>
      <c r="Y959" s="171"/>
      <c r="Z959" s="169"/>
      <c r="AA959" s="169"/>
      <c r="AB959" s="169"/>
      <c r="AC959" s="169"/>
    </row>
    <row r="960" ht="80" hidden="1" customHeight="1" spans="1:29">
      <c r="A960" s="152" t="s">
        <v>18493</v>
      </c>
      <c r="B960" s="165"/>
      <c r="C960" s="87" t="s">
        <v>2</v>
      </c>
      <c r="D960" s="168" t="s">
        <v>18411</v>
      </c>
      <c r="E960" s="163" t="s">
        <v>18494</v>
      </c>
      <c r="F960" s="163" t="s">
        <v>16400</v>
      </c>
      <c r="G960" s="167"/>
      <c r="H960" s="168">
        <v>3</v>
      </c>
      <c r="I960" s="78">
        <f t="shared" si="33"/>
        <v>3</v>
      </c>
      <c r="J960" s="164">
        <v>1</v>
      </c>
      <c r="K960" s="175">
        <v>0</v>
      </c>
      <c r="L960" s="105">
        <f>STOCK[[#This Row],[Entradas]]-STOCK[[#This Row],[Salidas]]</f>
        <v>1</v>
      </c>
      <c r="M960" s="99">
        <f t="shared" si="34"/>
        <v>0.3</v>
      </c>
      <c r="N960" s="167">
        <v>0</v>
      </c>
      <c r="O960" s="167">
        <v>0</v>
      </c>
      <c r="P960" s="168">
        <v>1</v>
      </c>
      <c r="Q960" s="175">
        <v>0</v>
      </c>
      <c r="R960" s="167">
        <v>0</v>
      </c>
      <c r="S960" s="167">
        <v>0.5</v>
      </c>
      <c r="T960" s="167">
        <v>1.8</v>
      </c>
      <c r="U960" s="167">
        <v>2.7</v>
      </c>
      <c r="V960" s="80">
        <f t="shared" si="32"/>
        <v>3</v>
      </c>
      <c r="W960" s="167">
        <v>1.2</v>
      </c>
      <c r="X960" s="167">
        <v>0</v>
      </c>
      <c r="Y960" s="170"/>
      <c r="Z960" s="167"/>
      <c r="AA960" s="167"/>
      <c r="AB960" s="167"/>
      <c r="AC960" s="167"/>
    </row>
    <row r="961" ht="80" hidden="1" customHeight="1" spans="1:29">
      <c r="A961" s="152" t="s">
        <v>18495</v>
      </c>
      <c r="B961" s="165"/>
      <c r="C961" s="83" t="s">
        <v>2</v>
      </c>
      <c r="D961" s="168" t="s">
        <v>18411</v>
      </c>
      <c r="E961" s="163" t="s">
        <v>18496</v>
      </c>
      <c r="F961" s="163" t="s">
        <v>16413</v>
      </c>
      <c r="G961" s="169"/>
      <c r="H961" s="168">
        <v>3</v>
      </c>
      <c r="I961" s="78">
        <f t="shared" si="33"/>
        <v>3</v>
      </c>
      <c r="J961" s="164">
        <v>3</v>
      </c>
      <c r="K961" s="176">
        <v>0</v>
      </c>
      <c r="L961" s="105">
        <f>STOCK[[#This Row],[Entradas]]-STOCK[[#This Row],[Salidas]]</f>
        <v>3</v>
      </c>
      <c r="M961" s="99">
        <f t="shared" si="34"/>
        <v>0.3</v>
      </c>
      <c r="N961" s="169">
        <v>0</v>
      </c>
      <c r="O961" s="169">
        <v>0</v>
      </c>
      <c r="P961" s="168">
        <v>1</v>
      </c>
      <c r="Q961" s="176">
        <v>0</v>
      </c>
      <c r="R961" s="169">
        <v>0</v>
      </c>
      <c r="S961" s="169">
        <v>0.5</v>
      </c>
      <c r="T961" s="169">
        <v>1.8</v>
      </c>
      <c r="U961" s="169">
        <v>2.7</v>
      </c>
      <c r="V961" s="80">
        <f t="shared" si="32"/>
        <v>3</v>
      </c>
      <c r="W961" s="169">
        <v>1.2</v>
      </c>
      <c r="X961" s="169">
        <v>0</v>
      </c>
      <c r="Y961" s="171"/>
      <c r="Z961" s="169"/>
      <c r="AA961" s="169"/>
      <c r="AB961" s="169"/>
      <c r="AC961" s="169"/>
    </row>
    <row r="962" ht="80" hidden="1" customHeight="1" spans="1:29">
      <c r="A962" s="152" t="s">
        <v>18497</v>
      </c>
      <c r="B962" s="165"/>
      <c r="C962" s="87" t="s">
        <v>2</v>
      </c>
      <c r="D962" s="168" t="s">
        <v>18411</v>
      </c>
      <c r="E962" s="163" t="s">
        <v>18498</v>
      </c>
      <c r="F962" s="163" t="s">
        <v>16568</v>
      </c>
      <c r="G962" s="167"/>
      <c r="H962" s="168">
        <v>3</v>
      </c>
      <c r="I962" s="78">
        <f t="shared" si="33"/>
        <v>3</v>
      </c>
      <c r="J962" s="164">
        <v>3</v>
      </c>
      <c r="K962" s="175">
        <v>0</v>
      </c>
      <c r="L962" s="105">
        <f>STOCK[[#This Row],[Entradas]]-STOCK[[#This Row],[Salidas]]</f>
        <v>3</v>
      </c>
      <c r="M962" s="99">
        <f t="shared" si="34"/>
        <v>0.3</v>
      </c>
      <c r="N962" s="167">
        <v>0</v>
      </c>
      <c r="O962" s="167">
        <v>0</v>
      </c>
      <c r="P962" s="168">
        <v>1</v>
      </c>
      <c r="Q962" s="175">
        <v>0</v>
      </c>
      <c r="R962" s="167">
        <v>0</v>
      </c>
      <c r="S962" s="167">
        <v>0.5</v>
      </c>
      <c r="T962" s="167">
        <v>1.8</v>
      </c>
      <c r="U962" s="167">
        <v>2.7</v>
      </c>
      <c r="V962" s="80">
        <f t="shared" ref="V962:V1025" si="35">H962</f>
        <v>3</v>
      </c>
      <c r="W962" s="167">
        <v>1.2</v>
      </c>
      <c r="X962" s="167">
        <v>0</v>
      </c>
      <c r="Y962" s="170"/>
      <c r="Z962" s="167"/>
      <c r="AA962" s="167"/>
      <c r="AB962" s="167"/>
      <c r="AC962" s="167"/>
    </row>
    <row r="963" ht="80" hidden="1" customHeight="1" spans="1:29">
      <c r="A963" s="152" t="s">
        <v>18499</v>
      </c>
      <c r="B963" s="165"/>
      <c r="C963" s="83" t="s">
        <v>2</v>
      </c>
      <c r="D963" s="168" t="s">
        <v>18411</v>
      </c>
      <c r="E963" s="163" t="s">
        <v>18500</v>
      </c>
      <c r="F963" s="163" t="s">
        <v>16409</v>
      </c>
      <c r="G963" s="169"/>
      <c r="H963" s="168">
        <v>3</v>
      </c>
      <c r="I963" s="78">
        <f t="shared" si="33"/>
        <v>3</v>
      </c>
      <c r="J963" s="164">
        <v>2</v>
      </c>
      <c r="K963" s="176">
        <v>0</v>
      </c>
      <c r="L963" s="105">
        <f>STOCK[[#This Row],[Entradas]]-STOCK[[#This Row],[Salidas]]</f>
        <v>2</v>
      </c>
      <c r="M963" s="99">
        <f t="shared" si="34"/>
        <v>0.3</v>
      </c>
      <c r="N963" s="169">
        <v>0</v>
      </c>
      <c r="O963" s="169">
        <v>0</v>
      </c>
      <c r="P963" s="168">
        <v>1</v>
      </c>
      <c r="Q963" s="176">
        <v>0</v>
      </c>
      <c r="R963" s="169">
        <v>0</v>
      </c>
      <c r="S963" s="169">
        <v>0.5</v>
      </c>
      <c r="T963" s="169">
        <v>1.8</v>
      </c>
      <c r="U963" s="169">
        <v>2.7</v>
      </c>
      <c r="V963" s="80">
        <f t="shared" si="35"/>
        <v>3</v>
      </c>
      <c r="W963" s="169">
        <v>1.2</v>
      </c>
      <c r="X963" s="169">
        <v>0</v>
      </c>
      <c r="Y963" s="171"/>
      <c r="Z963" s="169"/>
      <c r="AA963" s="169"/>
      <c r="AB963" s="169"/>
      <c r="AC963" s="169"/>
    </row>
    <row r="964" ht="80" hidden="1" customHeight="1" spans="1:29">
      <c r="A964" s="152" t="s">
        <v>18501</v>
      </c>
      <c r="B964" s="165"/>
      <c r="C964" s="87" t="s">
        <v>2</v>
      </c>
      <c r="D964" s="168" t="s">
        <v>18411</v>
      </c>
      <c r="E964" s="163" t="s">
        <v>18502</v>
      </c>
      <c r="F964" s="163" t="s">
        <v>16400</v>
      </c>
      <c r="G964" s="167"/>
      <c r="H964" s="168">
        <v>3</v>
      </c>
      <c r="I964" s="78">
        <f t="shared" si="33"/>
        <v>3</v>
      </c>
      <c r="J964" s="164">
        <v>1</v>
      </c>
      <c r="K964" s="175">
        <v>0</v>
      </c>
      <c r="L964" s="105">
        <f>STOCK[[#This Row],[Entradas]]-STOCK[[#This Row],[Salidas]]</f>
        <v>1</v>
      </c>
      <c r="M964" s="99">
        <f t="shared" si="34"/>
        <v>0.3</v>
      </c>
      <c r="N964" s="167">
        <v>0</v>
      </c>
      <c r="O964" s="167">
        <v>0</v>
      </c>
      <c r="P964" s="168">
        <v>1</v>
      </c>
      <c r="Q964" s="175">
        <v>0</v>
      </c>
      <c r="R964" s="167">
        <v>0</v>
      </c>
      <c r="S964" s="167">
        <v>0.5</v>
      </c>
      <c r="T964" s="167">
        <v>1.8</v>
      </c>
      <c r="U964" s="167">
        <v>2.7</v>
      </c>
      <c r="V964" s="80">
        <f t="shared" si="35"/>
        <v>3</v>
      </c>
      <c r="W964" s="167">
        <v>1.2</v>
      </c>
      <c r="X964" s="167">
        <v>0</v>
      </c>
      <c r="Y964" s="170"/>
      <c r="Z964" s="167"/>
      <c r="AA964" s="167"/>
      <c r="AB964" s="167"/>
      <c r="AC964" s="167"/>
    </row>
    <row r="965" ht="80" hidden="1" customHeight="1" spans="1:29">
      <c r="A965" s="152" t="s">
        <v>18503</v>
      </c>
      <c r="B965" s="165"/>
      <c r="C965" s="83" t="s">
        <v>2</v>
      </c>
      <c r="D965" s="168" t="s">
        <v>18411</v>
      </c>
      <c r="E965" s="163" t="s">
        <v>18504</v>
      </c>
      <c r="F965" s="163" t="s">
        <v>16413</v>
      </c>
      <c r="G965" s="169"/>
      <c r="H965" s="168">
        <v>3</v>
      </c>
      <c r="I965" s="78">
        <f t="shared" si="33"/>
        <v>3</v>
      </c>
      <c r="J965" s="164">
        <v>3</v>
      </c>
      <c r="K965" s="176">
        <v>0</v>
      </c>
      <c r="L965" s="105">
        <f>STOCK[[#This Row],[Entradas]]-STOCK[[#This Row],[Salidas]]</f>
        <v>3</v>
      </c>
      <c r="M965" s="99">
        <f t="shared" si="34"/>
        <v>0.3</v>
      </c>
      <c r="N965" s="169">
        <v>0</v>
      </c>
      <c r="O965" s="169">
        <v>0</v>
      </c>
      <c r="P965" s="168">
        <v>1</v>
      </c>
      <c r="Q965" s="176">
        <v>0</v>
      </c>
      <c r="R965" s="169">
        <v>0</v>
      </c>
      <c r="S965" s="169">
        <v>0.5</v>
      </c>
      <c r="T965" s="169">
        <v>1.8</v>
      </c>
      <c r="U965" s="169">
        <v>2.7</v>
      </c>
      <c r="V965" s="80">
        <f t="shared" si="35"/>
        <v>3</v>
      </c>
      <c r="W965" s="169">
        <v>1.2</v>
      </c>
      <c r="X965" s="169">
        <v>0</v>
      </c>
      <c r="Y965" s="171"/>
      <c r="Z965" s="169"/>
      <c r="AA965" s="169"/>
      <c r="AB965" s="169"/>
      <c r="AC965" s="169"/>
    </row>
    <row r="966" ht="80" hidden="1" customHeight="1" spans="1:29">
      <c r="A966" s="152" t="s">
        <v>18505</v>
      </c>
      <c r="B966" s="165"/>
      <c r="C966" s="87" t="s">
        <v>2</v>
      </c>
      <c r="D966" s="168" t="s">
        <v>18411</v>
      </c>
      <c r="E966" s="163" t="s">
        <v>18506</v>
      </c>
      <c r="F966" s="163" t="s">
        <v>16568</v>
      </c>
      <c r="G966" s="167"/>
      <c r="H966" s="168">
        <v>3</v>
      </c>
      <c r="I966" s="78">
        <f t="shared" si="33"/>
        <v>3</v>
      </c>
      <c r="J966" s="164">
        <v>3</v>
      </c>
      <c r="K966" s="175">
        <v>0</v>
      </c>
      <c r="L966" s="105">
        <f>STOCK[[#This Row],[Entradas]]-STOCK[[#This Row],[Salidas]]</f>
        <v>3</v>
      </c>
      <c r="M966" s="99">
        <f t="shared" si="34"/>
        <v>0.3</v>
      </c>
      <c r="N966" s="167">
        <v>0</v>
      </c>
      <c r="O966" s="167">
        <v>0</v>
      </c>
      <c r="P966" s="168">
        <v>1</v>
      </c>
      <c r="Q966" s="175">
        <v>0</v>
      </c>
      <c r="R966" s="167">
        <v>0</v>
      </c>
      <c r="S966" s="167">
        <v>0.5</v>
      </c>
      <c r="T966" s="167">
        <v>1.8</v>
      </c>
      <c r="U966" s="167">
        <v>2.7</v>
      </c>
      <c r="V966" s="80">
        <f t="shared" si="35"/>
        <v>3</v>
      </c>
      <c r="W966" s="167">
        <v>1.2</v>
      </c>
      <c r="X966" s="167">
        <v>0</v>
      </c>
      <c r="Y966" s="170"/>
      <c r="Z966" s="167"/>
      <c r="AA966" s="167"/>
      <c r="AB966" s="167"/>
      <c r="AC966" s="167"/>
    </row>
    <row r="967" ht="80" hidden="1" customHeight="1" spans="1:29">
      <c r="A967" s="152" t="s">
        <v>18507</v>
      </c>
      <c r="B967" s="165"/>
      <c r="C967" s="83" t="s">
        <v>2</v>
      </c>
      <c r="D967" s="168" t="s">
        <v>18411</v>
      </c>
      <c r="E967" s="163" t="s">
        <v>18508</v>
      </c>
      <c r="F967" s="163" t="s">
        <v>16409</v>
      </c>
      <c r="G967" s="169"/>
      <c r="H967" s="168">
        <v>3</v>
      </c>
      <c r="I967" s="78">
        <f t="shared" si="33"/>
        <v>3</v>
      </c>
      <c r="J967" s="164">
        <v>2</v>
      </c>
      <c r="K967" s="176">
        <v>0</v>
      </c>
      <c r="L967" s="105">
        <f>STOCK[[#This Row],[Entradas]]-STOCK[[#This Row],[Salidas]]</f>
        <v>2</v>
      </c>
      <c r="M967" s="99">
        <f t="shared" si="34"/>
        <v>0.3</v>
      </c>
      <c r="N967" s="169">
        <v>0</v>
      </c>
      <c r="O967" s="169">
        <v>0</v>
      </c>
      <c r="P967" s="168">
        <v>1</v>
      </c>
      <c r="Q967" s="176">
        <v>0</v>
      </c>
      <c r="R967" s="169">
        <v>0</v>
      </c>
      <c r="S967" s="169">
        <v>0.5</v>
      </c>
      <c r="T967" s="169">
        <v>1.8</v>
      </c>
      <c r="U967" s="169">
        <v>2.7</v>
      </c>
      <c r="V967" s="80">
        <f t="shared" si="35"/>
        <v>3</v>
      </c>
      <c r="W967" s="169">
        <v>1.2</v>
      </c>
      <c r="X967" s="169">
        <v>0</v>
      </c>
      <c r="Y967" s="171"/>
      <c r="Z967" s="169"/>
      <c r="AA967" s="169"/>
      <c r="AB967" s="169"/>
      <c r="AC967" s="169"/>
    </row>
    <row r="968" ht="80" hidden="1" customHeight="1" spans="1:29">
      <c r="A968" s="152" t="s">
        <v>18509</v>
      </c>
      <c r="B968" s="165"/>
      <c r="C968" s="87" t="s">
        <v>2</v>
      </c>
      <c r="D968" s="168" t="s">
        <v>18411</v>
      </c>
      <c r="E968" s="163" t="s">
        <v>18510</v>
      </c>
      <c r="F968" s="163" t="s">
        <v>16400</v>
      </c>
      <c r="G968" s="167"/>
      <c r="H968" s="168">
        <v>3</v>
      </c>
      <c r="I968" s="78">
        <f t="shared" si="33"/>
        <v>3</v>
      </c>
      <c r="J968" s="164">
        <v>1</v>
      </c>
      <c r="K968" s="175">
        <v>0</v>
      </c>
      <c r="L968" s="105">
        <f>STOCK[[#This Row],[Entradas]]-STOCK[[#This Row],[Salidas]]</f>
        <v>1</v>
      </c>
      <c r="M968" s="99">
        <f t="shared" si="34"/>
        <v>0.3</v>
      </c>
      <c r="N968" s="167">
        <v>0</v>
      </c>
      <c r="O968" s="167">
        <v>0</v>
      </c>
      <c r="P968" s="168">
        <v>1</v>
      </c>
      <c r="Q968" s="175">
        <v>0</v>
      </c>
      <c r="R968" s="167">
        <v>0</v>
      </c>
      <c r="S968" s="167">
        <v>0.5</v>
      </c>
      <c r="T968" s="167">
        <v>1.8</v>
      </c>
      <c r="U968" s="167">
        <v>2.7</v>
      </c>
      <c r="V968" s="80">
        <f t="shared" si="35"/>
        <v>3</v>
      </c>
      <c r="W968" s="167">
        <v>1.2</v>
      </c>
      <c r="X968" s="167">
        <v>0</v>
      </c>
      <c r="Y968" s="170"/>
      <c r="Z968" s="167"/>
      <c r="AA968" s="167"/>
      <c r="AB968" s="167"/>
      <c r="AC968" s="167"/>
    </row>
    <row r="969" ht="80" hidden="1" customHeight="1" spans="1:29">
      <c r="A969" s="152" t="s">
        <v>18511</v>
      </c>
      <c r="B969" s="165"/>
      <c r="C969" s="83" t="s">
        <v>2</v>
      </c>
      <c r="D969" s="168" t="s">
        <v>18411</v>
      </c>
      <c r="E969" s="163" t="s">
        <v>18512</v>
      </c>
      <c r="F969" s="163" t="s">
        <v>16413</v>
      </c>
      <c r="G969" s="169"/>
      <c r="H969" s="168">
        <v>3</v>
      </c>
      <c r="I969" s="78">
        <f t="shared" si="33"/>
        <v>3</v>
      </c>
      <c r="J969" s="164">
        <v>3</v>
      </c>
      <c r="K969" s="176">
        <v>0</v>
      </c>
      <c r="L969" s="105">
        <f>STOCK[[#This Row],[Entradas]]-STOCK[[#This Row],[Salidas]]</f>
        <v>3</v>
      </c>
      <c r="M969" s="99">
        <f t="shared" si="34"/>
        <v>0.3</v>
      </c>
      <c r="N969" s="169">
        <v>0</v>
      </c>
      <c r="O969" s="169">
        <v>0</v>
      </c>
      <c r="P969" s="168">
        <v>1</v>
      </c>
      <c r="Q969" s="176">
        <v>0</v>
      </c>
      <c r="R969" s="169">
        <v>0</v>
      </c>
      <c r="S969" s="169">
        <v>0.5</v>
      </c>
      <c r="T969" s="169">
        <v>1.8</v>
      </c>
      <c r="U969" s="169">
        <v>2.7</v>
      </c>
      <c r="V969" s="80">
        <f t="shared" si="35"/>
        <v>3</v>
      </c>
      <c r="W969" s="169">
        <v>1.2</v>
      </c>
      <c r="X969" s="169">
        <v>0</v>
      </c>
      <c r="Y969" s="171"/>
      <c r="Z969" s="169"/>
      <c r="AA969" s="169"/>
      <c r="AB969" s="169"/>
      <c r="AC969" s="169"/>
    </row>
    <row r="970" ht="80" hidden="1" customHeight="1" spans="1:29">
      <c r="A970" s="152" t="s">
        <v>18513</v>
      </c>
      <c r="B970" s="165"/>
      <c r="C970" s="87" t="s">
        <v>2</v>
      </c>
      <c r="D970" s="168" t="s">
        <v>18411</v>
      </c>
      <c r="E970" s="163" t="s">
        <v>18514</v>
      </c>
      <c r="F970" s="163" t="s">
        <v>16568</v>
      </c>
      <c r="G970" s="167"/>
      <c r="H970" s="168">
        <v>3</v>
      </c>
      <c r="I970" s="78">
        <f t="shared" si="33"/>
        <v>3</v>
      </c>
      <c r="J970" s="164">
        <v>3</v>
      </c>
      <c r="K970" s="175">
        <v>0</v>
      </c>
      <c r="L970" s="105">
        <f>STOCK[[#This Row],[Entradas]]-STOCK[[#This Row],[Salidas]]</f>
        <v>3</v>
      </c>
      <c r="M970" s="99">
        <f t="shared" si="34"/>
        <v>0.3</v>
      </c>
      <c r="N970" s="167">
        <v>0</v>
      </c>
      <c r="O970" s="167">
        <v>0</v>
      </c>
      <c r="P970" s="168">
        <v>1</v>
      </c>
      <c r="Q970" s="175">
        <v>0</v>
      </c>
      <c r="R970" s="167">
        <v>0</v>
      </c>
      <c r="S970" s="167">
        <v>0.5</v>
      </c>
      <c r="T970" s="167">
        <v>1.8</v>
      </c>
      <c r="U970" s="167">
        <v>2.7</v>
      </c>
      <c r="V970" s="80">
        <f t="shared" si="35"/>
        <v>3</v>
      </c>
      <c r="W970" s="167">
        <v>1.2</v>
      </c>
      <c r="X970" s="167">
        <v>0</v>
      </c>
      <c r="Y970" s="170"/>
      <c r="Z970" s="167"/>
      <c r="AA970" s="167"/>
      <c r="AB970" s="167"/>
      <c r="AC970" s="167"/>
    </row>
    <row r="971" ht="80" hidden="1" customHeight="1" spans="1:29">
      <c r="A971" s="152" t="s">
        <v>18515</v>
      </c>
      <c r="B971" s="165"/>
      <c r="C971" s="83" t="s">
        <v>2</v>
      </c>
      <c r="D971" s="168" t="s">
        <v>18411</v>
      </c>
      <c r="E971" s="163" t="s">
        <v>18516</v>
      </c>
      <c r="F971" s="163" t="s">
        <v>16409</v>
      </c>
      <c r="G971" s="169"/>
      <c r="H971" s="168">
        <v>3</v>
      </c>
      <c r="I971" s="78">
        <f t="shared" si="33"/>
        <v>3</v>
      </c>
      <c r="J971" s="164">
        <v>2</v>
      </c>
      <c r="K971" s="176">
        <v>0</v>
      </c>
      <c r="L971" s="105">
        <f>STOCK[[#This Row],[Entradas]]-STOCK[[#This Row],[Salidas]]</f>
        <v>2</v>
      </c>
      <c r="M971" s="99">
        <f t="shared" si="34"/>
        <v>0.3</v>
      </c>
      <c r="N971" s="169">
        <v>0</v>
      </c>
      <c r="O971" s="169">
        <v>0</v>
      </c>
      <c r="P971" s="168">
        <v>1</v>
      </c>
      <c r="Q971" s="176">
        <v>0</v>
      </c>
      <c r="R971" s="169">
        <v>0</v>
      </c>
      <c r="S971" s="169">
        <v>0.5</v>
      </c>
      <c r="T971" s="169">
        <v>1.8</v>
      </c>
      <c r="U971" s="169">
        <v>2.7</v>
      </c>
      <c r="V971" s="80">
        <f t="shared" si="35"/>
        <v>3</v>
      </c>
      <c r="W971" s="169">
        <v>1.2</v>
      </c>
      <c r="X971" s="169">
        <v>0</v>
      </c>
      <c r="Y971" s="171"/>
      <c r="Z971" s="169"/>
      <c r="AA971" s="169"/>
      <c r="AB971" s="169"/>
      <c r="AC971" s="169"/>
    </row>
    <row r="972" ht="80" hidden="1" customHeight="1" spans="1:29">
      <c r="A972" s="152" t="s">
        <v>18517</v>
      </c>
      <c r="B972" s="165"/>
      <c r="C972" s="87" t="s">
        <v>2</v>
      </c>
      <c r="D972" s="168" t="s">
        <v>18411</v>
      </c>
      <c r="E972" s="163" t="s">
        <v>18518</v>
      </c>
      <c r="F972" s="163" t="s">
        <v>16400</v>
      </c>
      <c r="G972" s="167"/>
      <c r="H972" s="168">
        <v>3</v>
      </c>
      <c r="I972" s="78">
        <f t="shared" si="33"/>
        <v>3</v>
      </c>
      <c r="J972" s="164">
        <v>1</v>
      </c>
      <c r="K972" s="175">
        <v>0</v>
      </c>
      <c r="L972" s="105">
        <f>STOCK[[#This Row],[Entradas]]-STOCK[[#This Row],[Salidas]]</f>
        <v>1</v>
      </c>
      <c r="M972" s="99">
        <f t="shared" si="34"/>
        <v>0.3</v>
      </c>
      <c r="N972" s="167">
        <v>0</v>
      </c>
      <c r="O972" s="167">
        <v>0</v>
      </c>
      <c r="P972" s="168">
        <v>1</v>
      </c>
      <c r="Q972" s="175">
        <v>0</v>
      </c>
      <c r="R972" s="167">
        <v>0</v>
      </c>
      <c r="S972" s="167">
        <v>0.5</v>
      </c>
      <c r="T972" s="167">
        <v>1.8</v>
      </c>
      <c r="U972" s="167">
        <v>2.7</v>
      </c>
      <c r="V972" s="80">
        <f t="shared" si="35"/>
        <v>3</v>
      </c>
      <c r="W972" s="167">
        <v>1.2</v>
      </c>
      <c r="X972" s="167">
        <v>0</v>
      </c>
      <c r="Y972" s="170"/>
      <c r="Z972" s="167"/>
      <c r="AA972" s="167"/>
      <c r="AB972" s="167"/>
      <c r="AC972" s="167"/>
    </row>
    <row r="973" ht="80" hidden="1" customHeight="1" spans="1:29">
      <c r="A973" s="152" t="s">
        <v>18519</v>
      </c>
      <c r="B973" s="165"/>
      <c r="C973" s="83" t="s">
        <v>2</v>
      </c>
      <c r="D973" s="168" t="s">
        <v>18411</v>
      </c>
      <c r="E973" s="163" t="s">
        <v>18520</v>
      </c>
      <c r="F973" s="163" t="s">
        <v>16413</v>
      </c>
      <c r="G973" s="169"/>
      <c r="H973" s="168">
        <v>3</v>
      </c>
      <c r="I973" s="78">
        <f t="shared" si="33"/>
        <v>3</v>
      </c>
      <c r="J973" s="164">
        <v>3</v>
      </c>
      <c r="K973" s="176">
        <v>0</v>
      </c>
      <c r="L973" s="105">
        <f>STOCK[[#This Row],[Entradas]]-STOCK[[#This Row],[Salidas]]</f>
        <v>3</v>
      </c>
      <c r="M973" s="99">
        <f t="shared" si="34"/>
        <v>0.3</v>
      </c>
      <c r="N973" s="169">
        <v>0</v>
      </c>
      <c r="O973" s="169">
        <v>0</v>
      </c>
      <c r="P973" s="168">
        <v>1</v>
      </c>
      <c r="Q973" s="176">
        <v>0</v>
      </c>
      <c r="R973" s="169">
        <v>0</v>
      </c>
      <c r="S973" s="169">
        <v>0.5</v>
      </c>
      <c r="T973" s="169">
        <v>1.8</v>
      </c>
      <c r="U973" s="169">
        <v>2.7</v>
      </c>
      <c r="V973" s="80">
        <f t="shared" si="35"/>
        <v>3</v>
      </c>
      <c r="W973" s="169">
        <v>1.2</v>
      </c>
      <c r="X973" s="169">
        <v>0</v>
      </c>
      <c r="Y973" s="171"/>
      <c r="Z973" s="169"/>
      <c r="AA973" s="169"/>
      <c r="AB973" s="169"/>
      <c r="AC973" s="169"/>
    </row>
    <row r="974" ht="80" hidden="1" customHeight="1" spans="1:29">
      <c r="A974" s="152" t="s">
        <v>18521</v>
      </c>
      <c r="B974" s="165"/>
      <c r="C974" s="87" t="s">
        <v>2</v>
      </c>
      <c r="D974" s="168" t="s">
        <v>18411</v>
      </c>
      <c r="E974" s="163" t="s">
        <v>18522</v>
      </c>
      <c r="F974" s="163" t="s">
        <v>16568</v>
      </c>
      <c r="G974" s="167"/>
      <c r="H974" s="168">
        <v>3</v>
      </c>
      <c r="I974" s="78">
        <f t="shared" si="33"/>
        <v>3</v>
      </c>
      <c r="J974" s="164">
        <v>3</v>
      </c>
      <c r="K974" s="175">
        <v>0</v>
      </c>
      <c r="L974" s="105">
        <f>STOCK[[#This Row],[Entradas]]-STOCK[[#This Row],[Salidas]]</f>
        <v>3</v>
      </c>
      <c r="M974" s="99">
        <f t="shared" si="34"/>
        <v>0.3</v>
      </c>
      <c r="N974" s="167">
        <v>0</v>
      </c>
      <c r="O974" s="167">
        <v>0</v>
      </c>
      <c r="P974" s="168">
        <v>1</v>
      </c>
      <c r="Q974" s="175">
        <v>0</v>
      </c>
      <c r="R974" s="167">
        <v>0</v>
      </c>
      <c r="S974" s="167">
        <v>0.5</v>
      </c>
      <c r="T974" s="167">
        <v>1.8</v>
      </c>
      <c r="U974" s="167">
        <v>2.7</v>
      </c>
      <c r="V974" s="80">
        <f t="shared" si="35"/>
        <v>3</v>
      </c>
      <c r="W974" s="167">
        <v>1.2</v>
      </c>
      <c r="X974" s="167">
        <v>0</v>
      </c>
      <c r="Y974" s="170"/>
      <c r="Z974" s="167"/>
      <c r="AA974" s="167"/>
      <c r="AB974" s="167"/>
      <c r="AC974" s="167"/>
    </row>
    <row r="975" ht="80" hidden="1" customHeight="1" spans="1:29">
      <c r="A975" s="152" t="s">
        <v>18523</v>
      </c>
      <c r="B975" s="165"/>
      <c r="C975" s="83" t="s">
        <v>2</v>
      </c>
      <c r="D975" s="168" t="s">
        <v>18411</v>
      </c>
      <c r="E975" s="163" t="s">
        <v>18524</v>
      </c>
      <c r="F975" s="163" t="s">
        <v>16409</v>
      </c>
      <c r="G975" s="169"/>
      <c r="H975" s="168">
        <v>3</v>
      </c>
      <c r="I975" s="78">
        <f t="shared" si="33"/>
        <v>3</v>
      </c>
      <c r="J975" s="164">
        <v>3</v>
      </c>
      <c r="K975" s="176">
        <v>0</v>
      </c>
      <c r="L975" s="105">
        <f>STOCK[[#This Row],[Entradas]]-STOCK[[#This Row],[Salidas]]</f>
        <v>3</v>
      </c>
      <c r="M975" s="99">
        <f t="shared" si="34"/>
        <v>0.3</v>
      </c>
      <c r="N975" s="169">
        <v>0</v>
      </c>
      <c r="O975" s="169">
        <v>0</v>
      </c>
      <c r="P975" s="168">
        <v>1</v>
      </c>
      <c r="Q975" s="176">
        <v>0</v>
      </c>
      <c r="R975" s="169">
        <v>0</v>
      </c>
      <c r="S975" s="169">
        <v>0.5</v>
      </c>
      <c r="T975" s="169">
        <v>1.8</v>
      </c>
      <c r="U975" s="169">
        <v>2.7</v>
      </c>
      <c r="V975" s="80">
        <f t="shared" si="35"/>
        <v>3</v>
      </c>
      <c r="W975" s="169">
        <v>1.2</v>
      </c>
      <c r="X975" s="169">
        <v>0</v>
      </c>
      <c r="Y975" s="171"/>
      <c r="Z975" s="169"/>
      <c r="AA975" s="169"/>
      <c r="AB975" s="169"/>
      <c r="AC975" s="169"/>
    </row>
    <row r="976" ht="80" hidden="1" customHeight="1" spans="1:29">
      <c r="A976" s="152" t="s">
        <v>18525</v>
      </c>
      <c r="B976" s="165"/>
      <c r="C976" s="87" t="s">
        <v>2</v>
      </c>
      <c r="D976" s="168" t="s">
        <v>18411</v>
      </c>
      <c r="E976" s="163" t="s">
        <v>18526</v>
      </c>
      <c r="F976" s="163" t="s">
        <v>16400</v>
      </c>
      <c r="G976" s="167"/>
      <c r="H976" s="168">
        <v>3</v>
      </c>
      <c r="I976" s="78">
        <f t="shared" si="33"/>
        <v>3</v>
      </c>
      <c r="J976" s="164">
        <v>2</v>
      </c>
      <c r="K976" s="175">
        <v>0</v>
      </c>
      <c r="L976" s="105">
        <f>STOCK[[#This Row],[Entradas]]-STOCK[[#This Row],[Salidas]]</f>
        <v>2</v>
      </c>
      <c r="M976" s="99">
        <f t="shared" si="34"/>
        <v>0.3</v>
      </c>
      <c r="N976" s="169">
        <v>1</v>
      </c>
      <c r="O976" s="169">
        <v>1</v>
      </c>
      <c r="P976" s="168">
        <v>1</v>
      </c>
      <c r="Q976" s="175">
        <v>0</v>
      </c>
      <c r="R976" s="167">
        <v>0</v>
      </c>
      <c r="S976" s="167">
        <v>0.5</v>
      </c>
      <c r="T976" s="167">
        <v>1.8</v>
      </c>
      <c r="U976" s="167">
        <v>2.7</v>
      </c>
      <c r="V976" s="80">
        <f t="shared" si="35"/>
        <v>3</v>
      </c>
      <c r="W976" s="167">
        <v>1.2</v>
      </c>
      <c r="X976" s="167">
        <v>0</v>
      </c>
      <c r="Y976" s="170"/>
      <c r="Z976" s="167"/>
      <c r="AA976" s="167"/>
      <c r="AB976" s="167"/>
      <c r="AC976" s="167"/>
    </row>
    <row r="977" ht="80" hidden="1" customHeight="1" spans="1:29">
      <c r="A977" s="152" t="s">
        <v>18527</v>
      </c>
      <c r="B977" s="165"/>
      <c r="C977" s="83" t="s">
        <v>2</v>
      </c>
      <c r="D977" s="168" t="s">
        <v>18411</v>
      </c>
      <c r="E977" s="163" t="s">
        <v>18528</v>
      </c>
      <c r="F977" s="163" t="s">
        <v>16413</v>
      </c>
      <c r="G977" s="169"/>
      <c r="H977" s="168">
        <v>3</v>
      </c>
      <c r="I977" s="78">
        <f t="shared" ref="I977:I1040" si="36">H977</f>
        <v>3</v>
      </c>
      <c r="J977" s="164">
        <v>3</v>
      </c>
      <c r="K977" s="176">
        <v>0</v>
      </c>
      <c r="L977" s="105">
        <f>STOCK[[#This Row],[Entradas]]-STOCK[[#This Row],[Salidas]]</f>
        <v>3</v>
      </c>
      <c r="M977" s="99">
        <f t="shared" si="34"/>
        <v>0.3</v>
      </c>
      <c r="N977" s="169">
        <v>2</v>
      </c>
      <c r="O977" s="169">
        <v>2</v>
      </c>
      <c r="P977" s="168">
        <v>1</v>
      </c>
      <c r="Q977" s="176">
        <v>0</v>
      </c>
      <c r="R977" s="169">
        <v>0</v>
      </c>
      <c r="S977" s="169">
        <v>0.5</v>
      </c>
      <c r="T977" s="169">
        <v>1.8</v>
      </c>
      <c r="U977" s="169">
        <v>2.7</v>
      </c>
      <c r="V977" s="80">
        <f t="shared" si="35"/>
        <v>3</v>
      </c>
      <c r="W977" s="169">
        <v>1.2</v>
      </c>
      <c r="X977" s="169">
        <v>0</v>
      </c>
      <c r="Y977" s="171"/>
      <c r="Z977" s="169"/>
      <c r="AA977" s="169"/>
      <c r="AB977" s="169"/>
      <c r="AC977" s="169"/>
    </row>
    <row r="978" ht="80" hidden="1" customHeight="1" spans="1:29">
      <c r="A978" s="152" t="s">
        <v>18529</v>
      </c>
      <c r="B978" s="134"/>
      <c r="C978" s="87" t="s">
        <v>2</v>
      </c>
      <c r="D978" s="135" t="s">
        <v>18411</v>
      </c>
      <c r="E978" s="157" t="s">
        <v>18530</v>
      </c>
      <c r="F978" s="157" t="s">
        <v>16568</v>
      </c>
      <c r="G978" s="137"/>
      <c r="H978" s="135">
        <v>3</v>
      </c>
      <c r="I978" s="78">
        <f t="shared" si="36"/>
        <v>3</v>
      </c>
      <c r="J978" s="160">
        <v>3</v>
      </c>
      <c r="K978" s="141">
        <v>0</v>
      </c>
      <c r="L978" s="105">
        <f>STOCK[[#This Row],[Entradas]]-STOCK[[#This Row],[Salidas]]</f>
        <v>3</v>
      </c>
      <c r="M978" s="99">
        <f t="shared" si="34"/>
        <v>0.3</v>
      </c>
      <c r="N978" s="169">
        <v>3</v>
      </c>
      <c r="O978" s="169">
        <v>3</v>
      </c>
      <c r="P978" s="135">
        <v>1</v>
      </c>
      <c r="Q978" s="141">
        <v>0</v>
      </c>
      <c r="R978" s="137">
        <v>0</v>
      </c>
      <c r="S978" s="137">
        <v>0.5</v>
      </c>
      <c r="T978" s="137">
        <v>1.8</v>
      </c>
      <c r="U978" s="137">
        <v>2.7</v>
      </c>
      <c r="V978" s="80">
        <f t="shared" si="35"/>
        <v>3</v>
      </c>
      <c r="W978" s="137">
        <v>1.2</v>
      </c>
      <c r="X978" s="137">
        <v>0</v>
      </c>
      <c r="Y978" s="140"/>
      <c r="Z978" s="137"/>
      <c r="AA978" s="137"/>
      <c r="AB978" s="137"/>
      <c r="AC978" s="137"/>
    </row>
    <row r="979" ht="80" hidden="1" customHeight="1" spans="1:29">
      <c r="A979" s="83" t="s">
        <v>18531</v>
      </c>
      <c r="B979" s="134"/>
      <c r="C979" s="83" t="s">
        <v>2</v>
      </c>
      <c r="D979" s="135" t="s">
        <v>16480</v>
      </c>
      <c r="E979" s="157" t="s">
        <v>18532</v>
      </c>
      <c r="F979" s="157" t="s">
        <v>16409</v>
      </c>
      <c r="G979" s="136"/>
      <c r="H979" s="135">
        <v>25</v>
      </c>
      <c r="I979" s="78">
        <f t="shared" si="36"/>
        <v>25</v>
      </c>
      <c r="J979" s="160">
        <v>1</v>
      </c>
      <c r="K979" s="176">
        <v>1</v>
      </c>
      <c r="L979" s="105">
        <f>STOCK[[#This Row],[Entradas]]-STOCK[[#This Row],[Salidas]]</f>
        <v>0</v>
      </c>
      <c r="M979" s="99">
        <f t="shared" si="34"/>
        <v>2.5</v>
      </c>
      <c r="N979" s="169">
        <v>4</v>
      </c>
      <c r="O979" s="169">
        <v>4</v>
      </c>
      <c r="P979" s="135"/>
      <c r="Q979" s="142"/>
      <c r="R979" s="136"/>
      <c r="S979" s="136"/>
      <c r="T979" s="136"/>
      <c r="U979" s="136"/>
      <c r="V979" s="80">
        <f t="shared" si="35"/>
        <v>25</v>
      </c>
      <c r="W979" s="136"/>
      <c r="X979" s="136"/>
      <c r="Y979" s="139"/>
      <c r="Z979" s="136"/>
      <c r="AA979" s="136"/>
      <c r="AB979" s="136"/>
      <c r="AC979" s="136"/>
    </row>
    <row r="980" ht="80" hidden="1" customHeight="1" spans="1:29">
      <c r="A980" s="152" t="s">
        <v>18533</v>
      </c>
      <c r="B980" s="134"/>
      <c r="C980" s="87" t="s">
        <v>2</v>
      </c>
      <c r="D980" s="135" t="s">
        <v>16480</v>
      </c>
      <c r="E980" s="157" t="s">
        <v>18534</v>
      </c>
      <c r="F980" s="157" t="s">
        <v>16400</v>
      </c>
      <c r="G980" s="137"/>
      <c r="H980" s="135">
        <v>25</v>
      </c>
      <c r="I980" s="78">
        <f t="shared" si="36"/>
        <v>25</v>
      </c>
      <c r="J980" s="160">
        <v>1</v>
      </c>
      <c r="K980" s="141">
        <v>1</v>
      </c>
      <c r="L980" s="105">
        <f>STOCK[[#This Row],[Entradas]]-STOCK[[#This Row],[Salidas]]</f>
        <v>0</v>
      </c>
      <c r="M980" s="99">
        <f t="shared" si="34"/>
        <v>2.5</v>
      </c>
      <c r="N980" s="169">
        <v>5</v>
      </c>
      <c r="O980" s="169">
        <v>5</v>
      </c>
      <c r="P980" s="135"/>
      <c r="Q980" s="141"/>
      <c r="R980" s="137"/>
      <c r="S980" s="137"/>
      <c r="T980" s="137"/>
      <c r="U980" s="137"/>
      <c r="V980" s="80">
        <f t="shared" si="35"/>
        <v>25</v>
      </c>
      <c r="W980" s="137"/>
      <c r="X980" s="137"/>
      <c r="Y980" s="140"/>
      <c r="Z980" s="137"/>
      <c r="AA980" s="137"/>
      <c r="AB980" s="137"/>
      <c r="AC980" s="137"/>
    </row>
    <row r="981" ht="80" hidden="1" customHeight="1" spans="1:29">
      <c r="A981" s="152" t="s">
        <v>18535</v>
      </c>
      <c r="B981" s="134"/>
      <c r="C981" s="83" t="s">
        <v>2</v>
      </c>
      <c r="D981" s="135" t="s">
        <v>16480</v>
      </c>
      <c r="E981" s="157" t="s">
        <v>18536</v>
      </c>
      <c r="F981" s="157" t="s">
        <v>18537</v>
      </c>
      <c r="G981" s="136"/>
      <c r="H981" s="135">
        <v>25</v>
      </c>
      <c r="I981" s="78">
        <f t="shared" si="36"/>
        <v>25</v>
      </c>
      <c r="J981" s="160">
        <v>1</v>
      </c>
      <c r="K981" s="176">
        <v>0</v>
      </c>
      <c r="L981" s="105">
        <f>STOCK[[#This Row],[Entradas]]-STOCK[[#This Row],[Salidas]]</f>
        <v>1</v>
      </c>
      <c r="M981" s="99">
        <f t="shared" si="34"/>
        <v>2.5</v>
      </c>
      <c r="N981" s="169">
        <v>6</v>
      </c>
      <c r="O981" s="169">
        <v>6</v>
      </c>
      <c r="P981" s="135"/>
      <c r="Q981" s="142"/>
      <c r="R981" s="136"/>
      <c r="S981" s="136"/>
      <c r="T981" s="136"/>
      <c r="U981" s="136"/>
      <c r="V981" s="80">
        <f t="shared" si="35"/>
        <v>25</v>
      </c>
      <c r="W981" s="136"/>
      <c r="X981" s="136"/>
      <c r="Y981" s="139"/>
      <c r="Z981" s="136"/>
      <c r="AA981" s="136"/>
      <c r="AB981" s="136"/>
      <c r="AC981" s="136"/>
    </row>
    <row r="982" ht="80" hidden="1" customHeight="1" spans="1:29">
      <c r="A982" s="152" t="s">
        <v>18538</v>
      </c>
      <c r="B982" s="134"/>
      <c r="C982" s="87" t="s">
        <v>2</v>
      </c>
      <c r="D982" s="135" t="s">
        <v>16480</v>
      </c>
      <c r="E982" s="157" t="s">
        <v>18539</v>
      </c>
      <c r="F982" s="157" t="s">
        <v>16409</v>
      </c>
      <c r="G982" s="137"/>
      <c r="H982" s="135">
        <v>25</v>
      </c>
      <c r="I982" s="78">
        <f t="shared" si="36"/>
        <v>25</v>
      </c>
      <c r="J982" s="160">
        <v>1</v>
      </c>
      <c r="K982" s="141">
        <v>1</v>
      </c>
      <c r="L982" s="105">
        <f>STOCK[[#This Row],[Entradas]]-STOCK[[#This Row],[Salidas]]</f>
        <v>0</v>
      </c>
      <c r="M982" s="99">
        <f t="shared" si="34"/>
        <v>2.5</v>
      </c>
      <c r="N982" s="169">
        <v>7</v>
      </c>
      <c r="O982" s="169">
        <v>7</v>
      </c>
      <c r="P982" s="135"/>
      <c r="Q982" s="141"/>
      <c r="R982" s="137"/>
      <c r="S982" s="137"/>
      <c r="T982" s="137"/>
      <c r="U982" s="137"/>
      <c r="V982" s="80">
        <f t="shared" si="35"/>
        <v>25</v>
      </c>
      <c r="W982" s="137"/>
      <c r="X982" s="137"/>
      <c r="Y982" s="140"/>
      <c r="Z982" s="137"/>
      <c r="AA982" s="137"/>
      <c r="AB982" s="137"/>
      <c r="AC982" s="137"/>
    </row>
    <row r="983" ht="80" hidden="1" customHeight="1" spans="1:29">
      <c r="A983" s="152" t="s">
        <v>18540</v>
      </c>
      <c r="B983" s="134"/>
      <c r="C983" s="83" t="s">
        <v>2</v>
      </c>
      <c r="D983" s="135" t="s">
        <v>16480</v>
      </c>
      <c r="E983" s="157" t="s">
        <v>18541</v>
      </c>
      <c r="F983" s="157" t="s">
        <v>16400</v>
      </c>
      <c r="G983" s="136"/>
      <c r="H983" s="135">
        <v>25</v>
      </c>
      <c r="I983" s="78">
        <f t="shared" si="36"/>
        <v>25</v>
      </c>
      <c r="J983" s="160">
        <v>1</v>
      </c>
      <c r="K983" s="176">
        <v>0</v>
      </c>
      <c r="L983" s="105">
        <f>STOCK[[#This Row],[Entradas]]-STOCK[[#This Row],[Salidas]]</f>
        <v>1</v>
      </c>
      <c r="M983" s="99">
        <f t="shared" si="34"/>
        <v>2.5</v>
      </c>
      <c r="N983" s="169">
        <v>8</v>
      </c>
      <c r="O983" s="169">
        <v>8</v>
      </c>
      <c r="P983" s="135"/>
      <c r="Q983" s="142"/>
      <c r="R983" s="136"/>
      <c r="S983" s="136"/>
      <c r="T983" s="136"/>
      <c r="U983" s="136"/>
      <c r="V983" s="80">
        <f t="shared" si="35"/>
        <v>25</v>
      </c>
      <c r="W983" s="136"/>
      <c r="X983" s="136"/>
      <c r="Y983" s="139"/>
      <c r="Z983" s="136"/>
      <c r="AA983" s="136"/>
      <c r="AB983" s="136"/>
      <c r="AC983" s="136"/>
    </row>
    <row r="984" ht="80" hidden="1" customHeight="1" spans="1:29">
      <c r="A984" s="152" t="s">
        <v>18542</v>
      </c>
      <c r="B984" s="134"/>
      <c r="C984" s="87" t="s">
        <v>2</v>
      </c>
      <c r="D984" s="135" t="s">
        <v>16480</v>
      </c>
      <c r="E984" s="157" t="s">
        <v>18543</v>
      </c>
      <c r="F984" s="157" t="s">
        <v>16409</v>
      </c>
      <c r="G984" s="137"/>
      <c r="H984" s="135">
        <v>25</v>
      </c>
      <c r="I984" s="78">
        <f t="shared" si="36"/>
        <v>25</v>
      </c>
      <c r="J984" s="160">
        <v>9</v>
      </c>
      <c r="K984" s="141">
        <v>1</v>
      </c>
      <c r="L984" s="105">
        <f>STOCK[[#This Row],[Entradas]]-STOCK[[#This Row],[Salidas]]</f>
        <v>8</v>
      </c>
      <c r="M984" s="99">
        <f t="shared" si="34"/>
        <v>2.5</v>
      </c>
      <c r="N984" s="169">
        <v>9</v>
      </c>
      <c r="O984" s="169">
        <v>9</v>
      </c>
      <c r="P984" s="135"/>
      <c r="Q984" s="141"/>
      <c r="R984" s="137"/>
      <c r="S984" s="137"/>
      <c r="T984" s="137"/>
      <c r="U984" s="137"/>
      <c r="V984" s="80">
        <f t="shared" si="35"/>
        <v>25</v>
      </c>
      <c r="W984" s="137"/>
      <c r="X984" s="137"/>
      <c r="Y984" s="140"/>
      <c r="Z984" s="137"/>
      <c r="AA984" s="137"/>
      <c r="AB984" s="137"/>
      <c r="AC984" s="137"/>
    </row>
    <row r="985" ht="80" hidden="1" customHeight="1" spans="1:29">
      <c r="A985" s="152" t="s">
        <v>18544</v>
      </c>
      <c r="B985" s="134"/>
      <c r="C985" s="83" t="s">
        <v>2</v>
      </c>
      <c r="D985" s="135" t="s">
        <v>16480</v>
      </c>
      <c r="E985" s="157" t="s">
        <v>18545</v>
      </c>
      <c r="F985" s="157" t="s">
        <v>16413</v>
      </c>
      <c r="G985" s="136"/>
      <c r="H985" s="135">
        <v>25</v>
      </c>
      <c r="I985" s="78">
        <f t="shared" si="36"/>
        <v>25</v>
      </c>
      <c r="J985" s="160">
        <v>2</v>
      </c>
      <c r="K985" s="176">
        <v>1</v>
      </c>
      <c r="L985" s="105">
        <f>STOCK[[#This Row],[Entradas]]-STOCK[[#This Row],[Salidas]]</f>
        <v>1</v>
      </c>
      <c r="M985" s="99">
        <f t="shared" si="34"/>
        <v>2.5</v>
      </c>
      <c r="N985" s="169">
        <v>10</v>
      </c>
      <c r="O985" s="169">
        <v>10</v>
      </c>
      <c r="P985" s="135"/>
      <c r="Q985" s="142"/>
      <c r="R985" s="136"/>
      <c r="S985" s="136"/>
      <c r="T985" s="136"/>
      <c r="U985" s="136"/>
      <c r="V985" s="80">
        <f t="shared" si="35"/>
        <v>25</v>
      </c>
      <c r="W985" s="136"/>
      <c r="X985" s="136"/>
      <c r="Y985" s="139"/>
      <c r="Z985" s="136"/>
      <c r="AA985" s="136"/>
      <c r="AB985" s="136"/>
      <c r="AC985" s="136"/>
    </row>
    <row r="986" ht="80" hidden="1" customHeight="1" spans="1:29">
      <c r="A986" s="152" t="s">
        <v>18546</v>
      </c>
      <c r="B986" s="134"/>
      <c r="C986" s="87" t="s">
        <v>2</v>
      </c>
      <c r="D986" s="135" t="s">
        <v>16480</v>
      </c>
      <c r="E986" s="157" t="s">
        <v>18547</v>
      </c>
      <c r="F986" s="157" t="s">
        <v>16409</v>
      </c>
      <c r="G986" s="137"/>
      <c r="H986" s="135">
        <v>25</v>
      </c>
      <c r="I986" s="78">
        <f t="shared" si="36"/>
        <v>25</v>
      </c>
      <c r="J986" s="160">
        <v>2</v>
      </c>
      <c r="K986" s="141">
        <v>0</v>
      </c>
      <c r="L986" s="105">
        <f>STOCK[[#This Row],[Entradas]]-STOCK[[#This Row],[Salidas]]</f>
        <v>2</v>
      </c>
      <c r="M986" s="99">
        <f t="shared" si="34"/>
        <v>2.5</v>
      </c>
      <c r="N986" s="169">
        <v>11</v>
      </c>
      <c r="O986" s="169">
        <v>11</v>
      </c>
      <c r="P986" s="135"/>
      <c r="Q986" s="141"/>
      <c r="R986" s="137"/>
      <c r="S986" s="137"/>
      <c r="T986" s="137"/>
      <c r="U986" s="137"/>
      <c r="V986" s="80">
        <f t="shared" si="35"/>
        <v>25</v>
      </c>
      <c r="W986" s="137"/>
      <c r="X986" s="137"/>
      <c r="Y986" s="140"/>
      <c r="Z986" s="137"/>
      <c r="AA986" s="137"/>
      <c r="AB986" s="137"/>
      <c r="AC986" s="137"/>
    </row>
    <row r="987" ht="80" hidden="1" customHeight="1" spans="1:29">
      <c r="A987" s="152" t="s">
        <v>18548</v>
      </c>
      <c r="B987" s="134"/>
      <c r="C987" s="83" t="s">
        <v>2</v>
      </c>
      <c r="D987" s="135" t="s">
        <v>16461</v>
      </c>
      <c r="E987" s="157" t="s">
        <v>18549</v>
      </c>
      <c r="F987" s="157" t="s">
        <v>16413</v>
      </c>
      <c r="G987" s="136"/>
      <c r="H987" s="135">
        <v>30</v>
      </c>
      <c r="I987" s="78">
        <f t="shared" si="36"/>
        <v>30</v>
      </c>
      <c r="J987" s="160">
        <v>1</v>
      </c>
      <c r="K987" s="176">
        <v>1</v>
      </c>
      <c r="L987" s="105">
        <f>STOCK[[#This Row],[Entradas]]-STOCK[[#This Row],[Salidas]]</f>
        <v>0</v>
      </c>
      <c r="M987" s="99">
        <f t="shared" si="34"/>
        <v>3</v>
      </c>
      <c r="N987" s="169">
        <v>12</v>
      </c>
      <c r="O987" s="169">
        <v>12</v>
      </c>
      <c r="P987" s="135"/>
      <c r="Q987" s="142"/>
      <c r="R987" s="136"/>
      <c r="S987" s="136"/>
      <c r="T987" s="136"/>
      <c r="U987" s="136"/>
      <c r="V987" s="80">
        <f t="shared" si="35"/>
        <v>30</v>
      </c>
      <c r="W987" s="136"/>
      <c r="X987" s="136"/>
      <c r="Y987" s="139"/>
      <c r="Z987" s="136"/>
      <c r="AA987" s="136"/>
      <c r="AB987" s="136"/>
      <c r="AC987" s="136"/>
    </row>
    <row r="988" ht="80" hidden="1" customHeight="1" spans="1:29">
      <c r="A988" s="152" t="s">
        <v>18550</v>
      </c>
      <c r="B988" s="134"/>
      <c r="C988" s="87" t="s">
        <v>2</v>
      </c>
      <c r="D988" s="135" t="s">
        <v>16461</v>
      </c>
      <c r="E988" s="157" t="s">
        <v>18551</v>
      </c>
      <c r="F988" s="157" t="s">
        <v>16568</v>
      </c>
      <c r="G988" s="137"/>
      <c r="H988" s="135">
        <v>35</v>
      </c>
      <c r="I988" s="78">
        <f t="shared" si="36"/>
        <v>35</v>
      </c>
      <c r="J988" s="160">
        <v>1</v>
      </c>
      <c r="K988" s="141">
        <v>1</v>
      </c>
      <c r="L988" s="105">
        <f>STOCK[[#This Row],[Entradas]]-STOCK[[#This Row],[Salidas]]</f>
        <v>0</v>
      </c>
      <c r="M988" s="99">
        <f t="shared" si="34"/>
        <v>3.5</v>
      </c>
      <c r="N988" s="169">
        <v>13</v>
      </c>
      <c r="O988" s="169">
        <v>13</v>
      </c>
      <c r="P988" s="135"/>
      <c r="Q988" s="141"/>
      <c r="R988" s="137"/>
      <c r="S988" s="137"/>
      <c r="T988" s="137"/>
      <c r="U988" s="137"/>
      <c r="V988" s="80">
        <f t="shared" si="35"/>
        <v>35</v>
      </c>
      <c r="W988" s="137"/>
      <c r="X988" s="137"/>
      <c r="Y988" s="140"/>
      <c r="Z988" s="137"/>
      <c r="AA988" s="137"/>
      <c r="AB988" s="137"/>
      <c r="AC988" s="137"/>
    </row>
    <row r="989" ht="80" hidden="1" customHeight="1" spans="1:29">
      <c r="A989" s="152" t="s">
        <v>18552</v>
      </c>
      <c r="B989" s="134"/>
      <c r="C989" s="83" t="s">
        <v>2</v>
      </c>
      <c r="D989" s="135" t="s">
        <v>16480</v>
      </c>
      <c r="E989" s="157" t="s">
        <v>18553</v>
      </c>
      <c r="F989" s="157" t="s">
        <v>16413</v>
      </c>
      <c r="G989" s="136"/>
      <c r="H989" s="135">
        <v>25</v>
      </c>
      <c r="I989" s="78">
        <f t="shared" si="36"/>
        <v>25</v>
      </c>
      <c r="J989" s="160">
        <v>2</v>
      </c>
      <c r="K989" s="176">
        <v>0</v>
      </c>
      <c r="L989" s="105">
        <f>STOCK[[#This Row],[Entradas]]-STOCK[[#This Row],[Salidas]]</f>
        <v>2</v>
      </c>
      <c r="M989" s="99">
        <f t="shared" si="34"/>
        <v>2.5</v>
      </c>
      <c r="N989" s="169">
        <v>14</v>
      </c>
      <c r="O989" s="169">
        <v>14</v>
      </c>
      <c r="P989" s="135"/>
      <c r="Q989" s="142"/>
      <c r="R989" s="136"/>
      <c r="S989" s="136"/>
      <c r="T989" s="136"/>
      <c r="U989" s="136"/>
      <c r="V989" s="80">
        <f t="shared" si="35"/>
        <v>25</v>
      </c>
      <c r="W989" s="136"/>
      <c r="X989" s="136"/>
      <c r="Y989" s="139"/>
      <c r="Z989" s="136"/>
      <c r="AA989" s="136"/>
      <c r="AB989" s="136"/>
      <c r="AC989" s="136"/>
    </row>
    <row r="990" ht="80" hidden="1" customHeight="1" spans="1:29">
      <c r="A990" s="152" t="s">
        <v>18554</v>
      </c>
      <c r="B990" s="134"/>
      <c r="C990" s="87" t="s">
        <v>2</v>
      </c>
      <c r="D990" s="135" t="s">
        <v>16480</v>
      </c>
      <c r="E990" s="157" t="s">
        <v>18555</v>
      </c>
      <c r="F990" s="157" t="s">
        <v>16387</v>
      </c>
      <c r="G990" s="137"/>
      <c r="H990" s="135">
        <v>25</v>
      </c>
      <c r="I990" s="78">
        <f t="shared" si="36"/>
        <v>25</v>
      </c>
      <c r="J990" s="160">
        <v>1</v>
      </c>
      <c r="K990" s="141">
        <v>0</v>
      </c>
      <c r="L990" s="105">
        <f>STOCK[[#This Row],[Entradas]]-STOCK[[#This Row],[Salidas]]</f>
        <v>1</v>
      </c>
      <c r="M990" s="99">
        <f t="shared" si="34"/>
        <v>2.5</v>
      </c>
      <c r="N990" s="169">
        <v>15</v>
      </c>
      <c r="O990" s="169">
        <v>15</v>
      </c>
      <c r="P990" s="135"/>
      <c r="Q990" s="141"/>
      <c r="R990" s="137"/>
      <c r="S990" s="137"/>
      <c r="T990" s="137"/>
      <c r="U990" s="137"/>
      <c r="V990" s="80">
        <f t="shared" si="35"/>
        <v>25</v>
      </c>
      <c r="W990" s="137"/>
      <c r="X990" s="137"/>
      <c r="Y990" s="140"/>
      <c r="Z990" s="137"/>
      <c r="AA990" s="137"/>
      <c r="AB990" s="137"/>
      <c r="AC990" s="137"/>
    </row>
    <row r="991" ht="80" hidden="1" customHeight="1" spans="1:29">
      <c r="A991" s="152" t="s">
        <v>18556</v>
      </c>
      <c r="B991" s="134"/>
      <c r="C991" s="83" t="s">
        <v>2</v>
      </c>
      <c r="D991" s="135" t="s">
        <v>16480</v>
      </c>
      <c r="E991" s="157" t="s">
        <v>18557</v>
      </c>
      <c r="F991" s="157" t="s">
        <v>16413</v>
      </c>
      <c r="G991" s="136"/>
      <c r="H991" s="135">
        <v>20</v>
      </c>
      <c r="I991" s="78">
        <f t="shared" si="36"/>
        <v>20</v>
      </c>
      <c r="J991" s="160">
        <v>2</v>
      </c>
      <c r="K991" s="176">
        <v>0</v>
      </c>
      <c r="L991" s="105">
        <f>STOCK[[#This Row],[Entradas]]-STOCK[[#This Row],[Salidas]]</f>
        <v>2</v>
      </c>
      <c r="M991" s="99">
        <f t="shared" si="34"/>
        <v>2</v>
      </c>
      <c r="N991" s="169">
        <v>16</v>
      </c>
      <c r="O991" s="169">
        <v>16</v>
      </c>
      <c r="P991" s="135"/>
      <c r="Q991" s="142"/>
      <c r="R991" s="136"/>
      <c r="S991" s="136"/>
      <c r="T991" s="136"/>
      <c r="U991" s="136"/>
      <c r="V991" s="80">
        <f t="shared" si="35"/>
        <v>20</v>
      </c>
      <c r="W991" s="136"/>
      <c r="X991" s="136"/>
      <c r="Y991" s="139"/>
      <c r="Z991" s="136"/>
      <c r="AA991" s="136"/>
      <c r="AB991" s="136"/>
      <c r="AC991" s="136"/>
    </row>
    <row r="992" ht="80" hidden="1" customHeight="1" spans="1:29">
      <c r="A992" s="152" t="s">
        <v>18558</v>
      </c>
      <c r="B992" s="134"/>
      <c r="C992" s="87" t="s">
        <v>2</v>
      </c>
      <c r="D992" s="135" t="s">
        <v>16480</v>
      </c>
      <c r="E992" s="157" t="s">
        <v>18559</v>
      </c>
      <c r="F992" s="157" t="s">
        <v>16400</v>
      </c>
      <c r="G992" s="137"/>
      <c r="H992" s="135">
        <v>20</v>
      </c>
      <c r="I992" s="78">
        <f t="shared" si="36"/>
        <v>20</v>
      </c>
      <c r="J992" s="160">
        <v>1</v>
      </c>
      <c r="K992" s="141">
        <v>0</v>
      </c>
      <c r="L992" s="105">
        <f>STOCK[[#This Row],[Entradas]]-STOCK[[#This Row],[Salidas]]</f>
        <v>1</v>
      </c>
      <c r="M992" s="99">
        <f t="shared" si="34"/>
        <v>2</v>
      </c>
      <c r="N992" s="169">
        <v>17</v>
      </c>
      <c r="O992" s="169">
        <v>17</v>
      </c>
      <c r="P992" s="135"/>
      <c r="Q992" s="141"/>
      <c r="R992" s="137"/>
      <c r="S992" s="137"/>
      <c r="T992" s="137"/>
      <c r="U992" s="137"/>
      <c r="V992" s="80">
        <f t="shared" si="35"/>
        <v>20</v>
      </c>
      <c r="W992" s="137"/>
      <c r="X992" s="137"/>
      <c r="Y992" s="140"/>
      <c r="Z992" s="137"/>
      <c r="AA992" s="137"/>
      <c r="AB992" s="137"/>
      <c r="AC992" s="137"/>
    </row>
    <row r="993" ht="80" hidden="1" customHeight="1" spans="1:29">
      <c r="A993" s="152" t="s">
        <v>18560</v>
      </c>
      <c r="B993" s="134"/>
      <c r="C993" s="83" t="s">
        <v>2</v>
      </c>
      <c r="D993" s="135" t="s">
        <v>16480</v>
      </c>
      <c r="E993" s="157" t="s">
        <v>18561</v>
      </c>
      <c r="F993" s="157" t="s">
        <v>16568</v>
      </c>
      <c r="G993" s="136"/>
      <c r="H993" s="135">
        <v>15</v>
      </c>
      <c r="I993" s="78">
        <f t="shared" si="36"/>
        <v>15</v>
      </c>
      <c r="J993" s="160">
        <v>1</v>
      </c>
      <c r="K993" s="176">
        <v>0</v>
      </c>
      <c r="L993" s="105">
        <f>STOCK[[#This Row],[Entradas]]-STOCK[[#This Row],[Salidas]]</f>
        <v>1</v>
      </c>
      <c r="M993" s="99">
        <f t="shared" si="34"/>
        <v>1.5</v>
      </c>
      <c r="N993" s="169">
        <v>18</v>
      </c>
      <c r="O993" s="169">
        <v>18</v>
      </c>
      <c r="P993" s="135"/>
      <c r="Q993" s="142"/>
      <c r="R993" s="136"/>
      <c r="S993" s="136"/>
      <c r="T993" s="136"/>
      <c r="U993" s="136"/>
      <c r="V993" s="80">
        <f t="shared" si="35"/>
        <v>15</v>
      </c>
      <c r="W993" s="136"/>
      <c r="X993" s="136"/>
      <c r="Y993" s="139"/>
      <c r="Z993" s="136"/>
      <c r="AA993" s="136"/>
      <c r="AB993" s="136"/>
      <c r="AC993" s="136"/>
    </row>
    <row r="994" ht="80" hidden="1" customHeight="1" spans="1:29">
      <c r="A994" s="152" t="s">
        <v>18562</v>
      </c>
      <c r="B994" s="134"/>
      <c r="C994" s="87" t="s">
        <v>2</v>
      </c>
      <c r="D994" s="135" t="s">
        <v>16480</v>
      </c>
      <c r="E994" s="157" t="s">
        <v>18563</v>
      </c>
      <c r="F994" s="157" t="s">
        <v>16400</v>
      </c>
      <c r="G994" s="137"/>
      <c r="H994" s="135">
        <v>15</v>
      </c>
      <c r="I994" s="78">
        <f t="shared" si="36"/>
        <v>15</v>
      </c>
      <c r="J994" s="160">
        <v>2</v>
      </c>
      <c r="K994" s="141">
        <v>0</v>
      </c>
      <c r="L994" s="105">
        <f>STOCK[[#This Row],[Entradas]]-STOCK[[#This Row],[Salidas]]</f>
        <v>2</v>
      </c>
      <c r="M994" s="99">
        <f t="shared" si="34"/>
        <v>1.5</v>
      </c>
      <c r="N994" s="169">
        <v>19</v>
      </c>
      <c r="O994" s="169">
        <v>19</v>
      </c>
      <c r="P994" s="135"/>
      <c r="Q994" s="141"/>
      <c r="R994" s="137"/>
      <c r="S994" s="137"/>
      <c r="T994" s="137"/>
      <c r="U994" s="137"/>
      <c r="V994" s="80">
        <f t="shared" si="35"/>
        <v>15</v>
      </c>
      <c r="W994" s="137"/>
      <c r="X994" s="137"/>
      <c r="Y994" s="140"/>
      <c r="Z994" s="137"/>
      <c r="AA994" s="137"/>
      <c r="AB994" s="137"/>
      <c r="AC994" s="137"/>
    </row>
    <row r="995" ht="80" hidden="1" customHeight="1" spans="1:29">
      <c r="A995" s="152" t="s">
        <v>18564</v>
      </c>
      <c r="B995" s="134"/>
      <c r="C995" s="83" t="s">
        <v>2</v>
      </c>
      <c r="D995" s="135" t="s">
        <v>16480</v>
      </c>
      <c r="E995" s="157" t="s">
        <v>18565</v>
      </c>
      <c r="F995" s="157" t="s">
        <v>16409</v>
      </c>
      <c r="G995" s="136"/>
      <c r="H995" s="135">
        <v>15</v>
      </c>
      <c r="I995" s="78">
        <f t="shared" si="36"/>
        <v>15</v>
      </c>
      <c r="J995" s="160">
        <v>1</v>
      </c>
      <c r="K995" s="176">
        <v>0</v>
      </c>
      <c r="L995" s="105">
        <f>STOCK[[#This Row],[Entradas]]-STOCK[[#This Row],[Salidas]]</f>
        <v>1</v>
      </c>
      <c r="M995" s="99">
        <f t="shared" si="34"/>
        <v>1.5</v>
      </c>
      <c r="N995" s="169">
        <v>20</v>
      </c>
      <c r="O995" s="169">
        <v>20</v>
      </c>
      <c r="P995" s="135"/>
      <c r="Q995" s="142"/>
      <c r="R995" s="136"/>
      <c r="S995" s="136"/>
      <c r="T995" s="136"/>
      <c r="U995" s="136"/>
      <c r="V995" s="80">
        <f t="shared" si="35"/>
        <v>15</v>
      </c>
      <c r="W995" s="136"/>
      <c r="X995" s="136"/>
      <c r="Y995" s="139"/>
      <c r="Z995" s="136"/>
      <c r="AA995" s="136"/>
      <c r="AB995" s="136"/>
      <c r="AC995" s="136"/>
    </row>
    <row r="996" ht="80" hidden="1" customHeight="1" spans="1:29">
      <c r="A996" s="152" t="s">
        <v>18566</v>
      </c>
      <c r="B996" s="134"/>
      <c r="C996" s="87" t="s">
        <v>2</v>
      </c>
      <c r="D996" s="135" t="s">
        <v>16480</v>
      </c>
      <c r="E996" s="157" t="s">
        <v>18567</v>
      </c>
      <c r="F996" s="157" t="s">
        <v>16409</v>
      </c>
      <c r="G996" s="137"/>
      <c r="H996" s="135">
        <v>15</v>
      </c>
      <c r="I996" s="78">
        <f t="shared" si="36"/>
        <v>15</v>
      </c>
      <c r="J996" s="160">
        <v>1</v>
      </c>
      <c r="K996" s="141">
        <v>0</v>
      </c>
      <c r="L996" s="105">
        <f>STOCK[[#This Row],[Entradas]]-STOCK[[#This Row],[Salidas]]</f>
        <v>1</v>
      </c>
      <c r="M996" s="99">
        <f t="shared" si="34"/>
        <v>1.5</v>
      </c>
      <c r="N996" s="169">
        <v>21</v>
      </c>
      <c r="O996" s="169">
        <v>21</v>
      </c>
      <c r="P996" s="135"/>
      <c r="Q996" s="141"/>
      <c r="R996" s="137"/>
      <c r="S996" s="137"/>
      <c r="T996" s="137"/>
      <c r="U996" s="137"/>
      <c r="V996" s="80">
        <f t="shared" si="35"/>
        <v>15</v>
      </c>
      <c r="W996" s="137"/>
      <c r="X996" s="137"/>
      <c r="Y996" s="140"/>
      <c r="Z996" s="137"/>
      <c r="AA996" s="137"/>
      <c r="AB996" s="137"/>
      <c r="AC996" s="137"/>
    </row>
    <row r="997" ht="80" hidden="1" customHeight="1" spans="1:29">
      <c r="A997" s="152" t="s">
        <v>18568</v>
      </c>
      <c r="B997" s="134"/>
      <c r="C997" s="83" t="s">
        <v>2</v>
      </c>
      <c r="D997" s="135" t="s">
        <v>16480</v>
      </c>
      <c r="E997" s="157" t="s">
        <v>18569</v>
      </c>
      <c r="F997" s="157" t="s">
        <v>16400</v>
      </c>
      <c r="G997" s="136"/>
      <c r="H997" s="135">
        <v>15</v>
      </c>
      <c r="I997" s="78">
        <f t="shared" si="36"/>
        <v>15</v>
      </c>
      <c r="J997" s="160">
        <v>1</v>
      </c>
      <c r="K997" s="176">
        <v>1</v>
      </c>
      <c r="L997" s="105">
        <f>STOCK[[#This Row],[Entradas]]-STOCK[[#This Row],[Salidas]]</f>
        <v>0</v>
      </c>
      <c r="M997" s="99">
        <f t="shared" si="34"/>
        <v>1.5</v>
      </c>
      <c r="N997" s="169">
        <v>22</v>
      </c>
      <c r="O997" s="169">
        <v>22</v>
      </c>
      <c r="P997" s="135"/>
      <c r="Q997" s="142"/>
      <c r="R997" s="136"/>
      <c r="S997" s="136"/>
      <c r="T997" s="136"/>
      <c r="U997" s="136"/>
      <c r="V997" s="80">
        <f t="shared" si="35"/>
        <v>15</v>
      </c>
      <c r="W997" s="136"/>
      <c r="X997" s="136"/>
      <c r="Y997" s="139"/>
      <c r="Z997" s="136"/>
      <c r="AA997" s="136"/>
      <c r="AB997" s="136"/>
      <c r="AC997" s="136"/>
    </row>
    <row r="998" ht="80" hidden="1" customHeight="1" spans="1:29">
      <c r="A998" s="152" t="s">
        <v>18570</v>
      </c>
      <c r="B998" s="134"/>
      <c r="C998" s="87" t="s">
        <v>2</v>
      </c>
      <c r="D998" s="135" t="s">
        <v>16480</v>
      </c>
      <c r="E998" s="157" t="s">
        <v>18571</v>
      </c>
      <c r="F998" s="157" t="s">
        <v>16387</v>
      </c>
      <c r="G998" s="137"/>
      <c r="H998" s="135">
        <v>15</v>
      </c>
      <c r="I998" s="78">
        <f t="shared" si="36"/>
        <v>15</v>
      </c>
      <c r="J998" s="160">
        <v>1</v>
      </c>
      <c r="K998" s="141">
        <v>0</v>
      </c>
      <c r="L998" s="105">
        <f>STOCK[[#This Row],[Entradas]]-STOCK[[#This Row],[Salidas]]</f>
        <v>1</v>
      </c>
      <c r="M998" s="99">
        <f t="shared" si="34"/>
        <v>1.5</v>
      </c>
      <c r="N998" s="169">
        <v>23</v>
      </c>
      <c r="O998" s="169">
        <v>23</v>
      </c>
      <c r="P998" s="135"/>
      <c r="Q998" s="141"/>
      <c r="R998" s="137"/>
      <c r="S998" s="137"/>
      <c r="T998" s="137"/>
      <c r="U998" s="137"/>
      <c r="V998" s="80">
        <f t="shared" si="35"/>
        <v>15</v>
      </c>
      <c r="W998" s="137"/>
      <c r="X998" s="137"/>
      <c r="Y998" s="140"/>
      <c r="Z998" s="137"/>
      <c r="AA998" s="137"/>
      <c r="AB998" s="137"/>
      <c r="AC998" s="137"/>
    </row>
    <row r="999" ht="80" hidden="1" customHeight="1" spans="1:29">
      <c r="A999" s="152" t="s">
        <v>18572</v>
      </c>
      <c r="B999" s="134"/>
      <c r="C999" s="83" t="s">
        <v>2</v>
      </c>
      <c r="D999" s="135" t="s">
        <v>16480</v>
      </c>
      <c r="E999" s="157" t="s">
        <v>18573</v>
      </c>
      <c r="F999" s="157" t="s">
        <v>16400</v>
      </c>
      <c r="G999" s="136"/>
      <c r="H999" s="135">
        <v>15</v>
      </c>
      <c r="I999" s="78">
        <f t="shared" si="36"/>
        <v>15</v>
      </c>
      <c r="J999" s="160">
        <v>4</v>
      </c>
      <c r="K999" s="176">
        <v>1</v>
      </c>
      <c r="L999" s="105">
        <f>STOCK[[#This Row],[Entradas]]-STOCK[[#This Row],[Salidas]]</f>
        <v>3</v>
      </c>
      <c r="M999" s="99">
        <f t="shared" si="34"/>
        <v>1.5</v>
      </c>
      <c r="N999" s="169">
        <v>24</v>
      </c>
      <c r="O999" s="169">
        <v>24</v>
      </c>
      <c r="P999" s="135"/>
      <c r="Q999" s="142"/>
      <c r="R999" s="136"/>
      <c r="S999" s="136"/>
      <c r="T999" s="136"/>
      <c r="U999" s="136"/>
      <c r="V999" s="80">
        <f t="shared" si="35"/>
        <v>15</v>
      </c>
      <c r="W999" s="136"/>
      <c r="X999" s="136"/>
      <c r="Y999" s="139"/>
      <c r="Z999" s="136"/>
      <c r="AA999" s="136"/>
      <c r="AB999" s="136"/>
      <c r="AC999" s="136"/>
    </row>
    <row r="1000" ht="80" hidden="1" customHeight="1" spans="1:29">
      <c r="A1000" s="152" t="s">
        <v>18574</v>
      </c>
      <c r="B1000" s="134"/>
      <c r="C1000" s="87" t="s">
        <v>2</v>
      </c>
      <c r="D1000" s="135" t="s">
        <v>16480</v>
      </c>
      <c r="E1000" s="157" t="s">
        <v>18575</v>
      </c>
      <c r="F1000" s="157" t="s">
        <v>17230</v>
      </c>
      <c r="G1000" s="137"/>
      <c r="H1000" s="135">
        <v>15</v>
      </c>
      <c r="I1000" s="78">
        <f t="shared" si="36"/>
        <v>15</v>
      </c>
      <c r="J1000" s="160">
        <v>2</v>
      </c>
      <c r="K1000" s="141">
        <v>0</v>
      </c>
      <c r="L1000" s="105">
        <f>STOCK[[#This Row],[Entradas]]-STOCK[[#This Row],[Salidas]]</f>
        <v>2</v>
      </c>
      <c r="M1000" s="99">
        <f t="shared" si="34"/>
        <v>1.5</v>
      </c>
      <c r="N1000" s="169">
        <v>25</v>
      </c>
      <c r="O1000" s="169">
        <v>25</v>
      </c>
      <c r="P1000" s="135"/>
      <c r="Q1000" s="141"/>
      <c r="R1000" s="137"/>
      <c r="S1000" s="137"/>
      <c r="T1000" s="137"/>
      <c r="U1000" s="137"/>
      <c r="V1000" s="80">
        <f t="shared" si="35"/>
        <v>15</v>
      </c>
      <c r="W1000" s="137"/>
      <c r="X1000" s="137"/>
      <c r="Y1000" s="140"/>
      <c r="Z1000" s="137"/>
      <c r="AA1000" s="137"/>
      <c r="AB1000" s="137"/>
      <c r="AC1000" s="137"/>
    </row>
    <row r="1001" ht="80" hidden="1" customHeight="1" spans="1:29">
      <c r="A1001" s="152" t="s">
        <v>18576</v>
      </c>
      <c r="B1001" s="134"/>
      <c r="C1001" s="83" t="s">
        <v>2</v>
      </c>
      <c r="D1001" s="135" t="s">
        <v>16480</v>
      </c>
      <c r="E1001" s="157" t="s">
        <v>18577</v>
      </c>
      <c r="F1001" s="157" t="s">
        <v>16409</v>
      </c>
      <c r="G1001" s="136"/>
      <c r="H1001" s="135">
        <v>25</v>
      </c>
      <c r="I1001" s="78">
        <f t="shared" si="36"/>
        <v>25</v>
      </c>
      <c r="J1001" s="160">
        <v>3</v>
      </c>
      <c r="K1001" s="176">
        <v>0</v>
      </c>
      <c r="L1001" s="105">
        <f>STOCK[[#This Row],[Entradas]]-STOCK[[#This Row],[Salidas]]</f>
        <v>3</v>
      </c>
      <c r="M1001" s="99">
        <f t="shared" si="34"/>
        <v>2.5</v>
      </c>
      <c r="N1001" s="169">
        <v>26</v>
      </c>
      <c r="O1001" s="169">
        <v>26</v>
      </c>
      <c r="P1001" s="135"/>
      <c r="Q1001" s="142"/>
      <c r="R1001" s="136"/>
      <c r="S1001" s="136"/>
      <c r="T1001" s="136"/>
      <c r="U1001" s="136"/>
      <c r="V1001" s="80">
        <f t="shared" si="35"/>
        <v>25</v>
      </c>
      <c r="W1001" s="136"/>
      <c r="X1001" s="136"/>
      <c r="Y1001" s="139"/>
      <c r="Z1001" s="136"/>
      <c r="AA1001" s="136"/>
      <c r="AB1001" s="136"/>
      <c r="AC1001" s="136"/>
    </row>
    <row r="1002" ht="80" hidden="1" customHeight="1" spans="1:29">
      <c r="A1002" s="152" t="s">
        <v>18578</v>
      </c>
      <c r="B1002" s="134"/>
      <c r="C1002" s="87" t="s">
        <v>2</v>
      </c>
      <c r="D1002" s="135" t="s">
        <v>16480</v>
      </c>
      <c r="E1002" s="157" t="s">
        <v>18579</v>
      </c>
      <c r="F1002" s="157" t="s">
        <v>16568</v>
      </c>
      <c r="G1002" s="137"/>
      <c r="H1002" s="135">
        <v>15</v>
      </c>
      <c r="I1002" s="78">
        <f t="shared" si="36"/>
        <v>15</v>
      </c>
      <c r="J1002" s="160">
        <v>1</v>
      </c>
      <c r="K1002" s="141">
        <v>0</v>
      </c>
      <c r="L1002" s="105">
        <f>STOCK[[#This Row],[Entradas]]-STOCK[[#This Row],[Salidas]]</f>
        <v>1</v>
      </c>
      <c r="M1002" s="99">
        <f t="shared" si="34"/>
        <v>1.5</v>
      </c>
      <c r="N1002" s="169">
        <v>27</v>
      </c>
      <c r="O1002" s="169">
        <v>27</v>
      </c>
      <c r="P1002" s="135"/>
      <c r="Q1002" s="141"/>
      <c r="R1002" s="137"/>
      <c r="S1002" s="137"/>
      <c r="T1002" s="137"/>
      <c r="U1002" s="137"/>
      <c r="V1002" s="80">
        <f t="shared" si="35"/>
        <v>15</v>
      </c>
      <c r="W1002" s="137"/>
      <c r="X1002" s="137"/>
      <c r="Y1002" s="140"/>
      <c r="Z1002" s="137"/>
      <c r="AA1002" s="137"/>
      <c r="AB1002" s="137"/>
      <c r="AC1002" s="137"/>
    </row>
    <row r="1003" ht="80" hidden="1" customHeight="1" spans="1:29">
      <c r="A1003" s="152" t="s">
        <v>18580</v>
      </c>
      <c r="B1003" s="134"/>
      <c r="C1003" s="83" t="s">
        <v>2</v>
      </c>
      <c r="D1003" s="135" t="s">
        <v>16480</v>
      </c>
      <c r="E1003" s="157" t="s">
        <v>18581</v>
      </c>
      <c r="F1003" s="157" t="s">
        <v>16400</v>
      </c>
      <c r="G1003" s="136"/>
      <c r="H1003" s="135">
        <v>15</v>
      </c>
      <c r="I1003" s="78">
        <f t="shared" si="36"/>
        <v>15</v>
      </c>
      <c r="J1003" s="160">
        <v>1</v>
      </c>
      <c r="K1003" s="176">
        <v>0</v>
      </c>
      <c r="L1003" s="105">
        <f>STOCK[[#This Row],[Entradas]]-STOCK[[#This Row],[Salidas]]</f>
        <v>1</v>
      </c>
      <c r="M1003" s="99">
        <f t="shared" si="34"/>
        <v>1.5</v>
      </c>
      <c r="N1003" s="169">
        <v>28</v>
      </c>
      <c r="O1003" s="169">
        <v>28</v>
      </c>
      <c r="P1003" s="135"/>
      <c r="Q1003" s="142"/>
      <c r="R1003" s="136"/>
      <c r="S1003" s="136"/>
      <c r="T1003" s="136"/>
      <c r="U1003" s="136"/>
      <c r="V1003" s="80">
        <f t="shared" si="35"/>
        <v>15</v>
      </c>
      <c r="W1003" s="136"/>
      <c r="X1003" s="136"/>
      <c r="Y1003" s="139"/>
      <c r="Z1003" s="136"/>
      <c r="AA1003" s="136"/>
      <c r="AB1003" s="136"/>
      <c r="AC1003" s="136"/>
    </row>
    <row r="1004" ht="80" hidden="1" customHeight="1" spans="1:29">
      <c r="A1004" s="152" t="s">
        <v>18582</v>
      </c>
      <c r="B1004" s="134"/>
      <c r="C1004" s="87" t="s">
        <v>2</v>
      </c>
      <c r="D1004" s="135" t="s">
        <v>16480</v>
      </c>
      <c r="E1004" s="157" t="s">
        <v>18583</v>
      </c>
      <c r="F1004" s="157" t="s">
        <v>16400</v>
      </c>
      <c r="G1004" s="137"/>
      <c r="H1004" s="135">
        <v>15</v>
      </c>
      <c r="I1004" s="78">
        <f t="shared" si="36"/>
        <v>15</v>
      </c>
      <c r="J1004" s="160">
        <v>2</v>
      </c>
      <c r="K1004" s="141">
        <v>0</v>
      </c>
      <c r="L1004" s="105">
        <f>STOCK[[#This Row],[Entradas]]-STOCK[[#This Row],[Salidas]]</f>
        <v>2</v>
      </c>
      <c r="M1004" s="99">
        <f t="shared" si="34"/>
        <v>1.5</v>
      </c>
      <c r="N1004" s="169">
        <v>29</v>
      </c>
      <c r="O1004" s="169">
        <v>29</v>
      </c>
      <c r="P1004" s="135"/>
      <c r="Q1004" s="141"/>
      <c r="R1004" s="137"/>
      <c r="S1004" s="137"/>
      <c r="T1004" s="137"/>
      <c r="U1004" s="137"/>
      <c r="V1004" s="80">
        <f t="shared" si="35"/>
        <v>15</v>
      </c>
      <c r="W1004" s="137"/>
      <c r="X1004" s="137"/>
      <c r="Y1004" s="140"/>
      <c r="Z1004" s="137"/>
      <c r="AA1004" s="137"/>
      <c r="AB1004" s="137"/>
      <c r="AC1004" s="137"/>
    </row>
    <row r="1005" ht="80" hidden="1" customHeight="1" spans="1:29">
      <c r="A1005" s="152" t="s">
        <v>18584</v>
      </c>
      <c r="B1005" s="134"/>
      <c r="C1005" s="83" t="s">
        <v>2</v>
      </c>
      <c r="D1005" s="135" t="s">
        <v>16480</v>
      </c>
      <c r="E1005" s="157" t="s">
        <v>18585</v>
      </c>
      <c r="F1005" s="157" t="s">
        <v>16400</v>
      </c>
      <c r="G1005" s="136"/>
      <c r="H1005" s="135">
        <v>15</v>
      </c>
      <c r="I1005" s="78">
        <f t="shared" si="36"/>
        <v>15</v>
      </c>
      <c r="J1005" s="160">
        <v>0</v>
      </c>
      <c r="K1005" s="176">
        <v>0</v>
      </c>
      <c r="L1005" s="105">
        <f>STOCK[[#This Row],[Entradas]]-STOCK[[#This Row],[Salidas]]</f>
        <v>0</v>
      </c>
      <c r="M1005" s="99">
        <f t="shared" si="34"/>
        <v>1.5</v>
      </c>
      <c r="N1005" s="169">
        <v>30</v>
      </c>
      <c r="O1005" s="169">
        <v>30</v>
      </c>
      <c r="P1005" s="135"/>
      <c r="Q1005" s="142"/>
      <c r="R1005" s="136"/>
      <c r="S1005" s="136"/>
      <c r="T1005" s="136"/>
      <c r="U1005" s="136"/>
      <c r="V1005" s="80">
        <f t="shared" si="35"/>
        <v>15</v>
      </c>
      <c r="W1005" s="136"/>
      <c r="X1005" s="136"/>
      <c r="Y1005" s="139"/>
      <c r="Z1005" s="136"/>
      <c r="AA1005" s="136"/>
      <c r="AB1005" s="136"/>
      <c r="AC1005" s="136"/>
    </row>
    <row r="1006" ht="80" hidden="1" customHeight="1" spans="1:29">
      <c r="A1006" s="135" t="s">
        <v>18586</v>
      </c>
      <c r="B1006" s="134"/>
      <c r="C1006" s="87" t="s">
        <v>2</v>
      </c>
      <c r="D1006" s="135" t="s">
        <v>16423</v>
      </c>
      <c r="E1006" s="157" t="s">
        <v>18587</v>
      </c>
      <c r="F1006" s="157" t="s">
        <v>18100</v>
      </c>
      <c r="G1006" s="137"/>
      <c r="H1006" s="135" t="e">
        <v>#VALUE!</v>
      </c>
      <c r="I1006" s="78" t="e">
        <f t="shared" si="36"/>
        <v>#VALUE!</v>
      </c>
      <c r="J1006" s="160">
        <v>3</v>
      </c>
      <c r="K1006" s="141">
        <v>0</v>
      </c>
      <c r="L1006" s="105">
        <f>STOCK[[#This Row],[Entradas]]-STOCK[[#This Row],[Salidas]]</f>
        <v>3</v>
      </c>
      <c r="M1006" s="99" t="e">
        <f t="shared" si="34"/>
        <v>#VALUE!</v>
      </c>
      <c r="N1006" s="169">
        <v>31</v>
      </c>
      <c r="O1006" s="169">
        <v>31</v>
      </c>
      <c r="P1006" s="135">
        <v>7.5</v>
      </c>
      <c r="Q1006" s="141">
        <v>0</v>
      </c>
      <c r="R1006" s="137">
        <v>0</v>
      </c>
      <c r="S1006" s="137">
        <v>1.8</v>
      </c>
      <c r="T1006" s="137" t="e">
        <v>#VALUE!</v>
      </c>
      <c r="U1006" s="137" t="e">
        <v>#VALUE!</v>
      </c>
      <c r="V1006" s="80" t="e">
        <f t="shared" si="35"/>
        <v>#VALUE!</v>
      </c>
      <c r="W1006" s="137" t="e">
        <v>#VALUE!</v>
      </c>
      <c r="X1006" s="137" t="e">
        <v>#VALUE!</v>
      </c>
      <c r="Y1006" s="140"/>
      <c r="Z1006" s="137"/>
      <c r="AA1006" s="137"/>
      <c r="AB1006" s="137"/>
      <c r="AC1006" s="137">
        <v>20</v>
      </c>
    </row>
    <row r="1007" ht="80" hidden="1" customHeight="1" spans="1:29">
      <c r="A1007" s="135" t="s">
        <v>18588</v>
      </c>
      <c r="B1007" s="134"/>
      <c r="C1007" s="83" t="s">
        <v>2</v>
      </c>
      <c r="D1007" s="135" t="s">
        <v>16466</v>
      </c>
      <c r="E1007" s="157" t="s">
        <v>18589</v>
      </c>
      <c r="F1007" s="157" t="s">
        <v>18590</v>
      </c>
      <c r="G1007" s="136"/>
      <c r="H1007" s="135" t="e">
        <v>#VALUE!</v>
      </c>
      <c r="I1007" s="78" t="e">
        <f t="shared" si="36"/>
        <v>#VALUE!</v>
      </c>
      <c r="J1007" s="160">
        <v>1</v>
      </c>
      <c r="K1007" s="176">
        <v>0</v>
      </c>
      <c r="L1007" s="105">
        <f>STOCK[[#This Row],[Entradas]]-STOCK[[#This Row],[Salidas]]</f>
        <v>1</v>
      </c>
      <c r="M1007" s="99" t="e">
        <f t="shared" si="34"/>
        <v>#VALUE!</v>
      </c>
      <c r="N1007" s="169">
        <v>32</v>
      </c>
      <c r="O1007" s="169">
        <v>32</v>
      </c>
      <c r="P1007" s="135"/>
      <c r="Q1007" s="142"/>
      <c r="R1007" s="136"/>
      <c r="S1007" s="136"/>
      <c r="T1007" s="136"/>
      <c r="U1007" s="136"/>
      <c r="V1007" s="80" t="e">
        <f t="shared" si="35"/>
        <v>#VALUE!</v>
      </c>
      <c r="W1007" s="136"/>
      <c r="X1007" s="136"/>
      <c r="Y1007" s="139"/>
      <c r="Z1007" s="136"/>
      <c r="AA1007" s="136"/>
      <c r="AB1007" s="136"/>
      <c r="AC1007" s="136"/>
    </row>
    <row r="1008" ht="80" hidden="1" customHeight="1" spans="1:29">
      <c r="A1008" s="177" t="s">
        <v>18591</v>
      </c>
      <c r="B1008" s="134"/>
      <c r="C1008" s="87" t="s">
        <v>2</v>
      </c>
      <c r="D1008" s="135" t="s">
        <v>16582</v>
      </c>
      <c r="E1008" s="157" t="s">
        <v>18592</v>
      </c>
      <c r="F1008" s="157" t="s">
        <v>17230</v>
      </c>
      <c r="G1008" s="137"/>
      <c r="H1008" s="135">
        <v>30</v>
      </c>
      <c r="I1008" s="78">
        <f t="shared" si="36"/>
        <v>30</v>
      </c>
      <c r="J1008" s="160">
        <v>1</v>
      </c>
      <c r="K1008" s="141">
        <v>0</v>
      </c>
      <c r="L1008" s="105">
        <f>STOCK[[#This Row],[Entradas]]-STOCK[[#This Row],[Salidas]]</f>
        <v>1</v>
      </c>
      <c r="M1008" s="99">
        <f t="shared" si="34"/>
        <v>3</v>
      </c>
      <c r="N1008" s="169">
        <v>33</v>
      </c>
      <c r="O1008" s="169">
        <v>33</v>
      </c>
      <c r="P1008" s="135"/>
      <c r="Q1008" s="141"/>
      <c r="R1008" s="137"/>
      <c r="S1008" s="137"/>
      <c r="T1008" s="137"/>
      <c r="U1008" s="137"/>
      <c r="V1008" s="80">
        <f t="shared" si="35"/>
        <v>30</v>
      </c>
      <c r="W1008" s="137"/>
      <c r="X1008" s="137"/>
      <c r="Y1008" s="140"/>
      <c r="Z1008" s="137"/>
      <c r="AA1008" s="137"/>
      <c r="AB1008" s="137"/>
      <c r="AC1008" s="137"/>
    </row>
    <row r="1009" ht="80" hidden="1" customHeight="1" spans="1:29">
      <c r="A1009" s="177" t="s">
        <v>18593</v>
      </c>
      <c r="B1009" s="134"/>
      <c r="C1009" s="83" t="s">
        <v>2</v>
      </c>
      <c r="D1009" s="135" t="s">
        <v>16582</v>
      </c>
      <c r="E1009" s="157" t="s">
        <v>18594</v>
      </c>
      <c r="F1009" s="157" t="s">
        <v>16413</v>
      </c>
      <c r="G1009" s="136"/>
      <c r="H1009" s="135">
        <v>30</v>
      </c>
      <c r="I1009" s="78">
        <f t="shared" si="36"/>
        <v>30</v>
      </c>
      <c r="J1009" s="160">
        <v>1</v>
      </c>
      <c r="K1009" s="176">
        <v>0</v>
      </c>
      <c r="L1009" s="105">
        <f>STOCK[[#This Row],[Entradas]]-STOCK[[#This Row],[Salidas]]</f>
        <v>1</v>
      </c>
      <c r="M1009" s="99">
        <f t="shared" si="34"/>
        <v>3</v>
      </c>
      <c r="N1009" s="169">
        <v>34</v>
      </c>
      <c r="O1009" s="169">
        <v>34</v>
      </c>
      <c r="P1009" s="135"/>
      <c r="Q1009" s="142"/>
      <c r="R1009" s="136"/>
      <c r="S1009" s="136"/>
      <c r="T1009" s="136"/>
      <c r="U1009" s="136"/>
      <c r="V1009" s="80">
        <f t="shared" si="35"/>
        <v>30</v>
      </c>
      <c r="W1009" s="136"/>
      <c r="X1009" s="136"/>
      <c r="Y1009" s="139"/>
      <c r="Z1009" s="136"/>
      <c r="AA1009" s="136"/>
      <c r="AB1009" s="136"/>
      <c r="AC1009" s="136"/>
    </row>
    <row r="1010" ht="80" hidden="1" customHeight="1" spans="1:29">
      <c r="A1010" s="177" t="s">
        <v>18595</v>
      </c>
      <c r="B1010" s="134"/>
      <c r="C1010" s="87" t="s">
        <v>2</v>
      </c>
      <c r="D1010" s="135" t="s">
        <v>16466</v>
      </c>
      <c r="E1010" s="157" t="s">
        <v>18596</v>
      </c>
      <c r="F1010" s="157" t="s">
        <v>16413</v>
      </c>
      <c r="G1010" s="137"/>
      <c r="H1010" s="135">
        <v>30</v>
      </c>
      <c r="I1010" s="78">
        <f t="shared" si="36"/>
        <v>30</v>
      </c>
      <c r="J1010" s="160">
        <v>1</v>
      </c>
      <c r="K1010" s="141">
        <v>0</v>
      </c>
      <c r="L1010" s="105">
        <f>STOCK[[#This Row],[Entradas]]-STOCK[[#This Row],[Salidas]]</f>
        <v>1</v>
      </c>
      <c r="M1010" s="99">
        <f t="shared" si="34"/>
        <v>3</v>
      </c>
      <c r="N1010" s="169">
        <v>35</v>
      </c>
      <c r="O1010" s="169">
        <v>35</v>
      </c>
      <c r="P1010" s="135"/>
      <c r="Q1010" s="141"/>
      <c r="R1010" s="137"/>
      <c r="S1010" s="137"/>
      <c r="T1010" s="137"/>
      <c r="U1010" s="137"/>
      <c r="V1010" s="80">
        <f t="shared" si="35"/>
        <v>30</v>
      </c>
      <c r="W1010" s="137"/>
      <c r="X1010" s="137"/>
      <c r="Y1010" s="140"/>
      <c r="Z1010" s="137"/>
      <c r="AA1010" s="137"/>
      <c r="AB1010" s="137"/>
      <c r="AC1010" s="137"/>
    </row>
    <row r="1011" ht="80" hidden="1" customHeight="1" spans="1:29">
      <c r="A1011" s="177" t="s">
        <v>18597</v>
      </c>
      <c r="B1011" s="134"/>
      <c r="C1011" s="83" t="s">
        <v>2</v>
      </c>
      <c r="D1011" s="135" t="s">
        <v>16466</v>
      </c>
      <c r="E1011" s="157" t="s">
        <v>18598</v>
      </c>
      <c r="F1011" s="157" t="s">
        <v>16400</v>
      </c>
      <c r="G1011" s="136"/>
      <c r="H1011" s="135">
        <v>30</v>
      </c>
      <c r="I1011" s="78">
        <f t="shared" si="36"/>
        <v>30</v>
      </c>
      <c r="J1011" s="160">
        <v>1</v>
      </c>
      <c r="K1011" s="176">
        <v>0</v>
      </c>
      <c r="L1011" s="105">
        <f>STOCK[[#This Row],[Entradas]]-STOCK[[#This Row],[Salidas]]</f>
        <v>1</v>
      </c>
      <c r="M1011" s="99">
        <f t="shared" si="34"/>
        <v>3</v>
      </c>
      <c r="N1011" s="169">
        <v>36</v>
      </c>
      <c r="O1011" s="169">
        <v>36</v>
      </c>
      <c r="P1011" s="135"/>
      <c r="Q1011" s="142"/>
      <c r="R1011" s="136"/>
      <c r="S1011" s="136"/>
      <c r="T1011" s="136"/>
      <c r="U1011" s="136"/>
      <c r="V1011" s="80">
        <f t="shared" si="35"/>
        <v>30</v>
      </c>
      <c r="W1011" s="136"/>
      <c r="X1011" s="136"/>
      <c r="Y1011" s="139"/>
      <c r="Z1011" s="136"/>
      <c r="AA1011" s="136"/>
      <c r="AB1011" s="136"/>
      <c r="AC1011" s="136"/>
    </row>
    <row r="1012" ht="80" hidden="1" customHeight="1" spans="1:29">
      <c r="A1012" s="177" t="s">
        <v>18599</v>
      </c>
      <c r="B1012" s="134"/>
      <c r="C1012" s="87" t="s">
        <v>2</v>
      </c>
      <c r="D1012" s="135" t="s">
        <v>16466</v>
      </c>
      <c r="E1012" s="157" t="s">
        <v>18600</v>
      </c>
      <c r="F1012" s="157" t="s">
        <v>16568</v>
      </c>
      <c r="G1012" s="137"/>
      <c r="H1012" s="135">
        <v>30</v>
      </c>
      <c r="I1012" s="78">
        <f t="shared" si="36"/>
        <v>30</v>
      </c>
      <c r="J1012" s="160">
        <v>1</v>
      </c>
      <c r="K1012" s="141">
        <v>0</v>
      </c>
      <c r="L1012" s="105">
        <f>STOCK[[#This Row],[Entradas]]-STOCK[[#This Row],[Salidas]]</f>
        <v>1</v>
      </c>
      <c r="M1012" s="99">
        <f t="shared" si="34"/>
        <v>3</v>
      </c>
      <c r="N1012" s="169">
        <v>37</v>
      </c>
      <c r="O1012" s="169">
        <v>37</v>
      </c>
      <c r="P1012" s="135"/>
      <c r="Q1012" s="141"/>
      <c r="R1012" s="137"/>
      <c r="S1012" s="137"/>
      <c r="T1012" s="137"/>
      <c r="U1012" s="137"/>
      <c r="V1012" s="80">
        <f t="shared" si="35"/>
        <v>30</v>
      </c>
      <c r="W1012" s="137"/>
      <c r="X1012" s="137"/>
      <c r="Y1012" s="140"/>
      <c r="Z1012" s="137"/>
      <c r="AA1012" s="137"/>
      <c r="AB1012" s="137"/>
      <c r="AC1012" s="137"/>
    </row>
    <row r="1013" ht="80" hidden="1" customHeight="1" spans="1:29">
      <c r="A1013" s="177" t="s">
        <v>18601</v>
      </c>
      <c r="B1013" s="134"/>
      <c r="C1013" s="83" t="s">
        <v>2</v>
      </c>
      <c r="D1013" s="135" t="s">
        <v>16466</v>
      </c>
      <c r="E1013" s="157" t="s">
        <v>18602</v>
      </c>
      <c r="F1013" s="157" t="s">
        <v>16400</v>
      </c>
      <c r="G1013" s="136"/>
      <c r="H1013" s="135">
        <v>30</v>
      </c>
      <c r="I1013" s="78">
        <f t="shared" si="36"/>
        <v>30</v>
      </c>
      <c r="J1013" s="160">
        <v>1</v>
      </c>
      <c r="K1013" s="176">
        <v>0</v>
      </c>
      <c r="L1013" s="105">
        <f>STOCK[[#This Row],[Entradas]]-STOCK[[#This Row],[Salidas]]</f>
        <v>1</v>
      </c>
      <c r="M1013" s="99">
        <f t="shared" si="34"/>
        <v>3</v>
      </c>
      <c r="N1013" s="169">
        <v>38</v>
      </c>
      <c r="O1013" s="169">
        <v>38</v>
      </c>
      <c r="P1013" s="135"/>
      <c r="Q1013" s="142"/>
      <c r="R1013" s="136"/>
      <c r="S1013" s="136"/>
      <c r="T1013" s="136"/>
      <c r="U1013" s="136"/>
      <c r="V1013" s="80">
        <f t="shared" si="35"/>
        <v>30</v>
      </c>
      <c r="W1013" s="136"/>
      <c r="X1013" s="136"/>
      <c r="Y1013" s="139"/>
      <c r="Z1013" s="136"/>
      <c r="AA1013" s="136"/>
      <c r="AB1013" s="136"/>
      <c r="AC1013" s="136"/>
    </row>
    <row r="1014" ht="80" hidden="1" customHeight="1" spans="1:29">
      <c r="A1014" s="177" t="s">
        <v>18603</v>
      </c>
      <c r="B1014" s="134"/>
      <c r="C1014" s="87" t="s">
        <v>2</v>
      </c>
      <c r="D1014" s="135" t="s">
        <v>16466</v>
      </c>
      <c r="E1014" s="157" t="s">
        <v>18604</v>
      </c>
      <c r="F1014" s="157" t="s">
        <v>16409</v>
      </c>
      <c r="G1014" s="137"/>
      <c r="H1014" s="135">
        <v>30</v>
      </c>
      <c r="I1014" s="78">
        <f t="shared" si="36"/>
        <v>30</v>
      </c>
      <c r="J1014" s="160">
        <v>1</v>
      </c>
      <c r="K1014" s="141">
        <v>0</v>
      </c>
      <c r="L1014" s="105">
        <f>STOCK[[#This Row],[Entradas]]-STOCK[[#This Row],[Salidas]]</f>
        <v>1</v>
      </c>
      <c r="M1014" s="99">
        <f t="shared" si="34"/>
        <v>3</v>
      </c>
      <c r="N1014" s="169">
        <v>39</v>
      </c>
      <c r="O1014" s="169">
        <v>39</v>
      </c>
      <c r="P1014" s="135"/>
      <c r="Q1014" s="141"/>
      <c r="R1014" s="137"/>
      <c r="S1014" s="137"/>
      <c r="T1014" s="137"/>
      <c r="U1014" s="137"/>
      <c r="V1014" s="80">
        <f t="shared" si="35"/>
        <v>30</v>
      </c>
      <c r="W1014" s="137"/>
      <c r="X1014" s="137"/>
      <c r="Y1014" s="140"/>
      <c r="Z1014" s="137"/>
      <c r="AA1014" s="137"/>
      <c r="AB1014" s="137"/>
      <c r="AC1014" s="137"/>
    </row>
    <row r="1015" ht="80" hidden="1" customHeight="1" spans="1:29">
      <c r="A1015" s="177" t="s">
        <v>18605</v>
      </c>
      <c r="B1015" s="134"/>
      <c r="C1015" s="83" t="s">
        <v>2</v>
      </c>
      <c r="D1015" s="135" t="s">
        <v>16466</v>
      </c>
      <c r="E1015" s="157" t="s">
        <v>18606</v>
      </c>
      <c r="F1015" s="157" t="s">
        <v>16413</v>
      </c>
      <c r="G1015" s="136"/>
      <c r="H1015" s="135">
        <v>30</v>
      </c>
      <c r="I1015" s="78">
        <f t="shared" si="36"/>
        <v>30</v>
      </c>
      <c r="J1015" s="160">
        <v>4</v>
      </c>
      <c r="K1015" s="176">
        <v>0</v>
      </c>
      <c r="L1015" s="105">
        <f>STOCK[[#This Row],[Entradas]]-STOCK[[#This Row],[Salidas]]</f>
        <v>4</v>
      </c>
      <c r="M1015" s="99">
        <f t="shared" si="34"/>
        <v>3</v>
      </c>
      <c r="N1015" s="169">
        <v>40</v>
      </c>
      <c r="O1015" s="169">
        <v>40</v>
      </c>
      <c r="P1015" s="135"/>
      <c r="Q1015" s="142"/>
      <c r="R1015" s="136"/>
      <c r="S1015" s="136"/>
      <c r="T1015" s="136"/>
      <c r="U1015" s="136"/>
      <c r="V1015" s="80">
        <f t="shared" si="35"/>
        <v>30</v>
      </c>
      <c r="W1015" s="136"/>
      <c r="X1015" s="136"/>
      <c r="Y1015" s="139"/>
      <c r="Z1015" s="136"/>
      <c r="AA1015" s="136"/>
      <c r="AB1015" s="136"/>
      <c r="AC1015" s="136"/>
    </row>
    <row r="1016" ht="80" hidden="1" customHeight="1" spans="1:29">
      <c r="A1016" s="177" t="s">
        <v>18607</v>
      </c>
      <c r="B1016" s="134"/>
      <c r="C1016" s="87" t="s">
        <v>2</v>
      </c>
      <c r="D1016" s="135" t="s">
        <v>16466</v>
      </c>
      <c r="E1016" s="157" t="s">
        <v>18608</v>
      </c>
      <c r="F1016" s="157" t="s">
        <v>16568</v>
      </c>
      <c r="G1016" s="137"/>
      <c r="H1016" s="135">
        <v>35</v>
      </c>
      <c r="I1016" s="78">
        <f t="shared" si="36"/>
        <v>35</v>
      </c>
      <c r="J1016" s="160">
        <v>1</v>
      </c>
      <c r="K1016" s="141">
        <v>0</v>
      </c>
      <c r="L1016" s="105">
        <f>STOCK[[#This Row],[Entradas]]-STOCK[[#This Row],[Salidas]]</f>
        <v>1</v>
      </c>
      <c r="M1016" s="99">
        <f t="shared" si="34"/>
        <v>3.5</v>
      </c>
      <c r="N1016" s="169">
        <v>41</v>
      </c>
      <c r="O1016" s="169">
        <v>41</v>
      </c>
      <c r="P1016" s="135"/>
      <c r="Q1016" s="141"/>
      <c r="R1016" s="137"/>
      <c r="S1016" s="137"/>
      <c r="T1016" s="137"/>
      <c r="U1016" s="137"/>
      <c r="V1016" s="80">
        <f t="shared" si="35"/>
        <v>35</v>
      </c>
      <c r="W1016" s="137"/>
      <c r="X1016" s="137"/>
      <c r="Y1016" s="140"/>
      <c r="Z1016" s="137"/>
      <c r="AA1016" s="137"/>
      <c r="AB1016" s="137"/>
      <c r="AC1016" s="137"/>
    </row>
    <row r="1017" ht="80" hidden="1" customHeight="1" spans="1:29">
      <c r="A1017" s="177" t="s">
        <v>18609</v>
      </c>
      <c r="B1017" s="134"/>
      <c r="C1017" s="83" t="s">
        <v>2</v>
      </c>
      <c r="D1017" s="135" t="s">
        <v>18610</v>
      </c>
      <c r="E1017" s="157" t="s">
        <v>18611</v>
      </c>
      <c r="F1017" s="157" t="s">
        <v>17230</v>
      </c>
      <c r="G1017" s="136"/>
      <c r="H1017" s="135">
        <v>30</v>
      </c>
      <c r="I1017" s="78">
        <f t="shared" si="36"/>
        <v>30</v>
      </c>
      <c r="J1017" s="160">
        <v>1</v>
      </c>
      <c r="K1017" s="176">
        <v>0</v>
      </c>
      <c r="L1017" s="105">
        <f>STOCK[[#This Row],[Entradas]]-STOCK[[#This Row],[Salidas]]</f>
        <v>1</v>
      </c>
      <c r="M1017" s="99">
        <f t="shared" ref="M1017:M1080" si="37">H1017*10%</f>
        <v>3</v>
      </c>
      <c r="N1017" s="169">
        <v>42</v>
      </c>
      <c r="O1017" s="169">
        <v>42</v>
      </c>
      <c r="P1017" s="135"/>
      <c r="Q1017" s="142"/>
      <c r="R1017" s="136"/>
      <c r="S1017" s="136"/>
      <c r="T1017" s="136"/>
      <c r="U1017" s="136"/>
      <c r="V1017" s="80">
        <f t="shared" si="35"/>
        <v>30</v>
      </c>
      <c r="W1017" s="136"/>
      <c r="X1017" s="136"/>
      <c r="Y1017" s="139"/>
      <c r="Z1017" s="136"/>
      <c r="AA1017" s="136"/>
      <c r="AB1017" s="136"/>
      <c r="AC1017" s="136"/>
    </row>
    <row r="1018" ht="80" hidden="1" customHeight="1" spans="1:30">
      <c r="A1018" s="177" t="s">
        <v>18612</v>
      </c>
      <c r="B1018" s="134"/>
      <c r="C1018" s="87" t="s">
        <v>2</v>
      </c>
      <c r="D1018" s="135" t="s">
        <v>16582</v>
      </c>
      <c r="E1018" s="157" t="s">
        <v>18613</v>
      </c>
      <c r="F1018" s="157" t="s">
        <v>16400</v>
      </c>
      <c r="G1018" s="137"/>
      <c r="H1018" s="135">
        <v>30</v>
      </c>
      <c r="I1018" s="78">
        <f t="shared" si="36"/>
        <v>30</v>
      </c>
      <c r="J1018" s="160">
        <v>2</v>
      </c>
      <c r="K1018" s="141">
        <v>0</v>
      </c>
      <c r="L1018" s="105">
        <f>STOCK[[#This Row],[Entradas]]-STOCK[[#This Row],[Salidas]]</f>
        <v>2</v>
      </c>
      <c r="M1018" s="99">
        <f t="shared" si="37"/>
        <v>3</v>
      </c>
      <c r="N1018" s="169">
        <v>43</v>
      </c>
      <c r="O1018" s="169">
        <v>43</v>
      </c>
      <c r="P1018" s="135"/>
      <c r="Q1018" s="141"/>
      <c r="R1018" s="137"/>
      <c r="S1018" s="137"/>
      <c r="T1018" s="137"/>
      <c r="U1018" s="137"/>
      <c r="V1018" s="80">
        <f t="shared" si="35"/>
        <v>30</v>
      </c>
      <c r="W1018" s="137"/>
      <c r="X1018" s="137"/>
      <c r="Y1018" s="140"/>
      <c r="Z1018" s="137"/>
      <c r="AA1018" s="137"/>
      <c r="AB1018" s="137"/>
      <c r="AC1018" s="137"/>
      <c r="AD1018" s="62"/>
    </row>
    <row r="1019" ht="80" hidden="1" customHeight="1" spans="1:30">
      <c r="A1019" s="177" t="s">
        <v>18614</v>
      </c>
      <c r="B1019" s="134"/>
      <c r="C1019" s="83" t="s">
        <v>2</v>
      </c>
      <c r="D1019" s="135" t="s">
        <v>16582</v>
      </c>
      <c r="E1019" s="157" t="s">
        <v>18615</v>
      </c>
      <c r="F1019" s="157" t="s">
        <v>16409</v>
      </c>
      <c r="G1019" s="136"/>
      <c r="H1019" s="135">
        <v>30</v>
      </c>
      <c r="I1019" s="78">
        <f t="shared" si="36"/>
        <v>30</v>
      </c>
      <c r="J1019" s="160">
        <v>1</v>
      </c>
      <c r="K1019" s="176">
        <v>1</v>
      </c>
      <c r="L1019" s="105">
        <f>STOCK[[#This Row],[Entradas]]-STOCK[[#This Row],[Salidas]]</f>
        <v>0</v>
      </c>
      <c r="M1019" s="99">
        <f t="shared" si="37"/>
        <v>3</v>
      </c>
      <c r="N1019" s="169">
        <v>44</v>
      </c>
      <c r="O1019" s="169">
        <v>44</v>
      </c>
      <c r="P1019" s="135"/>
      <c r="Q1019" s="142"/>
      <c r="R1019" s="136"/>
      <c r="S1019" s="136"/>
      <c r="T1019" s="136"/>
      <c r="U1019" s="136"/>
      <c r="V1019" s="80">
        <f t="shared" si="35"/>
        <v>30</v>
      </c>
      <c r="W1019" s="136"/>
      <c r="X1019" s="136"/>
      <c r="Y1019" s="139"/>
      <c r="Z1019" s="136"/>
      <c r="AA1019" s="136"/>
      <c r="AB1019" s="136"/>
      <c r="AC1019" s="136"/>
      <c r="AD1019" s="62"/>
    </row>
    <row r="1020" s="62" customFormat="1" ht="80" hidden="1" customHeight="1" spans="1:30">
      <c r="A1020" s="177" t="s">
        <v>18616</v>
      </c>
      <c r="B1020" s="134"/>
      <c r="C1020" s="87" t="s">
        <v>2</v>
      </c>
      <c r="D1020" s="135" t="s">
        <v>16582</v>
      </c>
      <c r="E1020" s="157" t="s">
        <v>18617</v>
      </c>
      <c r="F1020" s="157" t="s">
        <v>16400</v>
      </c>
      <c r="G1020" s="137"/>
      <c r="H1020" s="135">
        <v>30</v>
      </c>
      <c r="I1020" s="78">
        <f t="shared" si="36"/>
        <v>30</v>
      </c>
      <c r="J1020" s="160">
        <v>1</v>
      </c>
      <c r="K1020" s="141">
        <v>1</v>
      </c>
      <c r="L1020" s="105">
        <f>STOCK[[#This Row],[Entradas]]-STOCK[[#This Row],[Salidas]]</f>
        <v>0</v>
      </c>
      <c r="M1020" s="99">
        <f t="shared" si="37"/>
        <v>3</v>
      </c>
      <c r="N1020" s="169">
        <v>45</v>
      </c>
      <c r="O1020" s="169">
        <v>45</v>
      </c>
      <c r="P1020" s="135"/>
      <c r="Q1020" s="141"/>
      <c r="R1020" s="137"/>
      <c r="S1020" s="137"/>
      <c r="T1020" s="137"/>
      <c r="U1020" s="137"/>
      <c r="V1020" s="80">
        <f t="shared" si="35"/>
        <v>30</v>
      </c>
      <c r="W1020" s="137"/>
      <c r="X1020" s="137"/>
      <c r="Y1020" s="140"/>
      <c r="Z1020" s="137"/>
      <c r="AA1020" s="137"/>
      <c r="AB1020" s="137"/>
      <c r="AC1020" s="137"/>
      <c r="AD1020" s="65"/>
    </row>
    <row r="1021" s="62" customFormat="1" ht="80" hidden="1" customHeight="1" spans="1:29">
      <c r="A1021" s="177" t="s">
        <v>18618</v>
      </c>
      <c r="B1021" s="134"/>
      <c r="C1021" s="83" t="s">
        <v>2</v>
      </c>
      <c r="D1021" s="135" t="s">
        <v>18610</v>
      </c>
      <c r="E1021" s="157" t="s">
        <v>18619</v>
      </c>
      <c r="F1021" s="157" t="s">
        <v>16568</v>
      </c>
      <c r="G1021" s="136"/>
      <c r="H1021" s="135">
        <v>30</v>
      </c>
      <c r="I1021" s="78">
        <f t="shared" si="36"/>
        <v>30</v>
      </c>
      <c r="J1021" s="160">
        <v>2</v>
      </c>
      <c r="K1021" s="176">
        <v>0</v>
      </c>
      <c r="L1021" s="105">
        <f>STOCK[[#This Row],[Entradas]]-STOCK[[#This Row],[Salidas]]</f>
        <v>2</v>
      </c>
      <c r="M1021" s="99">
        <f t="shared" si="37"/>
        <v>3</v>
      </c>
      <c r="N1021" s="169">
        <v>46</v>
      </c>
      <c r="O1021" s="169">
        <v>46</v>
      </c>
      <c r="P1021" s="135"/>
      <c r="Q1021" s="142"/>
      <c r="R1021" s="136"/>
      <c r="S1021" s="136"/>
      <c r="T1021" s="136"/>
      <c r="U1021" s="136"/>
      <c r="V1021" s="80">
        <f t="shared" si="35"/>
        <v>30</v>
      </c>
      <c r="W1021" s="136"/>
      <c r="X1021" s="136"/>
      <c r="Y1021" s="139"/>
      <c r="Z1021" s="136"/>
      <c r="AA1021" s="136"/>
      <c r="AB1021" s="136"/>
      <c r="AC1021" s="136"/>
    </row>
    <row r="1022" s="62" customFormat="1" ht="80" hidden="1" customHeight="1" spans="1:30">
      <c r="A1022" s="177" t="s">
        <v>18620</v>
      </c>
      <c r="B1022" s="134"/>
      <c r="C1022" s="87" t="s">
        <v>2</v>
      </c>
      <c r="D1022" s="135" t="s">
        <v>16500</v>
      </c>
      <c r="E1022" s="157" t="s">
        <v>18621</v>
      </c>
      <c r="F1022" s="157" t="s">
        <v>17230</v>
      </c>
      <c r="G1022" s="137"/>
      <c r="H1022" s="135">
        <v>30</v>
      </c>
      <c r="I1022" s="78">
        <f t="shared" si="36"/>
        <v>30</v>
      </c>
      <c r="J1022" s="160">
        <v>1</v>
      </c>
      <c r="K1022" s="141">
        <v>0</v>
      </c>
      <c r="L1022" s="105">
        <f>STOCK[[#This Row],[Entradas]]-STOCK[[#This Row],[Salidas]]</f>
        <v>1</v>
      </c>
      <c r="M1022" s="99">
        <f t="shared" si="37"/>
        <v>3</v>
      </c>
      <c r="N1022" s="169">
        <v>47</v>
      </c>
      <c r="O1022" s="169">
        <v>47</v>
      </c>
      <c r="P1022" s="135"/>
      <c r="Q1022" s="141"/>
      <c r="R1022" s="137"/>
      <c r="S1022" s="137"/>
      <c r="T1022" s="137"/>
      <c r="U1022" s="137"/>
      <c r="V1022" s="80">
        <f t="shared" si="35"/>
        <v>30</v>
      </c>
      <c r="W1022" s="137"/>
      <c r="X1022" s="137"/>
      <c r="Y1022" s="140"/>
      <c r="Z1022" s="137"/>
      <c r="AA1022" s="137"/>
      <c r="AB1022" s="137"/>
      <c r="AC1022" s="137"/>
      <c r="AD1022" s="70"/>
    </row>
    <row r="1023" s="62" customFormat="1" ht="80" hidden="1" customHeight="1" spans="1:30">
      <c r="A1023" s="177" t="s">
        <v>18622</v>
      </c>
      <c r="B1023" s="134"/>
      <c r="C1023" s="83" t="s">
        <v>2</v>
      </c>
      <c r="D1023" s="135" t="s">
        <v>16500</v>
      </c>
      <c r="E1023" s="157" t="s">
        <v>18623</v>
      </c>
      <c r="F1023" s="157" t="s">
        <v>16400</v>
      </c>
      <c r="G1023" s="136"/>
      <c r="H1023" s="135">
        <v>30</v>
      </c>
      <c r="I1023" s="78">
        <f t="shared" si="36"/>
        <v>30</v>
      </c>
      <c r="J1023" s="160">
        <v>1</v>
      </c>
      <c r="K1023" s="176">
        <v>0</v>
      </c>
      <c r="L1023" s="105">
        <f>STOCK[[#This Row],[Entradas]]-STOCK[[#This Row],[Salidas]]</f>
        <v>1</v>
      </c>
      <c r="M1023" s="99">
        <f t="shared" si="37"/>
        <v>3</v>
      </c>
      <c r="N1023" s="169">
        <v>48</v>
      </c>
      <c r="O1023" s="169">
        <v>48</v>
      </c>
      <c r="P1023" s="135"/>
      <c r="Q1023" s="142"/>
      <c r="R1023" s="136"/>
      <c r="S1023" s="136"/>
      <c r="T1023" s="136"/>
      <c r="U1023" s="136"/>
      <c r="V1023" s="80">
        <f t="shared" si="35"/>
        <v>30</v>
      </c>
      <c r="W1023" s="136"/>
      <c r="X1023" s="136"/>
      <c r="Y1023" s="139"/>
      <c r="Z1023" s="136"/>
      <c r="AA1023" s="136"/>
      <c r="AB1023" s="136"/>
      <c r="AC1023" s="136"/>
      <c r="AD1023" s="70"/>
    </row>
    <row r="1024" ht="80" hidden="1" customHeight="1" spans="1:29">
      <c r="A1024" s="177" t="s">
        <v>18624</v>
      </c>
      <c r="B1024" s="134"/>
      <c r="C1024" s="87" t="s">
        <v>2</v>
      </c>
      <c r="D1024" s="135" t="s">
        <v>16500</v>
      </c>
      <c r="E1024" s="157" t="s">
        <v>18625</v>
      </c>
      <c r="F1024" s="157" t="s">
        <v>16409</v>
      </c>
      <c r="G1024" s="137"/>
      <c r="H1024" s="135">
        <v>30</v>
      </c>
      <c r="I1024" s="78">
        <f t="shared" si="36"/>
        <v>30</v>
      </c>
      <c r="J1024" s="160">
        <v>1</v>
      </c>
      <c r="K1024" s="141">
        <v>1</v>
      </c>
      <c r="L1024" s="105">
        <f>STOCK[[#This Row],[Entradas]]-STOCK[[#This Row],[Salidas]]</f>
        <v>0</v>
      </c>
      <c r="M1024" s="99">
        <f t="shared" si="37"/>
        <v>3</v>
      </c>
      <c r="N1024" s="169">
        <v>49</v>
      </c>
      <c r="O1024" s="169">
        <v>49</v>
      </c>
      <c r="P1024" s="135"/>
      <c r="Q1024" s="141"/>
      <c r="R1024" s="137"/>
      <c r="S1024" s="137"/>
      <c r="T1024" s="137"/>
      <c r="U1024" s="137"/>
      <c r="V1024" s="80">
        <f t="shared" si="35"/>
        <v>30</v>
      </c>
      <c r="W1024" s="137"/>
      <c r="X1024" s="137"/>
      <c r="Y1024" s="140"/>
      <c r="Z1024" s="137"/>
      <c r="AA1024" s="137"/>
      <c r="AB1024" s="137"/>
      <c r="AC1024" s="137"/>
    </row>
    <row r="1025" ht="80" hidden="1" customHeight="1" spans="1:29">
      <c r="A1025" s="177" t="s">
        <v>18626</v>
      </c>
      <c r="B1025" s="134"/>
      <c r="C1025" s="83" t="s">
        <v>2</v>
      </c>
      <c r="D1025" s="135" t="s">
        <v>16500</v>
      </c>
      <c r="E1025" s="157" t="s">
        <v>18627</v>
      </c>
      <c r="F1025" s="157" t="s">
        <v>16409</v>
      </c>
      <c r="G1025" s="136"/>
      <c r="H1025" s="135">
        <v>30</v>
      </c>
      <c r="I1025" s="78">
        <f t="shared" si="36"/>
        <v>30</v>
      </c>
      <c r="J1025" s="160">
        <v>1</v>
      </c>
      <c r="K1025" s="176">
        <v>0</v>
      </c>
      <c r="L1025" s="105">
        <f>STOCK[[#This Row],[Entradas]]-STOCK[[#This Row],[Salidas]]</f>
        <v>1</v>
      </c>
      <c r="M1025" s="99">
        <f t="shared" si="37"/>
        <v>3</v>
      </c>
      <c r="N1025" s="169">
        <v>50</v>
      </c>
      <c r="O1025" s="169">
        <v>50</v>
      </c>
      <c r="P1025" s="135"/>
      <c r="Q1025" s="142"/>
      <c r="R1025" s="136"/>
      <c r="S1025" s="136"/>
      <c r="T1025" s="136"/>
      <c r="U1025" s="136"/>
      <c r="V1025" s="80">
        <f t="shared" si="35"/>
        <v>30</v>
      </c>
      <c r="W1025" s="136"/>
      <c r="X1025" s="136"/>
      <c r="Y1025" s="139"/>
      <c r="Z1025" s="136"/>
      <c r="AA1025" s="136"/>
      <c r="AB1025" s="136"/>
      <c r="AC1025" s="136"/>
    </row>
    <row r="1026" ht="80" hidden="1" customHeight="1" spans="1:29">
      <c r="A1026" s="178" t="s">
        <v>18628</v>
      </c>
      <c r="B1026" s="134"/>
      <c r="C1026" s="87" t="s">
        <v>2</v>
      </c>
      <c r="D1026" s="135" t="s">
        <v>16466</v>
      </c>
      <c r="E1026" s="157" t="s">
        <v>18629</v>
      </c>
      <c r="F1026" s="157" t="s">
        <v>16409</v>
      </c>
      <c r="G1026" s="137"/>
      <c r="H1026" s="135">
        <v>30</v>
      </c>
      <c r="I1026" s="78">
        <f t="shared" si="36"/>
        <v>30</v>
      </c>
      <c r="J1026" s="160">
        <v>3</v>
      </c>
      <c r="K1026" s="141">
        <v>0</v>
      </c>
      <c r="L1026" s="105">
        <f>STOCK[[#This Row],[Entradas]]-STOCK[[#This Row],[Salidas]]</f>
        <v>3</v>
      </c>
      <c r="M1026" s="99">
        <f t="shared" si="37"/>
        <v>3</v>
      </c>
      <c r="N1026" s="169">
        <v>51</v>
      </c>
      <c r="O1026" s="169">
        <v>51</v>
      </c>
      <c r="P1026" s="135"/>
      <c r="Q1026" s="141"/>
      <c r="R1026" s="137"/>
      <c r="S1026" s="137"/>
      <c r="T1026" s="137"/>
      <c r="U1026" s="137"/>
      <c r="V1026" s="80">
        <f t="shared" ref="V1026:V1089" si="38">H1026</f>
        <v>30</v>
      </c>
      <c r="W1026" s="137"/>
      <c r="X1026" s="137"/>
      <c r="Y1026" s="140"/>
      <c r="Z1026" s="137"/>
      <c r="AA1026" s="137"/>
      <c r="AB1026" s="137"/>
      <c r="AC1026" s="137"/>
    </row>
    <row r="1027" s="62" customFormat="1" ht="80" hidden="1" customHeight="1" spans="1:29">
      <c r="A1027" s="178" t="s">
        <v>18630</v>
      </c>
      <c r="B1027" s="134"/>
      <c r="C1027" s="83" t="s">
        <v>2</v>
      </c>
      <c r="D1027" s="135" t="s">
        <v>16466</v>
      </c>
      <c r="E1027" s="157" t="s">
        <v>18631</v>
      </c>
      <c r="F1027" s="157" t="s">
        <v>17230</v>
      </c>
      <c r="G1027" s="136"/>
      <c r="H1027" s="135">
        <v>20</v>
      </c>
      <c r="I1027" s="78">
        <f t="shared" si="36"/>
        <v>20</v>
      </c>
      <c r="J1027" s="160">
        <v>2</v>
      </c>
      <c r="K1027" s="176">
        <v>0</v>
      </c>
      <c r="L1027" s="105">
        <f>STOCK[[#This Row],[Entradas]]-STOCK[[#This Row],[Salidas]]</f>
        <v>2</v>
      </c>
      <c r="M1027" s="99">
        <f t="shared" si="37"/>
        <v>2</v>
      </c>
      <c r="N1027" s="169">
        <v>52</v>
      </c>
      <c r="O1027" s="169">
        <v>52</v>
      </c>
      <c r="P1027" s="135"/>
      <c r="Q1027" s="142"/>
      <c r="R1027" s="136"/>
      <c r="S1027" s="136"/>
      <c r="T1027" s="136"/>
      <c r="U1027" s="136"/>
      <c r="V1027" s="80">
        <f t="shared" si="38"/>
        <v>20</v>
      </c>
      <c r="W1027" s="136"/>
      <c r="X1027" s="136"/>
      <c r="Y1027" s="139"/>
      <c r="Z1027" s="136"/>
      <c r="AA1027" s="136"/>
      <c r="AB1027" s="136"/>
      <c r="AC1027" s="136"/>
    </row>
    <row r="1028" ht="80" hidden="1" customHeight="1" spans="1:29">
      <c r="A1028" s="178" t="s">
        <v>18632</v>
      </c>
      <c r="B1028" s="134"/>
      <c r="C1028" s="87" t="s">
        <v>2</v>
      </c>
      <c r="D1028" s="135" t="s">
        <v>16466</v>
      </c>
      <c r="E1028" s="157" t="s">
        <v>18633</v>
      </c>
      <c r="F1028" s="157" t="s">
        <v>16568</v>
      </c>
      <c r="G1028" s="137"/>
      <c r="H1028" s="135">
        <v>20</v>
      </c>
      <c r="I1028" s="78">
        <f t="shared" si="36"/>
        <v>20</v>
      </c>
      <c r="J1028" s="160">
        <v>2</v>
      </c>
      <c r="K1028" s="141">
        <v>0</v>
      </c>
      <c r="L1028" s="105">
        <f>STOCK[[#This Row],[Entradas]]-STOCK[[#This Row],[Salidas]]</f>
        <v>2</v>
      </c>
      <c r="M1028" s="99">
        <f t="shared" si="37"/>
        <v>2</v>
      </c>
      <c r="N1028" s="169">
        <v>53</v>
      </c>
      <c r="O1028" s="169">
        <v>53</v>
      </c>
      <c r="P1028" s="135"/>
      <c r="Q1028" s="141"/>
      <c r="R1028" s="137"/>
      <c r="S1028" s="137"/>
      <c r="T1028" s="137"/>
      <c r="U1028" s="137"/>
      <c r="V1028" s="80">
        <f t="shared" si="38"/>
        <v>20</v>
      </c>
      <c r="W1028" s="137"/>
      <c r="X1028" s="137"/>
      <c r="Y1028" s="140"/>
      <c r="Z1028" s="137"/>
      <c r="AA1028" s="137"/>
      <c r="AB1028" s="137"/>
      <c r="AC1028" s="137"/>
    </row>
    <row r="1029" ht="80" hidden="1" customHeight="1" spans="1:29">
      <c r="A1029" s="178" t="s">
        <v>18634</v>
      </c>
      <c r="B1029" s="134"/>
      <c r="C1029" s="83" t="s">
        <v>2</v>
      </c>
      <c r="D1029" s="135" t="s">
        <v>16466</v>
      </c>
      <c r="E1029" s="157" t="s">
        <v>18635</v>
      </c>
      <c r="F1029" s="157" t="s">
        <v>16409</v>
      </c>
      <c r="G1029" s="136"/>
      <c r="H1029" s="135">
        <v>20</v>
      </c>
      <c r="I1029" s="78">
        <f t="shared" si="36"/>
        <v>20</v>
      </c>
      <c r="J1029" s="160">
        <v>1</v>
      </c>
      <c r="K1029" s="176">
        <v>0</v>
      </c>
      <c r="L1029" s="105">
        <f>STOCK[[#This Row],[Entradas]]-STOCK[[#This Row],[Salidas]]</f>
        <v>1</v>
      </c>
      <c r="M1029" s="99">
        <f t="shared" si="37"/>
        <v>2</v>
      </c>
      <c r="N1029" s="169">
        <v>54</v>
      </c>
      <c r="O1029" s="169">
        <v>54</v>
      </c>
      <c r="P1029" s="135"/>
      <c r="Q1029" s="142"/>
      <c r="R1029" s="136"/>
      <c r="S1029" s="136"/>
      <c r="T1029" s="136"/>
      <c r="U1029" s="136"/>
      <c r="V1029" s="80">
        <f t="shared" si="38"/>
        <v>20</v>
      </c>
      <c r="W1029" s="136"/>
      <c r="X1029" s="136"/>
      <c r="Y1029" s="139"/>
      <c r="Z1029" s="136"/>
      <c r="AA1029" s="136"/>
      <c r="AB1029" s="136"/>
      <c r="AC1029" s="136"/>
    </row>
    <row r="1030" ht="80" hidden="1" customHeight="1" spans="1:29">
      <c r="A1030" s="177" t="s">
        <v>18636</v>
      </c>
      <c r="B1030" s="134"/>
      <c r="C1030" s="87" t="s">
        <v>2</v>
      </c>
      <c r="D1030" s="135" t="s">
        <v>16466</v>
      </c>
      <c r="E1030" s="157" t="s">
        <v>18637</v>
      </c>
      <c r="F1030" s="157" t="s">
        <v>16400</v>
      </c>
      <c r="G1030" s="137"/>
      <c r="H1030" s="135">
        <v>30</v>
      </c>
      <c r="I1030" s="78">
        <f t="shared" si="36"/>
        <v>30</v>
      </c>
      <c r="J1030" s="160">
        <v>1</v>
      </c>
      <c r="K1030" s="141">
        <v>1</v>
      </c>
      <c r="L1030" s="105">
        <f>STOCK[[#This Row],[Entradas]]-STOCK[[#This Row],[Salidas]]</f>
        <v>0</v>
      </c>
      <c r="M1030" s="99">
        <f t="shared" si="37"/>
        <v>3</v>
      </c>
      <c r="N1030" s="169">
        <v>55</v>
      </c>
      <c r="O1030" s="169">
        <v>55</v>
      </c>
      <c r="P1030" s="135"/>
      <c r="Q1030" s="141"/>
      <c r="R1030" s="137"/>
      <c r="S1030" s="137"/>
      <c r="T1030" s="137"/>
      <c r="U1030" s="137"/>
      <c r="V1030" s="80">
        <f t="shared" si="38"/>
        <v>30</v>
      </c>
      <c r="W1030" s="137"/>
      <c r="X1030" s="137"/>
      <c r="Y1030" s="140"/>
      <c r="Z1030" s="137"/>
      <c r="AA1030" s="137"/>
      <c r="AB1030" s="137"/>
      <c r="AC1030" s="137"/>
    </row>
    <row r="1031" ht="80" hidden="1" customHeight="1" spans="1:29">
      <c r="A1031" s="177" t="s">
        <v>18638</v>
      </c>
      <c r="B1031" s="134"/>
      <c r="C1031" s="83" t="s">
        <v>2</v>
      </c>
      <c r="D1031" s="135" t="s">
        <v>16466</v>
      </c>
      <c r="E1031" s="157" t="s">
        <v>18639</v>
      </c>
      <c r="F1031" s="157" t="s">
        <v>16400</v>
      </c>
      <c r="G1031" s="136"/>
      <c r="H1031" s="135">
        <v>25</v>
      </c>
      <c r="I1031" s="78">
        <f t="shared" si="36"/>
        <v>25</v>
      </c>
      <c r="J1031" s="160">
        <v>1</v>
      </c>
      <c r="K1031" s="176">
        <v>0</v>
      </c>
      <c r="L1031" s="105">
        <f>STOCK[[#This Row],[Entradas]]-STOCK[[#This Row],[Salidas]]</f>
        <v>1</v>
      </c>
      <c r="M1031" s="99">
        <f t="shared" si="37"/>
        <v>2.5</v>
      </c>
      <c r="N1031" s="169">
        <v>56</v>
      </c>
      <c r="O1031" s="169">
        <v>56</v>
      </c>
      <c r="P1031" s="135"/>
      <c r="Q1031" s="142"/>
      <c r="R1031" s="136"/>
      <c r="S1031" s="136"/>
      <c r="T1031" s="136"/>
      <c r="U1031" s="136"/>
      <c r="V1031" s="80">
        <f t="shared" si="38"/>
        <v>25</v>
      </c>
      <c r="W1031" s="136"/>
      <c r="X1031" s="136"/>
      <c r="Y1031" s="139"/>
      <c r="Z1031" s="136"/>
      <c r="AA1031" s="136"/>
      <c r="AB1031" s="136"/>
      <c r="AC1031" s="136"/>
    </row>
    <row r="1032" ht="80" hidden="1" customHeight="1" spans="1:29">
      <c r="A1032" s="177" t="s">
        <v>18640</v>
      </c>
      <c r="B1032" s="134"/>
      <c r="C1032" s="87" t="s">
        <v>2</v>
      </c>
      <c r="D1032" s="135" t="s">
        <v>16466</v>
      </c>
      <c r="E1032" s="157" t="s">
        <v>18641</v>
      </c>
      <c r="F1032" s="157" t="s">
        <v>16413</v>
      </c>
      <c r="G1032" s="137"/>
      <c r="H1032" s="135">
        <v>20</v>
      </c>
      <c r="I1032" s="78">
        <f t="shared" si="36"/>
        <v>20</v>
      </c>
      <c r="J1032" s="160">
        <v>1</v>
      </c>
      <c r="K1032" s="141">
        <v>1</v>
      </c>
      <c r="L1032" s="105">
        <f>STOCK[[#This Row],[Entradas]]-STOCK[[#This Row],[Salidas]]</f>
        <v>0</v>
      </c>
      <c r="M1032" s="99">
        <f t="shared" si="37"/>
        <v>2</v>
      </c>
      <c r="N1032" s="169">
        <v>57</v>
      </c>
      <c r="O1032" s="169">
        <v>57</v>
      </c>
      <c r="P1032" s="135"/>
      <c r="Q1032" s="141"/>
      <c r="R1032" s="137"/>
      <c r="S1032" s="137"/>
      <c r="T1032" s="137"/>
      <c r="U1032" s="137"/>
      <c r="V1032" s="80">
        <f t="shared" si="38"/>
        <v>20</v>
      </c>
      <c r="W1032" s="137"/>
      <c r="X1032" s="137"/>
      <c r="Y1032" s="140"/>
      <c r="Z1032" s="137"/>
      <c r="AA1032" s="137"/>
      <c r="AB1032" s="137"/>
      <c r="AC1032" s="137"/>
    </row>
    <row r="1033" ht="80" hidden="1" customHeight="1" spans="1:29">
      <c r="A1033" s="177" t="s">
        <v>18642</v>
      </c>
      <c r="B1033" s="134"/>
      <c r="C1033" s="83" t="s">
        <v>2</v>
      </c>
      <c r="D1033" s="135" t="s">
        <v>16466</v>
      </c>
      <c r="E1033" s="157" t="s">
        <v>18643</v>
      </c>
      <c r="F1033" s="157" t="s">
        <v>16400</v>
      </c>
      <c r="G1033" s="136"/>
      <c r="H1033" s="135">
        <v>20</v>
      </c>
      <c r="I1033" s="78">
        <f t="shared" si="36"/>
        <v>20</v>
      </c>
      <c r="J1033" s="160">
        <v>1</v>
      </c>
      <c r="K1033" s="176">
        <v>1</v>
      </c>
      <c r="L1033" s="105">
        <f>STOCK[[#This Row],[Entradas]]-STOCK[[#This Row],[Salidas]]</f>
        <v>0</v>
      </c>
      <c r="M1033" s="99">
        <f t="shared" si="37"/>
        <v>2</v>
      </c>
      <c r="N1033" s="169">
        <v>58</v>
      </c>
      <c r="O1033" s="169">
        <v>58</v>
      </c>
      <c r="P1033" s="135"/>
      <c r="Q1033" s="142"/>
      <c r="R1033" s="136"/>
      <c r="S1033" s="136"/>
      <c r="T1033" s="136"/>
      <c r="U1033" s="136"/>
      <c r="V1033" s="80">
        <f t="shared" si="38"/>
        <v>20</v>
      </c>
      <c r="W1033" s="136"/>
      <c r="X1033" s="136"/>
      <c r="Y1033" s="139"/>
      <c r="Z1033" s="136"/>
      <c r="AA1033" s="136"/>
      <c r="AB1033" s="136"/>
      <c r="AC1033" s="136"/>
    </row>
    <row r="1034" ht="80" hidden="1" customHeight="1" spans="1:29">
      <c r="A1034" s="177" t="s">
        <v>18644</v>
      </c>
      <c r="B1034" s="134"/>
      <c r="C1034" s="87" t="s">
        <v>2</v>
      </c>
      <c r="D1034" s="135" t="s">
        <v>16466</v>
      </c>
      <c r="E1034" s="157" t="s">
        <v>18645</v>
      </c>
      <c r="F1034" s="157" t="s">
        <v>16409</v>
      </c>
      <c r="G1034" s="137"/>
      <c r="H1034" s="135">
        <v>20</v>
      </c>
      <c r="I1034" s="78">
        <f t="shared" si="36"/>
        <v>20</v>
      </c>
      <c r="J1034" s="160">
        <v>1</v>
      </c>
      <c r="K1034" s="141">
        <v>1</v>
      </c>
      <c r="L1034" s="105">
        <f>STOCK[[#This Row],[Entradas]]-STOCK[[#This Row],[Salidas]]</f>
        <v>0</v>
      </c>
      <c r="M1034" s="99">
        <f t="shared" si="37"/>
        <v>2</v>
      </c>
      <c r="N1034" s="169">
        <v>59</v>
      </c>
      <c r="O1034" s="169">
        <v>59</v>
      </c>
      <c r="P1034" s="135"/>
      <c r="Q1034" s="141"/>
      <c r="R1034" s="137"/>
      <c r="S1034" s="137"/>
      <c r="T1034" s="137"/>
      <c r="U1034" s="137"/>
      <c r="V1034" s="80">
        <f t="shared" si="38"/>
        <v>20</v>
      </c>
      <c r="W1034" s="137"/>
      <c r="X1034" s="137"/>
      <c r="Y1034" s="140"/>
      <c r="Z1034" s="137"/>
      <c r="AA1034" s="137"/>
      <c r="AB1034" s="137"/>
      <c r="AC1034" s="137"/>
    </row>
    <row r="1035" ht="80" hidden="1" customHeight="1" spans="1:29">
      <c r="A1035" s="177" t="s">
        <v>18646</v>
      </c>
      <c r="B1035" s="134"/>
      <c r="C1035" s="83" t="s">
        <v>2</v>
      </c>
      <c r="D1035" s="135" t="s">
        <v>16466</v>
      </c>
      <c r="E1035" s="157" t="s">
        <v>18647</v>
      </c>
      <c r="F1035" s="157" t="s">
        <v>16409</v>
      </c>
      <c r="G1035" s="136"/>
      <c r="H1035" s="135">
        <v>28</v>
      </c>
      <c r="I1035" s="78">
        <f t="shared" si="36"/>
        <v>28</v>
      </c>
      <c r="J1035" s="160">
        <v>1</v>
      </c>
      <c r="K1035" s="176">
        <v>0</v>
      </c>
      <c r="L1035" s="105">
        <f>STOCK[[#This Row],[Entradas]]-STOCK[[#This Row],[Salidas]]</f>
        <v>1</v>
      </c>
      <c r="M1035" s="99">
        <f t="shared" si="37"/>
        <v>2.8</v>
      </c>
      <c r="N1035" s="169">
        <v>60</v>
      </c>
      <c r="O1035" s="169">
        <v>60</v>
      </c>
      <c r="P1035" s="135"/>
      <c r="Q1035" s="142"/>
      <c r="R1035" s="136"/>
      <c r="S1035" s="136"/>
      <c r="T1035" s="136"/>
      <c r="U1035" s="136"/>
      <c r="V1035" s="80">
        <f t="shared" si="38"/>
        <v>28</v>
      </c>
      <c r="W1035" s="136"/>
      <c r="X1035" s="136"/>
      <c r="Y1035" s="139"/>
      <c r="Z1035" s="136"/>
      <c r="AA1035" s="136"/>
      <c r="AB1035" s="136"/>
      <c r="AC1035" s="136"/>
    </row>
    <row r="1036" ht="80" hidden="1" customHeight="1" spans="1:29">
      <c r="A1036" s="177" t="s">
        <v>18648</v>
      </c>
      <c r="B1036" s="134"/>
      <c r="C1036" s="87" t="s">
        <v>2</v>
      </c>
      <c r="D1036" s="135" t="s">
        <v>16466</v>
      </c>
      <c r="E1036" s="157" t="s">
        <v>18649</v>
      </c>
      <c r="F1036" s="157" t="s">
        <v>16413</v>
      </c>
      <c r="G1036" s="137"/>
      <c r="H1036" s="135">
        <v>28</v>
      </c>
      <c r="I1036" s="78">
        <f t="shared" si="36"/>
        <v>28</v>
      </c>
      <c r="J1036" s="160">
        <v>2</v>
      </c>
      <c r="K1036" s="141">
        <v>0</v>
      </c>
      <c r="L1036" s="105">
        <f>STOCK[[#This Row],[Entradas]]-STOCK[[#This Row],[Salidas]]</f>
        <v>2</v>
      </c>
      <c r="M1036" s="99">
        <f t="shared" si="37"/>
        <v>2.8</v>
      </c>
      <c r="N1036" s="169">
        <v>61</v>
      </c>
      <c r="O1036" s="169">
        <v>61</v>
      </c>
      <c r="P1036" s="135"/>
      <c r="Q1036" s="141"/>
      <c r="R1036" s="137"/>
      <c r="S1036" s="137"/>
      <c r="T1036" s="137"/>
      <c r="U1036" s="137"/>
      <c r="V1036" s="80">
        <f t="shared" si="38"/>
        <v>28</v>
      </c>
      <c r="W1036" s="137"/>
      <c r="X1036" s="137"/>
      <c r="Y1036" s="140"/>
      <c r="Z1036" s="137"/>
      <c r="AA1036" s="137"/>
      <c r="AB1036" s="137"/>
      <c r="AC1036" s="137"/>
    </row>
    <row r="1037" ht="80" hidden="1" customHeight="1" spans="1:29">
      <c r="A1037" s="177" t="s">
        <v>18650</v>
      </c>
      <c r="B1037" s="134"/>
      <c r="C1037" s="83" t="s">
        <v>2</v>
      </c>
      <c r="D1037" s="135" t="s">
        <v>16466</v>
      </c>
      <c r="E1037" s="157" t="s">
        <v>18651</v>
      </c>
      <c r="F1037" s="157" t="s">
        <v>16568</v>
      </c>
      <c r="G1037" s="136"/>
      <c r="H1037" s="135">
        <v>28</v>
      </c>
      <c r="I1037" s="78">
        <f t="shared" si="36"/>
        <v>28</v>
      </c>
      <c r="J1037" s="160">
        <v>1</v>
      </c>
      <c r="K1037" s="176">
        <v>0</v>
      </c>
      <c r="L1037" s="105">
        <f>STOCK[[#This Row],[Entradas]]-STOCK[[#This Row],[Salidas]]</f>
        <v>1</v>
      </c>
      <c r="M1037" s="99">
        <f t="shared" si="37"/>
        <v>2.8</v>
      </c>
      <c r="N1037" s="169">
        <v>62</v>
      </c>
      <c r="O1037" s="169">
        <v>62</v>
      </c>
      <c r="P1037" s="135"/>
      <c r="Q1037" s="142"/>
      <c r="R1037" s="136"/>
      <c r="S1037" s="136"/>
      <c r="T1037" s="136"/>
      <c r="U1037" s="136"/>
      <c r="V1037" s="80">
        <f t="shared" si="38"/>
        <v>28</v>
      </c>
      <c r="W1037" s="136"/>
      <c r="X1037" s="136"/>
      <c r="Y1037" s="139"/>
      <c r="Z1037" s="136"/>
      <c r="AA1037" s="136"/>
      <c r="AB1037" s="136"/>
      <c r="AC1037" s="136"/>
    </row>
    <row r="1038" ht="80" hidden="1" customHeight="1" spans="1:29">
      <c r="A1038" s="177" t="s">
        <v>18652</v>
      </c>
      <c r="B1038" s="134"/>
      <c r="C1038" s="87" t="s">
        <v>2</v>
      </c>
      <c r="D1038" s="135" t="s">
        <v>16466</v>
      </c>
      <c r="E1038" s="157" t="s">
        <v>18653</v>
      </c>
      <c r="F1038" s="157" t="s">
        <v>17230</v>
      </c>
      <c r="G1038" s="137"/>
      <c r="H1038" s="135">
        <v>20</v>
      </c>
      <c r="I1038" s="78">
        <f t="shared" si="36"/>
        <v>20</v>
      </c>
      <c r="J1038" s="160">
        <v>1</v>
      </c>
      <c r="K1038" s="141">
        <v>0</v>
      </c>
      <c r="L1038" s="105">
        <f>STOCK[[#This Row],[Entradas]]-STOCK[[#This Row],[Salidas]]</f>
        <v>1</v>
      </c>
      <c r="M1038" s="99">
        <f t="shared" si="37"/>
        <v>2</v>
      </c>
      <c r="N1038" s="169">
        <v>63</v>
      </c>
      <c r="O1038" s="169">
        <v>63</v>
      </c>
      <c r="P1038" s="135"/>
      <c r="Q1038" s="141"/>
      <c r="R1038" s="137"/>
      <c r="S1038" s="137"/>
      <c r="T1038" s="137"/>
      <c r="U1038" s="137"/>
      <c r="V1038" s="80">
        <f t="shared" si="38"/>
        <v>20</v>
      </c>
      <c r="W1038" s="137"/>
      <c r="X1038" s="137"/>
      <c r="Y1038" s="140"/>
      <c r="Z1038" s="137"/>
      <c r="AA1038" s="137"/>
      <c r="AB1038" s="137"/>
      <c r="AC1038" s="137"/>
    </row>
    <row r="1039" ht="80" hidden="1" customHeight="1" spans="1:29">
      <c r="A1039" s="177" t="s">
        <v>18654</v>
      </c>
      <c r="B1039" s="134"/>
      <c r="C1039" s="83" t="s">
        <v>2</v>
      </c>
      <c r="D1039" s="135" t="s">
        <v>16466</v>
      </c>
      <c r="E1039" s="157" t="s">
        <v>18655</v>
      </c>
      <c r="F1039" s="157" t="s">
        <v>16413</v>
      </c>
      <c r="G1039" s="136"/>
      <c r="H1039" s="135">
        <v>20</v>
      </c>
      <c r="I1039" s="78">
        <f t="shared" si="36"/>
        <v>20</v>
      </c>
      <c r="J1039" s="160">
        <v>0</v>
      </c>
      <c r="K1039" s="176">
        <v>0</v>
      </c>
      <c r="L1039" s="105">
        <f>STOCK[[#This Row],[Entradas]]-STOCK[[#This Row],[Salidas]]</f>
        <v>0</v>
      </c>
      <c r="M1039" s="99">
        <f t="shared" si="37"/>
        <v>2</v>
      </c>
      <c r="N1039" s="169">
        <v>64</v>
      </c>
      <c r="O1039" s="169">
        <v>64</v>
      </c>
      <c r="P1039" s="135"/>
      <c r="Q1039" s="142"/>
      <c r="R1039" s="136"/>
      <c r="S1039" s="136"/>
      <c r="T1039" s="136"/>
      <c r="U1039" s="136"/>
      <c r="V1039" s="80">
        <f t="shared" si="38"/>
        <v>20</v>
      </c>
      <c r="W1039" s="136"/>
      <c r="X1039" s="136"/>
      <c r="Y1039" s="139"/>
      <c r="Z1039" s="136"/>
      <c r="AA1039" s="136"/>
      <c r="AB1039" s="136"/>
      <c r="AC1039" s="136"/>
    </row>
    <row r="1040" ht="80" hidden="1" customHeight="1" spans="1:29">
      <c r="A1040" s="177" t="s">
        <v>18656</v>
      </c>
      <c r="B1040" s="134"/>
      <c r="C1040" s="83" t="s">
        <v>2</v>
      </c>
      <c r="D1040" s="135" t="s">
        <v>16582</v>
      </c>
      <c r="E1040" s="157" t="s">
        <v>18657</v>
      </c>
      <c r="F1040" s="157" t="s">
        <v>17342</v>
      </c>
      <c r="G1040" s="137"/>
      <c r="H1040" s="135">
        <v>35</v>
      </c>
      <c r="I1040" s="78">
        <f t="shared" si="36"/>
        <v>35</v>
      </c>
      <c r="J1040" s="160">
        <v>1</v>
      </c>
      <c r="K1040" s="141">
        <v>0</v>
      </c>
      <c r="L1040" s="105">
        <f>STOCK[[#This Row],[Entradas]]-STOCK[[#This Row],[Salidas]]</f>
        <v>1</v>
      </c>
      <c r="M1040" s="99">
        <f t="shared" si="37"/>
        <v>3.5</v>
      </c>
      <c r="N1040" s="169">
        <v>65</v>
      </c>
      <c r="O1040" s="169">
        <v>65</v>
      </c>
      <c r="P1040" s="135"/>
      <c r="Q1040" s="141"/>
      <c r="R1040" s="137"/>
      <c r="S1040" s="137"/>
      <c r="T1040" s="137"/>
      <c r="U1040" s="137"/>
      <c r="V1040" s="80">
        <f t="shared" si="38"/>
        <v>35</v>
      </c>
      <c r="W1040" s="137"/>
      <c r="X1040" s="137"/>
      <c r="Y1040" s="140"/>
      <c r="Z1040" s="137"/>
      <c r="AA1040" s="137"/>
      <c r="AB1040" s="137"/>
      <c r="AC1040" s="137"/>
    </row>
    <row r="1041" ht="80" hidden="1" customHeight="1" spans="1:29">
      <c r="A1041" s="177" t="s">
        <v>18658</v>
      </c>
      <c r="B1041" s="134"/>
      <c r="C1041" s="83" t="s">
        <v>2</v>
      </c>
      <c r="D1041" s="135" t="s">
        <v>16582</v>
      </c>
      <c r="E1041" s="157" t="s">
        <v>18659</v>
      </c>
      <c r="F1041" s="157" t="s">
        <v>18660</v>
      </c>
      <c r="G1041" s="136"/>
      <c r="H1041" s="135">
        <v>35</v>
      </c>
      <c r="I1041" s="78">
        <f t="shared" ref="I1041:I1104" si="39">H1041</f>
        <v>35</v>
      </c>
      <c r="J1041" s="160">
        <v>1</v>
      </c>
      <c r="K1041" s="176">
        <v>0</v>
      </c>
      <c r="L1041" s="105">
        <f>STOCK[[#This Row],[Entradas]]-STOCK[[#This Row],[Salidas]]</f>
        <v>1</v>
      </c>
      <c r="M1041" s="99">
        <f t="shared" si="37"/>
        <v>3.5</v>
      </c>
      <c r="N1041" s="169">
        <v>66</v>
      </c>
      <c r="O1041" s="169">
        <v>66</v>
      </c>
      <c r="P1041" s="135"/>
      <c r="Q1041" s="142"/>
      <c r="R1041" s="136"/>
      <c r="S1041" s="136"/>
      <c r="T1041" s="136"/>
      <c r="U1041" s="136"/>
      <c r="V1041" s="80">
        <f t="shared" si="38"/>
        <v>35</v>
      </c>
      <c r="W1041" s="136"/>
      <c r="X1041" s="136"/>
      <c r="Y1041" s="139"/>
      <c r="Z1041" s="136"/>
      <c r="AA1041" s="136"/>
      <c r="AB1041" s="136"/>
      <c r="AC1041" s="136"/>
    </row>
    <row r="1042" ht="80" hidden="1" customHeight="1" spans="1:29">
      <c r="A1042" s="177" t="s">
        <v>18661</v>
      </c>
      <c r="B1042" s="134"/>
      <c r="C1042" s="87" t="s">
        <v>2</v>
      </c>
      <c r="D1042" s="135" t="s">
        <v>16582</v>
      </c>
      <c r="E1042" s="157" t="s">
        <v>18662</v>
      </c>
      <c r="F1042" s="157" t="s">
        <v>17342</v>
      </c>
      <c r="G1042" s="137"/>
      <c r="H1042" s="135">
        <v>30</v>
      </c>
      <c r="I1042" s="78">
        <f t="shared" si="39"/>
        <v>30</v>
      </c>
      <c r="J1042" s="160">
        <v>1</v>
      </c>
      <c r="K1042" s="141">
        <v>0</v>
      </c>
      <c r="L1042" s="105">
        <f>STOCK[[#This Row],[Entradas]]-STOCK[[#This Row],[Salidas]]</f>
        <v>1</v>
      </c>
      <c r="M1042" s="99">
        <f t="shared" si="37"/>
        <v>3</v>
      </c>
      <c r="N1042" s="169">
        <v>67</v>
      </c>
      <c r="O1042" s="169">
        <v>67</v>
      </c>
      <c r="P1042" s="135"/>
      <c r="Q1042" s="141"/>
      <c r="R1042" s="137"/>
      <c r="S1042" s="137"/>
      <c r="T1042" s="137"/>
      <c r="U1042" s="137"/>
      <c r="V1042" s="80">
        <f t="shared" si="38"/>
        <v>30</v>
      </c>
      <c r="W1042" s="137"/>
      <c r="X1042" s="137"/>
      <c r="Y1042" s="140"/>
      <c r="Z1042" s="137"/>
      <c r="AA1042" s="137"/>
      <c r="AB1042" s="137"/>
      <c r="AC1042" s="137"/>
    </row>
    <row r="1043" ht="80" hidden="1" customHeight="1" spans="1:29">
      <c r="A1043" s="177" t="s">
        <v>18663</v>
      </c>
      <c r="B1043" s="134"/>
      <c r="C1043" s="83" t="s">
        <v>2</v>
      </c>
      <c r="D1043" s="135" t="s">
        <v>16582</v>
      </c>
      <c r="E1043" s="157" t="s">
        <v>18664</v>
      </c>
      <c r="F1043" s="157" t="s">
        <v>18005</v>
      </c>
      <c r="G1043" s="136"/>
      <c r="H1043" s="135">
        <v>35</v>
      </c>
      <c r="I1043" s="78">
        <f t="shared" si="39"/>
        <v>35</v>
      </c>
      <c r="J1043" s="160">
        <v>1</v>
      </c>
      <c r="K1043" s="176">
        <v>0</v>
      </c>
      <c r="L1043" s="105">
        <f>STOCK[[#This Row],[Entradas]]-STOCK[[#This Row],[Salidas]]</f>
        <v>1</v>
      </c>
      <c r="M1043" s="99">
        <f t="shared" si="37"/>
        <v>3.5</v>
      </c>
      <c r="N1043" s="169">
        <v>68</v>
      </c>
      <c r="O1043" s="169">
        <v>68</v>
      </c>
      <c r="P1043" s="135"/>
      <c r="Q1043" s="142"/>
      <c r="R1043" s="136"/>
      <c r="S1043" s="136"/>
      <c r="T1043" s="136"/>
      <c r="U1043" s="136"/>
      <c r="V1043" s="80">
        <f t="shared" si="38"/>
        <v>35</v>
      </c>
      <c r="W1043" s="136"/>
      <c r="X1043" s="136"/>
      <c r="Y1043" s="139"/>
      <c r="Z1043" s="136"/>
      <c r="AA1043" s="136"/>
      <c r="AB1043" s="136"/>
      <c r="AC1043" s="136"/>
    </row>
    <row r="1044" ht="80" hidden="1" customHeight="1" spans="1:29">
      <c r="A1044" s="177" t="s">
        <v>18665</v>
      </c>
      <c r="B1044" s="134"/>
      <c r="C1044" s="87" t="s">
        <v>2</v>
      </c>
      <c r="D1044" s="135" t="s">
        <v>16582</v>
      </c>
      <c r="E1044" s="157" t="s">
        <v>18666</v>
      </c>
      <c r="F1044" s="157" t="s">
        <v>18100</v>
      </c>
      <c r="G1044" s="137"/>
      <c r="H1044" s="135">
        <v>35</v>
      </c>
      <c r="I1044" s="78">
        <f t="shared" si="39"/>
        <v>35</v>
      </c>
      <c r="J1044" s="160">
        <v>1</v>
      </c>
      <c r="K1044" s="141">
        <v>1</v>
      </c>
      <c r="L1044" s="105">
        <f>STOCK[[#This Row],[Entradas]]-STOCK[[#This Row],[Salidas]]</f>
        <v>0</v>
      </c>
      <c r="M1044" s="99">
        <f t="shared" si="37"/>
        <v>3.5</v>
      </c>
      <c r="N1044" s="169">
        <v>69</v>
      </c>
      <c r="O1044" s="169">
        <v>69</v>
      </c>
      <c r="P1044" s="135"/>
      <c r="Q1044" s="141"/>
      <c r="R1044" s="137"/>
      <c r="S1044" s="137"/>
      <c r="T1044" s="137"/>
      <c r="U1044" s="137"/>
      <c r="V1044" s="80">
        <f t="shared" si="38"/>
        <v>35</v>
      </c>
      <c r="W1044" s="137"/>
      <c r="X1044" s="137"/>
      <c r="Y1044" s="140"/>
      <c r="Z1044" s="137"/>
      <c r="AA1044" s="137"/>
      <c r="AB1044" s="137"/>
      <c r="AC1044" s="137"/>
    </row>
    <row r="1045" ht="80" hidden="1" customHeight="1" spans="1:29">
      <c r="A1045" s="177" t="s">
        <v>18667</v>
      </c>
      <c r="B1045" s="134"/>
      <c r="C1045" s="83" t="s">
        <v>2</v>
      </c>
      <c r="D1045" s="135" t="s">
        <v>16582</v>
      </c>
      <c r="E1045" s="157" t="s">
        <v>18668</v>
      </c>
      <c r="F1045" s="157" t="s">
        <v>17998</v>
      </c>
      <c r="G1045" s="136"/>
      <c r="H1045" s="135">
        <v>35</v>
      </c>
      <c r="I1045" s="78">
        <f t="shared" si="39"/>
        <v>35</v>
      </c>
      <c r="J1045" s="160">
        <v>1</v>
      </c>
      <c r="K1045" s="176">
        <v>0</v>
      </c>
      <c r="L1045" s="105">
        <f>STOCK[[#This Row],[Entradas]]-STOCK[[#This Row],[Salidas]]</f>
        <v>1</v>
      </c>
      <c r="M1045" s="99">
        <f t="shared" si="37"/>
        <v>3.5</v>
      </c>
      <c r="N1045" s="169">
        <v>70</v>
      </c>
      <c r="O1045" s="169">
        <v>70</v>
      </c>
      <c r="P1045" s="135"/>
      <c r="Q1045" s="142"/>
      <c r="R1045" s="136"/>
      <c r="S1045" s="136"/>
      <c r="T1045" s="136"/>
      <c r="U1045" s="136"/>
      <c r="V1045" s="80">
        <f t="shared" si="38"/>
        <v>35</v>
      </c>
      <c r="W1045" s="136"/>
      <c r="X1045" s="136"/>
      <c r="Y1045" s="139"/>
      <c r="Z1045" s="136"/>
      <c r="AA1045" s="136"/>
      <c r="AB1045" s="136"/>
      <c r="AC1045" s="136"/>
    </row>
    <row r="1046" ht="80" hidden="1" customHeight="1" spans="1:29">
      <c r="A1046" s="177" t="s">
        <v>18669</v>
      </c>
      <c r="B1046" s="134"/>
      <c r="C1046" s="87" t="s">
        <v>2</v>
      </c>
      <c r="D1046" s="135" t="s">
        <v>16582</v>
      </c>
      <c r="E1046" s="157" t="s">
        <v>18670</v>
      </c>
      <c r="F1046" s="157" t="s">
        <v>17672</v>
      </c>
      <c r="G1046" s="137"/>
      <c r="H1046" s="135">
        <v>35</v>
      </c>
      <c r="I1046" s="78">
        <f t="shared" si="39"/>
        <v>35</v>
      </c>
      <c r="J1046" s="160">
        <v>1</v>
      </c>
      <c r="K1046" s="141">
        <v>1</v>
      </c>
      <c r="L1046" s="105">
        <f>STOCK[[#This Row],[Entradas]]-STOCK[[#This Row],[Salidas]]</f>
        <v>0</v>
      </c>
      <c r="M1046" s="99">
        <f t="shared" si="37"/>
        <v>3.5</v>
      </c>
      <c r="N1046" s="169">
        <v>71</v>
      </c>
      <c r="O1046" s="169">
        <v>71</v>
      </c>
      <c r="P1046" s="135"/>
      <c r="Q1046" s="141"/>
      <c r="R1046" s="137"/>
      <c r="S1046" s="137"/>
      <c r="T1046" s="137"/>
      <c r="U1046" s="137"/>
      <c r="V1046" s="80">
        <f t="shared" si="38"/>
        <v>35</v>
      </c>
      <c r="W1046" s="137"/>
      <c r="X1046" s="137"/>
      <c r="Y1046" s="140"/>
      <c r="Z1046" s="137"/>
      <c r="AA1046" s="137"/>
      <c r="AB1046" s="137"/>
      <c r="AC1046" s="137"/>
    </row>
    <row r="1047" ht="80" hidden="1" customHeight="1" spans="1:29">
      <c r="A1047" s="177" t="s">
        <v>18671</v>
      </c>
      <c r="B1047" s="134"/>
      <c r="C1047" s="83" t="s">
        <v>2</v>
      </c>
      <c r="D1047" s="135" t="s">
        <v>16582</v>
      </c>
      <c r="E1047" s="157" t="s">
        <v>18672</v>
      </c>
      <c r="F1047" s="157" t="s">
        <v>17672</v>
      </c>
      <c r="G1047" s="136"/>
      <c r="H1047" s="135">
        <v>35</v>
      </c>
      <c r="I1047" s="78">
        <f t="shared" si="39"/>
        <v>35</v>
      </c>
      <c r="J1047" s="160">
        <v>1</v>
      </c>
      <c r="K1047" s="176">
        <v>1</v>
      </c>
      <c r="L1047" s="105">
        <f>STOCK[[#This Row],[Entradas]]-STOCK[[#This Row],[Salidas]]</f>
        <v>0</v>
      </c>
      <c r="M1047" s="99">
        <f t="shared" si="37"/>
        <v>3.5</v>
      </c>
      <c r="N1047" s="169">
        <v>72</v>
      </c>
      <c r="O1047" s="169">
        <v>72</v>
      </c>
      <c r="P1047" s="135"/>
      <c r="Q1047" s="142"/>
      <c r="R1047" s="136"/>
      <c r="S1047" s="136"/>
      <c r="T1047" s="136"/>
      <c r="U1047" s="136"/>
      <c r="V1047" s="80">
        <f t="shared" si="38"/>
        <v>35</v>
      </c>
      <c r="W1047" s="136"/>
      <c r="X1047" s="136"/>
      <c r="Y1047" s="139"/>
      <c r="Z1047" s="136"/>
      <c r="AA1047" s="136"/>
      <c r="AB1047" s="136"/>
      <c r="AC1047" s="136"/>
    </row>
    <row r="1048" ht="80" hidden="1" customHeight="1" spans="1:29">
      <c r="A1048" s="177" t="s">
        <v>18673</v>
      </c>
      <c r="B1048" s="134"/>
      <c r="C1048" s="87" t="s">
        <v>2</v>
      </c>
      <c r="D1048" s="135" t="s">
        <v>16582</v>
      </c>
      <c r="E1048" s="157" t="s">
        <v>18674</v>
      </c>
      <c r="F1048" s="157" t="s">
        <v>17672</v>
      </c>
      <c r="G1048" s="137"/>
      <c r="H1048" s="135">
        <v>35</v>
      </c>
      <c r="I1048" s="78">
        <f t="shared" si="39"/>
        <v>35</v>
      </c>
      <c r="J1048" s="160">
        <v>1</v>
      </c>
      <c r="K1048" s="141">
        <v>0</v>
      </c>
      <c r="L1048" s="105">
        <f>STOCK[[#This Row],[Entradas]]-STOCK[[#This Row],[Salidas]]</f>
        <v>1</v>
      </c>
      <c r="M1048" s="99">
        <f t="shared" si="37"/>
        <v>3.5</v>
      </c>
      <c r="N1048" s="169">
        <v>73</v>
      </c>
      <c r="O1048" s="169">
        <v>73</v>
      </c>
      <c r="P1048" s="135"/>
      <c r="Q1048" s="141"/>
      <c r="R1048" s="137"/>
      <c r="S1048" s="137"/>
      <c r="T1048" s="137"/>
      <c r="U1048" s="137"/>
      <c r="V1048" s="80">
        <f t="shared" si="38"/>
        <v>35</v>
      </c>
      <c r="W1048" s="137"/>
      <c r="X1048" s="137"/>
      <c r="Y1048" s="140"/>
      <c r="Z1048" s="137"/>
      <c r="AA1048" s="137"/>
      <c r="AB1048" s="137"/>
      <c r="AC1048" s="137"/>
    </row>
    <row r="1049" ht="80" hidden="1" customHeight="1" spans="1:29">
      <c r="A1049" s="177" t="s">
        <v>18675</v>
      </c>
      <c r="B1049" s="134"/>
      <c r="C1049" s="83" t="s">
        <v>2</v>
      </c>
      <c r="D1049" s="135" t="s">
        <v>16480</v>
      </c>
      <c r="E1049" s="157" t="s">
        <v>18676</v>
      </c>
      <c r="F1049" s="157" t="s">
        <v>16400</v>
      </c>
      <c r="G1049" s="136"/>
      <c r="H1049" s="135">
        <v>15</v>
      </c>
      <c r="I1049" s="78">
        <f t="shared" si="39"/>
        <v>15</v>
      </c>
      <c r="J1049" s="160">
        <v>1</v>
      </c>
      <c r="K1049" s="176">
        <v>0</v>
      </c>
      <c r="L1049" s="105">
        <f>STOCK[[#This Row],[Entradas]]-STOCK[[#This Row],[Salidas]]</f>
        <v>1</v>
      </c>
      <c r="M1049" s="99">
        <f t="shared" si="37"/>
        <v>1.5</v>
      </c>
      <c r="N1049" s="169">
        <v>74</v>
      </c>
      <c r="O1049" s="169">
        <v>74</v>
      </c>
      <c r="P1049" s="135"/>
      <c r="Q1049" s="142"/>
      <c r="R1049" s="136"/>
      <c r="S1049" s="136"/>
      <c r="T1049" s="136"/>
      <c r="U1049" s="136"/>
      <c r="V1049" s="80">
        <f t="shared" si="38"/>
        <v>15</v>
      </c>
      <c r="W1049" s="136"/>
      <c r="X1049" s="136"/>
      <c r="Y1049" s="139"/>
      <c r="Z1049" s="136"/>
      <c r="AA1049" s="136"/>
      <c r="AB1049" s="136"/>
      <c r="AC1049" s="136"/>
    </row>
    <row r="1050" ht="80" hidden="1" customHeight="1" spans="1:29">
      <c r="A1050" s="177" t="s">
        <v>18677</v>
      </c>
      <c r="B1050" s="134"/>
      <c r="C1050" s="87" t="s">
        <v>2</v>
      </c>
      <c r="D1050" s="135" t="s">
        <v>16480</v>
      </c>
      <c r="E1050" s="157" t="s">
        <v>18678</v>
      </c>
      <c r="F1050" s="157" t="s">
        <v>16568</v>
      </c>
      <c r="G1050" s="137"/>
      <c r="H1050" s="135">
        <v>18</v>
      </c>
      <c r="I1050" s="78">
        <f t="shared" si="39"/>
        <v>18</v>
      </c>
      <c r="J1050" s="160">
        <v>2</v>
      </c>
      <c r="K1050" s="141">
        <v>2</v>
      </c>
      <c r="L1050" s="105">
        <f>STOCK[[#This Row],[Entradas]]-STOCK[[#This Row],[Salidas]]</f>
        <v>0</v>
      </c>
      <c r="M1050" s="99">
        <f t="shared" si="37"/>
        <v>1.8</v>
      </c>
      <c r="N1050" s="169">
        <v>75</v>
      </c>
      <c r="O1050" s="169">
        <v>75</v>
      </c>
      <c r="P1050" s="135"/>
      <c r="Q1050" s="141"/>
      <c r="R1050" s="137"/>
      <c r="S1050" s="137"/>
      <c r="T1050" s="137"/>
      <c r="U1050" s="137"/>
      <c r="V1050" s="80">
        <f t="shared" si="38"/>
        <v>18</v>
      </c>
      <c r="W1050" s="137"/>
      <c r="X1050" s="137"/>
      <c r="Y1050" s="140"/>
      <c r="Z1050" s="137"/>
      <c r="AA1050" s="137"/>
      <c r="AB1050" s="137"/>
      <c r="AC1050" s="137"/>
    </row>
    <row r="1051" ht="80" hidden="1" customHeight="1" spans="1:29">
      <c r="A1051" s="177" t="s">
        <v>18679</v>
      </c>
      <c r="B1051" s="134"/>
      <c r="C1051" s="83" t="s">
        <v>2</v>
      </c>
      <c r="D1051" s="135" t="s">
        <v>16480</v>
      </c>
      <c r="E1051" s="157" t="s">
        <v>18680</v>
      </c>
      <c r="F1051" s="157" t="s">
        <v>16413</v>
      </c>
      <c r="G1051" s="136"/>
      <c r="H1051" s="135">
        <v>15</v>
      </c>
      <c r="I1051" s="78">
        <f t="shared" si="39"/>
        <v>15</v>
      </c>
      <c r="J1051" s="160">
        <v>2</v>
      </c>
      <c r="K1051" s="176">
        <v>0</v>
      </c>
      <c r="L1051" s="105">
        <f>STOCK[[#This Row],[Entradas]]-STOCK[[#This Row],[Salidas]]</f>
        <v>2</v>
      </c>
      <c r="M1051" s="99">
        <f t="shared" si="37"/>
        <v>1.5</v>
      </c>
      <c r="N1051" s="169">
        <v>76</v>
      </c>
      <c r="O1051" s="169">
        <v>76</v>
      </c>
      <c r="P1051" s="135"/>
      <c r="Q1051" s="142"/>
      <c r="R1051" s="136"/>
      <c r="S1051" s="136"/>
      <c r="T1051" s="136"/>
      <c r="U1051" s="136"/>
      <c r="V1051" s="80">
        <f t="shared" si="38"/>
        <v>15</v>
      </c>
      <c r="W1051" s="136"/>
      <c r="X1051" s="136"/>
      <c r="Y1051" s="139"/>
      <c r="Z1051" s="136"/>
      <c r="AA1051" s="136"/>
      <c r="AB1051" s="136"/>
      <c r="AC1051" s="136"/>
    </row>
    <row r="1052" ht="80" hidden="1" customHeight="1" spans="1:29">
      <c r="A1052" s="177" t="s">
        <v>18681</v>
      </c>
      <c r="B1052" s="134"/>
      <c r="C1052" s="87" t="s">
        <v>2</v>
      </c>
      <c r="D1052" s="135" t="s">
        <v>16480</v>
      </c>
      <c r="E1052" s="157" t="s">
        <v>18682</v>
      </c>
      <c r="F1052" s="157" t="s">
        <v>16387</v>
      </c>
      <c r="G1052" s="137"/>
      <c r="H1052" s="135">
        <v>15</v>
      </c>
      <c r="I1052" s="78">
        <f t="shared" si="39"/>
        <v>15</v>
      </c>
      <c r="J1052" s="160">
        <v>1</v>
      </c>
      <c r="K1052" s="141">
        <v>0</v>
      </c>
      <c r="L1052" s="105">
        <f>STOCK[[#This Row],[Entradas]]-STOCK[[#This Row],[Salidas]]</f>
        <v>1</v>
      </c>
      <c r="M1052" s="99">
        <f t="shared" si="37"/>
        <v>1.5</v>
      </c>
      <c r="N1052" s="169">
        <v>77</v>
      </c>
      <c r="O1052" s="169">
        <v>77</v>
      </c>
      <c r="P1052" s="135"/>
      <c r="Q1052" s="141"/>
      <c r="R1052" s="137"/>
      <c r="S1052" s="137"/>
      <c r="T1052" s="137"/>
      <c r="U1052" s="137"/>
      <c r="V1052" s="80">
        <f t="shared" si="38"/>
        <v>15</v>
      </c>
      <c r="W1052" s="137"/>
      <c r="X1052" s="137"/>
      <c r="Y1052" s="140"/>
      <c r="Z1052" s="137"/>
      <c r="AA1052" s="137"/>
      <c r="AB1052" s="137"/>
      <c r="AC1052" s="137"/>
    </row>
    <row r="1053" ht="80" hidden="1" customHeight="1" spans="1:29">
      <c r="A1053" s="177" t="s">
        <v>18683</v>
      </c>
      <c r="B1053" s="134"/>
      <c r="C1053" s="83" t="s">
        <v>2</v>
      </c>
      <c r="D1053" s="135" t="s">
        <v>16480</v>
      </c>
      <c r="E1053" s="157" t="s">
        <v>18684</v>
      </c>
      <c r="F1053" s="157" t="s">
        <v>16387</v>
      </c>
      <c r="G1053" s="136"/>
      <c r="H1053" s="135">
        <v>15</v>
      </c>
      <c r="I1053" s="78">
        <f t="shared" si="39"/>
        <v>15</v>
      </c>
      <c r="J1053" s="160">
        <v>1</v>
      </c>
      <c r="K1053" s="176">
        <v>0</v>
      </c>
      <c r="L1053" s="105">
        <f>STOCK[[#This Row],[Entradas]]-STOCK[[#This Row],[Salidas]]</f>
        <v>1</v>
      </c>
      <c r="M1053" s="99">
        <f t="shared" si="37"/>
        <v>1.5</v>
      </c>
      <c r="N1053" s="169">
        <v>78</v>
      </c>
      <c r="O1053" s="169">
        <v>78</v>
      </c>
      <c r="P1053" s="135"/>
      <c r="Q1053" s="142"/>
      <c r="R1053" s="136"/>
      <c r="S1053" s="136"/>
      <c r="T1053" s="136"/>
      <c r="U1053" s="136"/>
      <c r="V1053" s="80">
        <f t="shared" si="38"/>
        <v>15</v>
      </c>
      <c r="W1053" s="136"/>
      <c r="X1053" s="136"/>
      <c r="Y1053" s="139"/>
      <c r="Z1053" s="136"/>
      <c r="AA1053" s="136"/>
      <c r="AB1053" s="136"/>
      <c r="AC1053" s="136"/>
    </row>
    <row r="1054" ht="80" hidden="1" customHeight="1" spans="1:29">
      <c r="A1054" s="177" t="s">
        <v>18685</v>
      </c>
      <c r="B1054" s="134"/>
      <c r="C1054" s="87" t="s">
        <v>2</v>
      </c>
      <c r="D1054" s="135" t="s">
        <v>16480</v>
      </c>
      <c r="E1054" s="157" t="s">
        <v>18686</v>
      </c>
      <c r="F1054" s="157" t="s">
        <v>16409</v>
      </c>
      <c r="G1054" s="137"/>
      <c r="H1054" s="135">
        <v>20</v>
      </c>
      <c r="I1054" s="78">
        <f t="shared" si="39"/>
        <v>20</v>
      </c>
      <c r="J1054" s="160">
        <v>1</v>
      </c>
      <c r="K1054" s="141">
        <v>0</v>
      </c>
      <c r="L1054" s="105">
        <f>STOCK[[#This Row],[Entradas]]-STOCK[[#This Row],[Salidas]]</f>
        <v>1</v>
      </c>
      <c r="M1054" s="99">
        <f t="shared" si="37"/>
        <v>2</v>
      </c>
      <c r="N1054" s="169">
        <v>79</v>
      </c>
      <c r="O1054" s="169">
        <v>79</v>
      </c>
      <c r="P1054" s="135"/>
      <c r="Q1054" s="141"/>
      <c r="R1054" s="137"/>
      <c r="S1054" s="137"/>
      <c r="T1054" s="137"/>
      <c r="U1054" s="137"/>
      <c r="V1054" s="80">
        <f t="shared" si="38"/>
        <v>20</v>
      </c>
      <c r="W1054" s="137"/>
      <c r="X1054" s="137"/>
      <c r="Y1054" s="140"/>
      <c r="Z1054" s="137"/>
      <c r="AA1054" s="137"/>
      <c r="AB1054" s="137"/>
      <c r="AC1054" s="137"/>
    </row>
    <row r="1055" ht="80" hidden="1" customHeight="1" spans="1:29">
      <c r="A1055" s="177" t="s">
        <v>18687</v>
      </c>
      <c r="B1055" s="134"/>
      <c r="C1055" s="83" t="s">
        <v>2</v>
      </c>
      <c r="D1055" s="135" t="s">
        <v>16480</v>
      </c>
      <c r="E1055" s="157" t="s">
        <v>18688</v>
      </c>
      <c r="F1055" s="157" t="s">
        <v>16387</v>
      </c>
      <c r="G1055" s="136"/>
      <c r="H1055" s="135">
        <v>20</v>
      </c>
      <c r="I1055" s="78">
        <f t="shared" si="39"/>
        <v>20</v>
      </c>
      <c r="J1055" s="160">
        <v>1</v>
      </c>
      <c r="K1055" s="176">
        <v>0</v>
      </c>
      <c r="L1055" s="105">
        <f>STOCK[[#This Row],[Entradas]]-STOCK[[#This Row],[Salidas]]</f>
        <v>1</v>
      </c>
      <c r="M1055" s="99">
        <f t="shared" si="37"/>
        <v>2</v>
      </c>
      <c r="N1055" s="169">
        <v>80</v>
      </c>
      <c r="O1055" s="169">
        <v>80</v>
      </c>
      <c r="P1055" s="135"/>
      <c r="Q1055" s="142"/>
      <c r="R1055" s="136"/>
      <c r="S1055" s="136"/>
      <c r="T1055" s="136"/>
      <c r="U1055" s="136"/>
      <c r="V1055" s="80">
        <f t="shared" si="38"/>
        <v>20</v>
      </c>
      <c r="W1055" s="136"/>
      <c r="X1055" s="136"/>
      <c r="Y1055" s="139"/>
      <c r="Z1055" s="136"/>
      <c r="AA1055" s="136"/>
      <c r="AB1055" s="136"/>
      <c r="AC1055" s="136"/>
    </row>
    <row r="1056" ht="80" hidden="1" customHeight="1" spans="1:29">
      <c r="A1056" s="177" t="s">
        <v>18689</v>
      </c>
      <c r="B1056" s="134"/>
      <c r="C1056" s="87" t="s">
        <v>2</v>
      </c>
      <c r="D1056" s="135" t="s">
        <v>16480</v>
      </c>
      <c r="E1056" s="157" t="s">
        <v>18690</v>
      </c>
      <c r="F1056" s="157" t="s">
        <v>16409</v>
      </c>
      <c r="G1056" s="137"/>
      <c r="H1056" s="135">
        <v>12</v>
      </c>
      <c r="I1056" s="78">
        <f t="shared" si="39"/>
        <v>12</v>
      </c>
      <c r="J1056" s="160">
        <v>1</v>
      </c>
      <c r="K1056" s="141">
        <v>1</v>
      </c>
      <c r="L1056" s="105">
        <f>STOCK[[#This Row],[Entradas]]-STOCK[[#This Row],[Salidas]]</f>
        <v>0</v>
      </c>
      <c r="M1056" s="99">
        <f t="shared" si="37"/>
        <v>1.2</v>
      </c>
      <c r="N1056" s="169">
        <v>81</v>
      </c>
      <c r="O1056" s="169">
        <v>81</v>
      </c>
      <c r="P1056" s="135"/>
      <c r="Q1056" s="141"/>
      <c r="R1056" s="137"/>
      <c r="S1056" s="137"/>
      <c r="T1056" s="137"/>
      <c r="U1056" s="137"/>
      <c r="V1056" s="80">
        <f t="shared" si="38"/>
        <v>12</v>
      </c>
      <c r="W1056" s="137"/>
      <c r="X1056" s="137"/>
      <c r="Y1056" s="140"/>
      <c r="Z1056" s="137"/>
      <c r="AA1056" s="137"/>
      <c r="AB1056" s="137"/>
      <c r="AC1056" s="137"/>
    </row>
    <row r="1057" ht="80" hidden="1" customHeight="1" spans="1:29">
      <c r="A1057" s="177" t="s">
        <v>18691</v>
      </c>
      <c r="B1057" s="134"/>
      <c r="C1057" s="83" t="s">
        <v>2</v>
      </c>
      <c r="D1057" s="135" t="s">
        <v>16480</v>
      </c>
      <c r="E1057" s="157" t="s">
        <v>18692</v>
      </c>
      <c r="F1057" s="157" t="s">
        <v>16387</v>
      </c>
      <c r="G1057" s="136"/>
      <c r="H1057" s="135">
        <v>25</v>
      </c>
      <c r="I1057" s="78">
        <f t="shared" si="39"/>
        <v>25</v>
      </c>
      <c r="J1057" s="160">
        <v>1</v>
      </c>
      <c r="K1057" s="176">
        <v>1</v>
      </c>
      <c r="L1057" s="105">
        <f>STOCK[[#This Row],[Entradas]]-STOCK[[#This Row],[Salidas]]</f>
        <v>0</v>
      </c>
      <c r="M1057" s="99">
        <f t="shared" si="37"/>
        <v>2.5</v>
      </c>
      <c r="N1057" s="169">
        <v>82</v>
      </c>
      <c r="O1057" s="169">
        <v>82</v>
      </c>
      <c r="P1057" s="135"/>
      <c r="Q1057" s="142"/>
      <c r="R1057" s="136"/>
      <c r="S1057" s="136"/>
      <c r="T1057" s="136"/>
      <c r="U1057" s="136"/>
      <c r="V1057" s="80">
        <f t="shared" si="38"/>
        <v>25</v>
      </c>
      <c r="W1057" s="136"/>
      <c r="X1057" s="136"/>
      <c r="Y1057" s="139"/>
      <c r="Z1057" s="136"/>
      <c r="AA1057" s="136"/>
      <c r="AB1057" s="136"/>
      <c r="AC1057" s="136"/>
    </row>
    <row r="1058" ht="80" hidden="1" customHeight="1" spans="1:29">
      <c r="A1058" s="177" t="s">
        <v>18693</v>
      </c>
      <c r="B1058" s="134"/>
      <c r="C1058" s="87" t="s">
        <v>2</v>
      </c>
      <c r="D1058" s="135" t="s">
        <v>16480</v>
      </c>
      <c r="E1058" s="157" t="s">
        <v>18694</v>
      </c>
      <c r="F1058" s="157" t="s">
        <v>16413</v>
      </c>
      <c r="G1058" s="137"/>
      <c r="H1058" s="135">
        <v>25</v>
      </c>
      <c r="I1058" s="78">
        <f t="shared" si="39"/>
        <v>25</v>
      </c>
      <c r="J1058" s="160">
        <v>1</v>
      </c>
      <c r="K1058" s="141">
        <v>0</v>
      </c>
      <c r="L1058" s="105">
        <f>STOCK[[#This Row],[Entradas]]-STOCK[[#This Row],[Salidas]]</f>
        <v>1</v>
      </c>
      <c r="M1058" s="99">
        <f t="shared" si="37"/>
        <v>2.5</v>
      </c>
      <c r="N1058" s="169">
        <v>83</v>
      </c>
      <c r="O1058" s="169">
        <v>83</v>
      </c>
      <c r="P1058" s="135"/>
      <c r="Q1058" s="141"/>
      <c r="R1058" s="137"/>
      <c r="S1058" s="137"/>
      <c r="T1058" s="137"/>
      <c r="U1058" s="137"/>
      <c r="V1058" s="80">
        <f t="shared" si="38"/>
        <v>25</v>
      </c>
      <c r="W1058" s="137"/>
      <c r="X1058" s="137"/>
      <c r="Y1058" s="140"/>
      <c r="Z1058" s="137"/>
      <c r="AA1058" s="137"/>
      <c r="AB1058" s="137"/>
      <c r="AC1058" s="137"/>
    </row>
    <row r="1059" ht="80" hidden="1" customHeight="1" spans="1:29">
      <c r="A1059" s="177" t="s">
        <v>18695</v>
      </c>
      <c r="B1059" s="134"/>
      <c r="C1059" s="83" t="s">
        <v>2</v>
      </c>
      <c r="D1059" s="135" t="s">
        <v>16480</v>
      </c>
      <c r="E1059" s="157" t="s">
        <v>18696</v>
      </c>
      <c r="F1059" s="157" t="s">
        <v>16400</v>
      </c>
      <c r="G1059" s="136"/>
      <c r="H1059" s="135">
        <v>30</v>
      </c>
      <c r="I1059" s="78">
        <f t="shared" si="39"/>
        <v>30</v>
      </c>
      <c r="J1059" s="160">
        <v>1</v>
      </c>
      <c r="K1059" s="176">
        <v>0</v>
      </c>
      <c r="L1059" s="105">
        <f>STOCK[[#This Row],[Entradas]]-STOCK[[#This Row],[Salidas]]</f>
        <v>1</v>
      </c>
      <c r="M1059" s="99">
        <f t="shared" si="37"/>
        <v>3</v>
      </c>
      <c r="N1059" s="169">
        <v>84</v>
      </c>
      <c r="O1059" s="169">
        <v>84</v>
      </c>
      <c r="P1059" s="135"/>
      <c r="Q1059" s="142"/>
      <c r="R1059" s="136"/>
      <c r="S1059" s="136"/>
      <c r="T1059" s="136"/>
      <c r="U1059" s="136"/>
      <c r="V1059" s="80">
        <f t="shared" si="38"/>
        <v>30</v>
      </c>
      <c r="W1059" s="136"/>
      <c r="X1059" s="136"/>
      <c r="Y1059" s="139"/>
      <c r="Z1059" s="136"/>
      <c r="AA1059" s="136"/>
      <c r="AB1059" s="136"/>
      <c r="AC1059" s="136"/>
    </row>
    <row r="1060" ht="80" hidden="1" customHeight="1" spans="1:29">
      <c r="A1060" s="177" t="s">
        <v>18697</v>
      </c>
      <c r="B1060" s="134"/>
      <c r="C1060" s="87" t="s">
        <v>2</v>
      </c>
      <c r="D1060" s="135" t="s">
        <v>16480</v>
      </c>
      <c r="E1060" s="157" t="s">
        <v>18698</v>
      </c>
      <c r="F1060" s="157" t="s">
        <v>16400</v>
      </c>
      <c r="G1060" s="137"/>
      <c r="H1060" s="135">
        <v>18</v>
      </c>
      <c r="I1060" s="78">
        <f t="shared" si="39"/>
        <v>18</v>
      </c>
      <c r="J1060" s="160">
        <v>1</v>
      </c>
      <c r="K1060" s="141">
        <v>0</v>
      </c>
      <c r="L1060" s="105">
        <f>STOCK[[#This Row],[Entradas]]-STOCK[[#This Row],[Salidas]]</f>
        <v>1</v>
      </c>
      <c r="M1060" s="99">
        <f t="shared" si="37"/>
        <v>1.8</v>
      </c>
      <c r="N1060" s="169">
        <v>85</v>
      </c>
      <c r="O1060" s="169">
        <v>85</v>
      </c>
      <c r="P1060" s="135"/>
      <c r="Q1060" s="141"/>
      <c r="R1060" s="137"/>
      <c r="S1060" s="137"/>
      <c r="T1060" s="137"/>
      <c r="U1060" s="137"/>
      <c r="V1060" s="80">
        <f t="shared" si="38"/>
        <v>18</v>
      </c>
      <c r="W1060" s="137"/>
      <c r="X1060" s="137"/>
      <c r="Y1060" s="140"/>
      <c r="Z1060" s="137"/>
      <c r="AA1060" s="137"/>
      <c r="AB1060" s="137"/>
      <c r="AC1060" s="137"/>
    </row>
    <row r="1061" ht="80" hidden="1" customHeight="1" spans="1:29">
      <c r="A1061" s="177" t="s">
        <v>18699</v>
      </c>
      <c r="B1061" s="134"/>
      <c r="C1061" s="83" t="s">
        <v>2</v>
      </c>
      <c r="D1061" s="135" t="s">
        <v>16480</v>
      </c>
      <c r="E1061" s="157" t="s">
        <v>18700</v>
      </c>
      <c r="F1061" s="157" t="s">
        <v>16400</v>
      </c>
      <c r="G1061" s="136"/>
      <c r="H1061" s="135">
        <v>40</v>
      </c>
      <c r="I1061" s="78">
        <f t="shared" si="39"/>
        <v>40</v>
      </c>
      <c r="J1061" s="160">
        <v>1</v>
      </c>
      <c r="K1061" s="176">
        <v>0</v>
      </c>
      <c r="L1061" s="105">
        <f>STOCK[[#This Row],[Entradas]]-STOCK[[#This Row],[Salidas]]</f>
        <v>1</v>
      </c>
      <c r="M1061" s="99">
        <f t="shared" si="37"/>
        <v>4</v>
      </c>
      <c r="N1061" s="169">
        <v>86</v>
      </c>
      <c r="O1061" s="169">
        <v>86</v>
      </c>
      <c r="P1061" s="135"/>
      <c r="Q1061" s="142"/>
      <c r="R1061" s="136"/>
      <c r="S1061" s="136"/>
      <c r="T1061" s="136"/>
      <c r="U1061" s="136"/>
      <c r="V1061" s="80">
        <f t="shared" si="38"/>
        <v>40</v>
      </c>
      <c r="W1061" s="136"/>
      <c r="X1061" s="136"/>
      <c r="Y1061" s="139"/>
      <c r="Z1061" s="136"/>
      <c r="AA1061" s="136"/>
      <c r="AB1061" s="136"/>
      <c r="AC1061" s="136"/>
    </row>
    <row r="1062" ht="80" hidden="1" customHeight="1" spans="1:29">
      <c r="A1062" s="177" t="s">
        <v>18701</v>
      </c>
      <c r="B1062" s="134"/>
      <c r="C1062" s="87" t="s">
        <v>2</v>
      </c>
      <c r="D1062" s="135" t="s">
        <v>16671</v>
      </c>
      <c r="E1062" s="157" t="s">
        <v>18702</v>
      </c>
      <c r="F1062" s="157" t="s">
        <v>16400</v>
      </c>
      <c r="G1062" s="137"/>
      <c r="H1062" s="135">
        <v>25</v>
      </c>
      <c r="I1062" s="78">
        <f t="shared" si="39"/>
        <v>25</v>
      </c>
      <c r="J1062" s="160">
        <v>1</v>
      </c>
      <c r="K1062" s="141">
        <v>0</v>
      </c>
      <c r="L1062" s="105">
        <f>STOCK[[#This Row],[Entradas]]-STOCK[[#This Row],[Salidas]]</f>
        <v>1</v>
      </c>
      <c r="M1062" s="99">
        <f t="shared" si="37"/>
        <v>2.5</v>
      </c>
      <c r="N1062" s="169">
        <v>87</v>
      </c>
      <c r="O1062" s="169">
        <v>87</v>
      </c>
      <c r="P1062" s="135"/>
      <c r="Q1062" s="141"/>
      <c r="R1062" s="137"/>
      <c r="S1062" s="137"/>
      <c r="T1062" s="137"/>
      <c r="U1062" s="137"/>
      <c r="V1062" s="80">
        <f t="shared" si="38"/>
        <v>25</v>
      </c>
      <c r="W1062" s="137"/>
      <c r="X1062" s="137"/>
      <c r="Y1062" s="140"/>
      <c r="Z1062" s="137"/>
      <c r="AA1062" s="137"/>
      <c r="AB1062" s="137"/>
      <c r="AC1062" s="137"/>
    </row>
    <row r="1063" ht="80" hidden="1" customHeight="1" spans="1:29">
      <c r="A1063" s="177" t="s">
        <v>18703</v>
      </c>
      <c r="B1063" s="134"/>
      <c r="C1063" s="83" t="s">
        <v>2</v>
      </c>
      <c r="D1063" s="135" t="s">
        <v>16480</v>
      </c>
      <c r="E1063" s="157" t="s">
        <v>18704</v>
      </c>
      <c r="F1063" s="157" t="s">
        <v>16409</v>
      </c>
      <c r="G1063" s="136"/>
      <c r="H1063" s="135">
        <v>18</v>
      </c>
      <c r="I1063" s="78">
        <f t="shared" si="39"/>
        <v>18</v>
      </c>
      <c r="J1063" s="160">
        <v>2</v>
      </c>
      <c r="K1063" s="176">
        <v>1</v>
      </c>
      <c r="L1063" s="105">
        <f>STOCK[[#This Row],[Entradas]]-STOCK[[#This Row],[Salidas]]</f>
        <v>1</v>
      </c>
      <c r="M1063" s="99">
        <f t="shared" si="37"/>
        <v>1.8</v>
      </c>
      <c r="N1063" s="169">
        <v>88</v>
      </c>
      <c r="O1063" s="169">
        <v>88</v>
      </c>
      <c r="P1063" s="135"/>
      <c r="Q1063" s="142"/>
      <c r="R1063" s="136"/>
      <c r="S1063" s="136"/>
      <c r="T1063" s="136"/>
      <c r="U1063" s="136"/>
      <c r="V1063" s="80">
        <f t="shared" si="38"/>
        <v>18</v>
      </c>
      <c r="W1063" s="136"/>
      <c r="X1063" s="136"/>
      <c r="Y1063" s="139"/>
      <c r="Z1063" s="136"/>
      <c r="AA1063" s="136"/>
      <c r="AB1063" s="136"/>
      <c r="AC1063" s="136"/>
    </row>
    <row r="1064" ht="80" hidden="1" customHeight="1" spans="1:29">
      <c r="A1064" s="177" t="s">
        <v>18705</v>
      </c>
      <c r="B1064" s="134"/>
      <c r="C1064" s="87" t="s">
        <v>2</v>
      </c>
      <c r="D1064" s="135" t="s">
        <v>16480</v>
      </c>
      <c r="E1064" s="157" t="s">
        <v>18706</v>
      </c>
      <c r="F1064" s="157" t="s">
        <v>16400</v>
      </c>
      <c r="G1064" s="137"/>
      <c r="H1064" s="135">
        <v>18</v>
      </c>
      <c r="I1064" s="78">
        <f t="shared" si="39"/>
        <v>18</v>
      </c>
      <c r="J1064" s="160">
        <v>1</v>
      </c>
      <c r="K1064" s="141">
        <v>0</v>
      </c>
      <c r="L1064" s="105">
        <f>STOCK[[#This Row],[Entradas]]-STOCK[[#This Row],[Salidas]]</f>
        <v>1</v>
      </c>
      <c r="M1064" s="99">
        <f t="shared" si="37"/>
        <v>1.8</v>
      </c>
      <c r="N1064" s="169">
        <v>89</v>
      </c>
      <c r="O1064" s="169">
        <v>89</v>
      </c>
      <c r="P1064" s="135"/>
      <c r="Q1064" s="141"/>
      <c r="R1064" s="137"/>
      <c r="S1064" s="137"/>
      <c r="T1064" s="137"/>
      <c r="U1064" s="137"/>
      <c r="V1064" s="80">
        <f t="shared" si="38"/>
        <v>18</v>
      </c>
      <c r="W1064" s="137"/>
      <c r="X1064" s="137"/>
      <c r="Y1064" s="140"/>
      <c r="Z1064" s="137"/>
      <c r="AA1064" s="137"/>
      <c r="AB1064" s="137"/>
      <c r="AC1064" s="137"/>
    </row>
    <row r="1065" ht="80" hidden="1" customHeight="1" spans="1:29">
      <c r="A1065" s="177" t="s">
        <v>18707</v>
      </c>
      <c r="B1065" s="134"/>
      <c r="C1065" s="83" t="s">
        <v>2</v>
      </c>
      <c r="D1065" s="135" t="s">
        <v>16480</v>
      </c>
      <c r="E1065" s="157" t="s">
        <v>18708</v>
      </c>
      <c r="F1065" s="157" t="s">
        <v>16400</v>
      </c>
      <c r="G1065" s="136"/>
      <c r="H1065" s="135">
        <v>15</v>
      </c>
      <c r="I1065" s="78">
        <f t="shared" si="39"/>
        <v>15</v>
      </c>
      <c r="J1065" s="160">
        <v>0</v>
      </c>
      <c r="K1065" s="176">
        <v>0</v>
      </c>
      <c r="L1065" s="105">
        <f>STOCK[[#This Row],[Entradas]]-STOCK[[#This Row],[Salidas]]</f>
        <v>0</v>
      </c>
      <c r="M1065" s="99">
        <f t="shared" si="37"/>
        <v>1.5</v>
      </c>
      <c r="N1065" s="169">
        <v>90</v>
      </c>
      <c r="O1065" s="169">
        <v>90</v>
      </c>
      <c r="P1065" s="135"/>
      <c r="Q1065" s="142"/>
      <c r="R1065" s="136"/>
      <c r="S1065" s="136"/>
      <c r="T1065" s="136"/>
      <c r="U1065" s="136"/>
      <c r="V1065" s="80">
        <f t="shared" si="38"/>
        <v>15</v>
      </c>
      <c r="W1065" s="136"/>
      <c r="X1065" s="136"/>
      <c r="Y1065" s="139"/>
      <c r="Z1065" s="136"/>
      <c r="AA1065" s="136"/>
      <c r="AB1065" s="136"/>
      <c r="AC1065" s="136"/>
    </row>
    <row r="1066" ht="80" hidden="1" customHeight="1" spans="1:29">
      <c r="A1066" s="177" t="s">
        <v>18709</v>
      </c>
      <c r="B1066" s="134"/>
      <c r="C1066" s="87" t="s">
        <v>2</v>
      </c>
      <c r="D1066" s="135" t="s">
        <v>16480</v>
      </c>
      <c r="E1066" s="157" t="s">
        <v>18710</v>
      </c>
      <c r="F1066" s="157" t="s">
        <v>16400</v>
      </c>
      <c r="G1066" s="137"/>
      <c r="H1066" s="135">
        <v>18</v>
      </c>
      <c r="I1066" s="78">
        <f t="shared" si="39"/>
        <v>18</v>
      </c>
      <c r="J1066" s="160">
        <v>3</v>
      </c>
      <c r="K1066" s="141">
        <v>0</v>
      </c>
      <c r="L1066" s="105">
        <f>STOCK[[#This Row],[Entradas]]-STOCK[[#This Row],[Salidas]]</f>
        <v>3</v>
      </c>
      <c r="M1066" s="99">
        <f t="shared" si="37"/>
        <v>1.8</v>
      </c>
      <c r="N1066" s="169">
        <v>91</v>
      </c>
      <c r="O1066" s="169">
        <v>91</v>
      </c>
      <c r="P1066" s="135"/>
      <c r="Q1066" s="141"/>
      <c r="R1066" s="137"/>
      <c r="S1066" s="137"/>
      <c r="T1066" s="137"/>
      <c r="U1066" s="137"/>
      <c r="V1066" s="80">
        <f t="shared" si="38"/>
        <v>18</v>
      </c>
      <c r="W1066" s="137"/>
      <c r="X1066" s="137"/>
      <c r="Y1066" s="140"/>
      <c r="Z1066" s="137"/>
      <c r="AA1066" s="137"/>
      <c r="AB1066" s="137"/>
      <c r="AC1066" s="137"/>
    </row>
    <row r="1067" ht="80" hidden="1" customHeight="1" spans="1:29">
      <c r="A1067" s="177" t="s">
        <v>18711</v>
      </c>
      <c r="B1067" s="134"/>
      <c r="C1067" s="83" t="s">
        <v>2</v>
      </c>
      <c r="D1067" s="135" t="s">
        <v>16480</v>
      </c>
      <c r="E1067" s="157" t="s">
        <v>18712</v>
      </c>
      <c r="F1067" s="157" t="s">
        <v>16409</v>
      </c>
      <c r="G1067" s="136"/>
      <c r="H1067" s="135">
        <v>15</v>
      </c>
      <c r="I1067" s="78">
        <f t="shared" si="39"/>
        <v>15</v>
      </c>
      <c r="J1067" s="160">
        <v>1</v>
      </c>
      <c r="K1067" s="176">
        <v>0</v>
      </c>
      <c r="L1067" s="105">
        <f>STOCK[[#This Row],[Entradas]]-STOCK[[#This Row],[Salidas]]</f>
        <v>1</v>
      </c>
      <c r="M1067" s="99">
        <f t="shared" si="37"/>
        <v>1.5</v>
      </c>
      <c r="N1067" s="169">
        <v>92</v>
      </c>
      <c r="O1067" s="169">
        <v>92</v>
      </c>
      <c r="P1067" s="135"/>
      <c r="Q1067" s="142"/>
      <c r="R1067" s="136"/>
      <c r="S1067" s="136"/>
      <c r="T1067" s="136"/>
      <c r="U1067" s="136"/>
      <c r="V1067" s="80">
        <f t="shared" si="38"/>
        <v>15</v>
      </c>
      <c r="W1067" s="136"/>
      <c r="X1067" s="136"/>
      <c r="Y1067" s="139"/>
      <c r="Z1067" s="136"/>
      <c r="AA1067" s="136"/>
      <c r="AB1067" s="136"/>
      <c r="AC1067" s="136"/>
    </row>
    <row r="1068" ht="80" hidden="1" customHeight="1" spans="1:29">
      <c r="A1068" s="177" t="s">
        <v>18713</v>
      </c>
      <c r="B1068" s="134"/>
      <c r="C1068" s="87" t="s">
        <v>2</v>
      </c>
      <c r="D1068" s="135" t="s">
        <v>16480</v>
      </c>
      <c r="E1068" s="157" t="s">
        <v>18714</v>
      </c>
      <c r="F1068" s="157" t="s">
        <v>16413</v>
      </c>
      <c r="G1068" s="137"/>
      <c r="H1068" s="135">
        <v>18</v>
      </c>
      <c r="I1068" s="78">
        <f t="shared" si="39"/>
        <v>18</v>
      </c>
      <c r="J1068" s="160">
        <v>1</v>
      </c>
      <c r="K1068" s="141">
        <v>0</v>
      </c>
      <c r="L1068" s="105">
        <f>STOCK[[#This Row],[Entradas]]-STOCK[[#This Row],[Salidas]]</f>
        <v>1</v>
      </c>
      <c r="M1068" s="99">
        <f t="shared" si="37"/>
        <v>1.8</v>
      </c>
      <c r="N1068" s="169">
        <v>93</v>
      </c>
      <c r="O1068" s="169">
        <v>93</v>
      </c>
      <c r="P1068" s="135"/>
      <c r="Q1068" s="141"/>
      <c r="R1068" s="137"/>
      <c r="S1068" s="137"/>
      <c r="T1068" s="137"/>
      <c r="U1068" s="137"/>
      <c r="V1068" s="80">
        <f t="shared" si="38"/>
        <v>18</v>
      </c>
      <c r="W1068" s="137"/>
      <c r="X1068" s="137"/>
      <c r="Y1068" s="140"/>
      <c r="Z1068" s="137"/>
      <c r="AA1068" s="137"/>
      <c r="AB1068" s="137"/>
      <c r="AC1068" s="137"/>
    </row>
    <row r="1069" ht="80" hidden="1" customHeight="1" spans="1:29">
      <c r="A1069" s="177" t="s">
        <v>18715</v>
      </c>
      <c r="B1069" s="134"/>
      <c r="C1069" s="83" t="s">
        <v>2</v>
      </c>
      <c r="D1069" s="135" t="s">
        <v>16480</v>
      </c>
      <c r="E1069" s="157" t="s">
        <v>18716</v>
      </c>
      <c r="F1069" s="157" t="s">
        <v>16409</v>
      </c>
      <c r="G1069" s="136"/>
      <c r="H1069" s="135">
        <v>25</v>
      </c>
      <c r="I1069" s="78">
        <f t="shared" si="39"/>
        <v>25</v>
      </c>
      <c r="J1069" s="160">
        <v>1</v>
      </c>
      <c r="K1069" s="176">
        <v>1</v>
      </c>
      <c r="L1069" s="105">
        <f>STOCK[[#This Row],[Entradas]]-STOCK[[#This Row],[Salidas]]</f>
        <v>0</v>
      </c>
      <c r="M1069" s="99">
        <f t="shared" si="37"/>
        <v>2.5</v>
      </c>
      <c r="N1069" s="169">
        <v>94</v>
      </c>
      <c r="O1069" s="169">
        <v>94</v>
      </c>
      <c r="P1069" s="135"/>
      <c r="Q1069" s="142"/>
      <c r="R1069" s="136"/>
      <c r="S1069" s="136"/>
      <c r="T1069" s="136"/>
      <c r="U1069" s="136"/>
      <c r="V1069" s="80">
        <f t="shared" si="38"/>
        <v>25</v>
      </c>
      <c r="W1069" s="136"/>
      <c r="X1069" s="136"/>
      <c r="Y1069" s="139"/>
      <c r="Z1069" s="136"/>
      <c r="AA1069" s="136"/>
      <c r="AB1069" s="136"/>
      <c r="AC1069" s="136"/>
    </row>
    <row r="1070" ht="80" hidden="1" customHeight="1" spans="1:29">
      <c r="A1070" s="177" t="s">
        <v>18717</v>
      </c>
      <c r="B1070" s="134"/>
      <c r="C1070" s="87" t="s">
        <v>2</v>
      </c>
      <c r="D1070" s="135" t="s">
        <v>16582</v>
      </c>
      <c r="E1070" s="157" t="s">
        <v>18718</v>
      </c>
      <c r="F1070" s="157" t="s">
        <v>16400</v>
      </c>
      <c r="G1070" s="137"/>
      <c r="H1070" s="135">
        <v>35</v>
      </c>
      <c r="I1070" s="78">
        <f t="shared" si="39"/>
        <v>35</v>
      </c>
      <c r="J1070" s="160">
        <v>1</v>
      </c>
      <c r="K1070" s="141">
        <v>0</v>
      </c>
      <c r="L1070" s="105">
        <f>STOCK[[#This Row],[Entradas]]-STOCK[[#This Row],[Salidas]]</f>
        <v>1</v>
      </c>
      <c r="M1070" s="99">
        <f t="shared" si="37"/>
        <v>3.5</v>
      </c>
      <c r="N1070" s="169">
        <v>95</v>
      </c>
      <c r="O1070" s="169">
        <v>95</v>
      </c>
      <c r="P1070" s="135"/>
      <c r="Q1070" s="141"/>
      <c r="R1070" s="137"/>
      <c r="S1070" s="137"/>
      <c r="T1070" s="137"/>
      <c r="U1070" s="137"/>
      <c r="V1070" s="80">
        <f t="shared" si="38"/>
        <v>35</v>
      </c>
      <c r="W1070" s="137"/>
      <c r="X1070" s="137"/>
      <c r="Y1070" s="140"/>
      <c r="Z1070" s="137"/>
      <c r="AA1070" s="137"/>
      <c r="AB1070" s="137"/>
      <c r="AC1070" s="137"/>
    </row>
    <row r="1071" ht="80" hidden="1" customHeight="1" spans="1:29">
      <c r="A1071" s="177" t="s">
        <v>18719</v>
      </c>
      <c r="B1071" s="134"/>
      <c r="C1071" s="83" t="s">
        <v>2</v>
      </c>
      <c r="D1071" s="135" t="s">
        <v>16582</v>
      </c>
      <c r="E1071" s="157" t="s">
        <v>18720</v>
      </c>
      <c r="F1071" s="157" t="s">
        <v>16400</v>
      </c>
      <c r="G1071" s="136"/>
      <c r="H1071" s="135">
        <v>35</v>
      </c>
      <c r="I1071" s="78">
        <f t="shared" si="39"/>
        <v>35</v>
      </c>
      <c r="J1071" s="160">
        <v>1</v>
      </c>
      <c r="K1071" s="176">
        <v>0</v>
      </c>
      <c r="L1071" s="105">
        <f>STOCK[[#This Row],[Entradas]]-STOCK[[#This Row],[Salidas]]</f>
        <v>1</v>
      </c>
      <c r="M1071" s="99">
        <f t="shared" si="37"/>
        <v>3.5</v>
      </c>
      <c r="N1071" s="169">
        <v>96</v>
      </c>
      <c r="O1071" s="169">
        <v>96</v>
      </c>
      <c r="P1071" s="135"/>
      <c r="Q1071" s="142"/>
      <c r="R1071" s="136"/>
      <c r="S1071" s="136"/>
      <c r="T1071" s="136"/>
      <c r="U1071" s="136"/>
      <c r="V1071" s="80">
        <f t="shared" si="38"/>
        <v>35</v>
      </c>
      <c r="W1071" s="136"/>
      <c r="X1071" s="136"/>
      <c r="Y1071" s="139"/>
      <c r="Z1071" s="136"/>
      <c r="AA1071" s="136"/>
      <c r="AB1071" s="136"/>
      <c r="AC1071" s="136"/>
    </row>
    <row r="1072" ht="80" hidden="1" customHeight="1" spans="1:29">
      <c r="A1072" s="177" t="s">
        <v>18721</v>
      </c>
      <c r="B1072" s="134"/>
      <c r="C1072" s="87" t="s">
        <v>2</v>
      </c>
      <c r="D1072" s="135" t="s">
        <v>16582</v>
      </c>
      <c r="E1072" s="157" t="s">
        <v>18722</v>
      </c>
      <c r="F1072" s="157" t="s">
        <v>16568</v>
      </c>
      <c r="G1072" s="137"/>
      <c r="H1072" s="135">
        <v>35</v>
      </c>
      <c r="I1072" s="78">
        <f t="shared" si="39"/>
        <v>35</v>
      </c>
      <c r="J1072" s="160">
        <v>1</v>
      </c>
      <c r="K1072" s="141">
        <v>0</v>
      </c>
      <c r="L1072" s="105">
        <f>STOCK[[#This Row],[Entradas]]-STOCK[[#This Row],[Salidas]]</f>
        <v>1</v>
      </c>
      <c r="M1072" s="99">
        <f t="shared" si="37"/>
        <v>3.5</v>
      </c>
      <c r="N1072" s="169">
        <v>97</v>
      </c>
      <c r="O1072" s="169">
        <v>97</v>
      </c>
      <c r="P1072" s="135"/>
      <c r="Q1072" s="141"/>
      <c r="R1072" s="137"/>
      <c r="S1072" s="137"/>
      <c r="T1072" s="137"/>
      <c r="U1072" s="137"/>
      <c r="V1072" s="80">
        <f t="shared" si="38"/>
        <v>35</v>
      </c>
      <c r="W1072" s="137"/>
      <c r="X1072" s="137"/>
      <c r="Y1072" s="140"/>
      <c r="Z1072" s="137"/>
      <c r="AA1072" s="137"/>
      <c r="AB1072" s="137"/>
      <c r="AC1072" s="137"/>
    </row>
    <row r="1073" ht="80" hidden="1" customHeight="1" spans="1:29">
      <c r="A1073" s="177" t="s">
        <v>18723</v>
      </c>
      <c r="B1073" s="134"/>
      <c r="C1073" s="83" t="s">
        <v>2</v>
      </c>
      <c r="D1073" s="135" t="s">
        <v>16582</v>
      </c>
      <c r="E1073" s="157" t="s">
        <v>18724</v>
      </c>
      <c r="F1073" s="157" t="s">
        <v>17169</v>
      </c>
      <c r="G1073" s="136"/>
      <c r="H1073" s="135">
        <v>35</v>
      </c>
      <c r="I1073" s="78">
        <f t="shared" si="39"/>
        <v>35</v>
      </c>
      <c r="J1073" s="160">
        <v>1</v>
      </c>
      <c r="K1073" s="176">
        <v>0</v>
      </c>
      <c r="L1073" s="105">
        <f>STOCK[[#This Row],[Entradas]]-STOCK[[#This Row],[Salidas]]</f>
        <v>1</v>
      </c>
      <c r="M1073" s="99">
        <f t="shared" si="37"/>
        <v>3.5</v>
      </c>
      <c r="N1073" s="169">
        <v>98</v>
      </c>
      <c r="O1073" s="169">
        <v>98</v>
      </c>
      <c r="P1073" s="135"/>
      <c r="Q1073" s="142"/>
      <c r="R1073" s="136"/>
      <c r="S1073" s="136"/>
      <c r="T1073" s="136"/>
      <c r="U1073" s="136"/>
      <c r="V1073" s="80">
        <f t="shared" si="38"/>
        <v>35</v>
      </c>
      <c r="W1073" s="136"/>
      <c r="X1073" s="136"/>
      <c r="Y1073" s="139"/>
      <c r="Z1073" s="136"/>
      <c r="AA1073" s="136"/>
      <c r="AB1073" s="136"/>
      <c r="AC1073" s="136"/>
    </row>
    <row r="1074" ht="80" hidden="1" customHeight="1" spans="1:29">
      <c r="A1074" s="177" t="s">
        <v>18725</v>
      </c>
      <c r="B1074" s="134"/>
      <c r="C1074" s="87" t="s">
        <v>2</v>
      </c>
      <c r="D1074" s="135" t="s">
        <v>16480</v>
      </c>
      <c r="E1074" s="157" t="s">
        <v>18726</v>
      </c>
      <c r="F1074" s="157" t="s">
        <v>16568</v>
      </c>
      <c r="G1074" s="137"/>
      <c r="H1074" s="135">
        <v>15</v>
      </c>
      <c r="I1074" s="78">
        <f t="shared" si="39"/>
        <v>15</v>
      </c>
      <c r="J1074" s="160">
        <v>2</v>
      </c>
      <c r="K1074" s="141">
        <v>0</v>
      </c>
      <c r="L1074" s="105">
        <f>STOCK[[#This Row],[Entradas]]-STOCK[[#This Row],[Salidas]]</f>
        <v>2</v>
      </c>
      <c r="M1074" s="99">
        <f t="shared" si="37"/>
        <v>1.5</v>
      </c>
      <c r="N1074" s="169">
        <v>99</v>
      </c>
      <c r="O1074" s="169">
        <v>99</v>
      </c>
      <c r="P1074" s="135"/>
      <c r="Q1074" s="141"/>
      <c r="R1074" s="137"/>
      <c r="S1074" s="137"/>
      <c r="T1074" s="137"/>
      <c r="U1074" s="137"/>
      <c r="V1074" s="80">
        <f t="shared" si="38"/>
        <v>15</v>
      </c>
      <c r="W1074" s="137"/>
      <c r="X1074" s="137"/>
      <c r="Y1074" s="140"/>
      <c r="Z1074" s="137"/>
      <c r="AA1074" s="137"/>
      <c r="AB1074" s="137"/>
      <c r="AC1074" s="137"/>
    </row>
    <row r="1075" ht="80" hidden="1" customHeight="1" spans="1:29">
      <c r="A1075" s="177" t="s">
        <v>18727</v>
      </c>
      <c r="B1075" s="134"/>
      <c r="C1075" s="83" t="s">
        <v>2</v>
      </c>
      <c r="D1075" s="135" t="s">
        <v>16480</v>
      </c>
      <c r="E1075" s="157" t="s">
        <v>18728</v>
      </c>
      <c r="F1075" s="157" t="s">
        <v>16387</v>
      </c>
      <c r="G1075" s="136"/>
      <c r="H1075" s="135">
        <v>15</v>
      </c>
      <c r="I1075" s="78">
        <f t="shared" si="39"/>
        <v>15</v>
      </c>
      <c r="J1075" s="160">
        <v>1</v>
      </c>
      <c r="K1075" s="176">
        <v>0</v>
      </c>
      <c r="L1075" s="105">
        <f>STOCK[[#This Row],[Entradas]]-STOCK[[#This Row],[Salidas]]</f>
        <v>1</v>
      </c>
      <c r="M1075" s="99">
        <f t="shared" si="37"/>
        <v>1.5</v>
      </c>
      <c r="N1075" s="169">
        <v>100</v>
      </c>
      <c r="O1075" s="169">
        <v>100</v>
      </c>
      <c r="P1075" s="135"/>
      <c r="Q1075" s="142"/>
      <c r="R1075" s="136"/>
      <c r="S1075" s="136"/>
      <c r="T1075" s="136"/>
      <c r="U1075" s="136"/>
      <c r="V1075" s="80">
        <f t="shared" si="38"/>
        <v>15</v>
      </c>
      <c r="W1075" s="136"/>
      <c r="X1075" s="136"/>
      <c r="Y1075" s="139"/>
      <c r="Z1075" s="136"/>
      <c r="AA1075" s="136"/>
      <c r="AB1075" s="136"/>
      <c r="AC1075" s="136"/>
    </row>
    <row r="1076" ht="80" hidden="1" customHeight="1" spans="1:29">
      <c r="A1076" s="177" t="s">
        <v>18729</v>
      </c>
      <c r="B1076" s="134"/>
      <c r="C1076" s="87" t="s">
        <v>2</v>
      </c>
      <c r="D1076" s="135" t="s">
        <v>16480</v>
      </c>
      <c r="E1076" s="157" t="s">
        <v>18730</v>
      </c>
      <c r="F1076" s="157" t="s">
        <v>16400</v>
      </c>
      <c r="G1076" s="137"/>
      <c r="H1076" s="135">
        <v>15</v>
      </c>
      <c r="I1076" s="78">
        <f t="shared" si="39"/>
        <v>15</v>
      </c>
      <c r="J1076" s="160">
        <v>1</v>
      </c>
      <c r="K1076" s="141">
        <v>0</v>
      </c>
      <c r="L1076" s="105">
        <f>STOCK[[#This Row],[Entradas]]-STOCK[[#This Row],[Salidas]]</f>
        <v>1</v>
      </c>
      <c r="M1076" s="99">
        <f t="shared" si="37"/>
        <v>1.5</v>
      </c>
      <c r="N1076" s="169">
        <v>101</v>
      </c>
      <c r="O1076" s="169">
        <v>101</v>
      </c>
      <c r="P1076" s="135"/>
      <c r="Q1076" s="141"/>
      <c r="R1076" s="137"/>
      <c r="S1076" s="137"/>
      <c r="T1076" s="137"/>
      <c r="U1076" s="137"/>
      <c r="V1076" s="80">
        <f t="shared" si="38"/>
        <v>15</v>
      </c>
      <c r="W1076" s="137"/>
      <c r="X1076" s="137"/>
      <c r="Y1076" s="140"/>
      <c r="Z1076" s="137"/>
      <c r="AA1076" s="137"/>
      <c r="AB1076" s="137"/>
      <c r="AC1076" s="137"/>
    </row>
    <row r="1077" ht="80" hidden="1" customHeight="1" spans="1:29">
      <c r="A1077" s="177" t="s">
        <v>18731</v>
      </c>
      <c r="B1077" s="134"/>
      <c r="C1077" s="83" t="s">
        <v>2</v>
      </c>
      <c r="D1077" s="135" t="s">
        <v>16480</v>
      </c>
      <c r="E1077" s="157" t="s">
        <v>18732</v>
      </c>
      <c r="F1077" s="157" t="s">
        <v>16400</v>
      </c>
      <c r="G1077" s="136"/>
      <c r="H1077" s="135">
        <v>15</v>
      </c>
      <c r="I1077" s="78">
        <f t="shared" si="39"/>
        <v>15</v>
      </c>
      <c r="J1077" s="160">
        <v>1</v>
      </c>
      <c r="K1077" s="176">
        <v>0</v>
      </c>
      <c r="L1077" s="105">
        <f>STOCK[[#This Row],[Entradas]]-STOCK[[#This Row],[Salidas]]</f>
        <v>1</v>
      </c>
      <c r="M1077" s="99">
        <f t="shared" si="37"/>
        <v>1.5</v>
      </c>
      <c r="N1077" s="169">
        <v>102</v>
      </c>
      <c r="O1077" s="169">
        <v>102</v>
      </c>
      <c r="P1077" s="135"/>
      <c r="Q1077" s="142"/>
      <c r="R1077" s="136"/>
      <c r="S1077" s="136"/>
      <c r="T1077" s="136"/>
      <c r="U1077" s="136"/>
      <c r="V1077" s="80">
        <f t="shared" si="38"/>
        <v>15</v>
      </c>
      <c r="W1077" s="136"/>
      <c r="X1077" s="136"/>
      <c r="Y1077" s="139"/>
      <c r="Z1077" s="136"/>
      <c r="AA1077" s="136"/>
      <c r="AB1077" s="136"/>
      <c r="AC1077" s="136"/>
    </row>
    <row r="1078" ht="80" hidden="1" customHeight="1" spans="1:29">
      <c r="A1078" s="177" t="s">
        <v>18733</v>
      </c>
      <c r="B1078" s="134"/>
      <c r="C1078" s="87" t="s">
        <v>2</v>
      </c>
      <c r="D1078" s="135" t="s">
        <v>16480</v>
      </c>
      <c r="E1078" s="157" t="s">
        <v>18734</v>
      </c>
      <c r="F1078" s="157" t="s">
        <v>16568</v>
      </c>
      <c r="G1078" s="137"/>
      <c r="H1078" s="135">
        <v>15</v>
      </c>
      <c r="I1078" s="78">
        <f t="shared" si="39"/>
        <v>15</v>
      </c>
      <c r="J1078" s="160">
        <v>1</v>
      </c>
      <c r="K1078" s="141">
        <v>0</v>
      </c>
      <c r="L1078" s="105">
        <f>STOCK[[#This Row],[Entradas]]-STOCK[[#This Row],[Salidas]]</f>
        <v>1</v>
      </c>
      <c r="M1078" s="99">
        <f t="shared" si="37"/>
        <v>1.5</v>
      </c>
      <c r="N1078" s="169">
        <v>103</v>
      </c>
      <c r="O1078" s="169">
        <v>103</v>
      </c>
      <c r="P1078" s="135"/>
      <c r="Q1078" s="141"/>
      <c r="R1078" s="137"/>
      <c r="S1078" s="137"/>
      <c r="T1078" s="137"/>
      <c r="U1078" s="137"/>
      <c r="V1078" s="80">
        <f t="shared" si="38"/>
        <v>15</v>
      </c>
      <c r="W1078" s="137"/>
      <c r="X1078" s="137"/>
      <c r="Y1078" s="140"/>
      <c r="Z1078" s="137"/>
      <c r="AA1078" s="137"/>
      <c r="AB1078" s="137"/>
      <c r="AC1078" s="137"/>
    </row>
    <row r="1079" ht="80" hidden="1" customHeight="1" spans="1:29">
      <c r="A1079" s="177" t="s">
        <v>18735</v>
      </c>
      <c r="B1079" s="134"/>
      <c r="C1079" s="83" t="s">
        <v>2</v>
      </c>
      <c r="D1079" s="135" t="s">
        <v>16480</v>
      </c>
      <c r="E1079" s="157" t="s">
        <v>18736</v>
      </c>
      <c r="F1079" s="157" t="s">
        <v>16400</v>
      </c>
      <c r="G1079" s="136"/>
      <c r="H1079" s="135">
        <v>18</v>
      </c>
      <c r="I1079" s="78">
        <f t="shared" si="39"/>
        <v>18</v>
      </c>
      <c r="J1079" s="160">
        <v>2</v>
      </c>
      <c r="K1079" s="176">
        <v>0</v>
      </c>
      <c r="L1079" s="105">
        <f>STOCK[[#This Row],[Entradas]]-STOCK[[#This Row],[Salidas]]</f>
        <v>2</v>
      </c>
      <c r="M1079" s="99">
        <f t="shared" si="37"/>
        <v>1.8</v>
      </c>
      <c r="N1079" s="169">
        <v>104</v>
      </c>
      <c r="O1079" s="169">
        <v>104</v>
      </c>
      <c r="P1079" s="135"/>
      <c r="Q1079" s="142"/>
      <c r="R1079" s="136"/>
      <c r="S1079" s="136"/>
      <c r="T1079" s="136"/>
      <c r="U1079" s="136"/>
      <c r="V1079" s="80">
        <f t="shared" si="38"/>
        <v>18</v>
      </c>
      <c r="W1079" s="136"/>
      <c r="X1079" s="136"/>
      <c r="Y1079" s="139"/>
      <c r="Z1079" s="136"/>
      <c r="AA1079" s="136"/>
      <c r="AB1079" s="136"/>
      <c r="AC1079" s="136"/>
    </row>
    <row r="1080" ht="80" hidden="1" customHeight="1" spans="1:29">
      <c r="A1080" s="177" t="s">
        <v>18737</v>
      </c>
      <c r="B1080" s="134"/>
      <c r="C1080" s="87" t="s">
        <v>2</v>
      </c>
      <c r="D1080" s="135" t="s">
        <v>16480</v>
      </c>
      <c r="E1080" s="157" t="s">
        <v>18738</v>
      </c>
      <c r="F1080" s="157" t="s">
        <v>16409</v>
      </c>
      <c r="G1080" s="137"/>
      <c r="H1080" s="135">
        <v>15</v>
      </c>
      <c r="I1080" s="78">
        <f t="shared" si="39"/>
        <v>15</v>
      </c>
      <c r="J1080" s="160">
        <v>1</v>
      </c>
      <c r="K1080" s="141">
        <v>0</v>
      </c>
      <c r="L1080" s="105">
        <f>STOCK[[#This Row],[Entradas]]-STOCK[[#This Row],[Salidas]]</f>
        <v>1</v>
      </c>
      <c r="M1080" s="99">
        <f t="shared" si="37"/>
        <v>1.5</v>
      </c>
      <c r="N1080" s="169">
        <v>105</v>
      </c>
      <c r="O1080" s="169">
        <v>105</v>
      </c>
      <c r="P1080" s="135"/>
      <c r="Q1080" s="141"/>
      <c r="R1080" s="137"/>
      <c r="S1080" s="137"/>
      <c r="T1080" s="137"/>
      <c r="U1080" s="137"/>
      <c r="V1080" s="80">
        <f t="shared" si="38"/>
        <v>15</v>
      </c>
      <c r="W1080" s="137"/>
      <c r="X1080" s="137"/>
      <c r="Y1080" s="140"/>
      <c r="Z1080" s="137"/>
      <c r="AA1080" s="137"/>
      <c r="AB1080" s="137"/>
      <c r="AC1080" s="137"/>
    </row>
    <row r="1081" ht="80" hidden="1" customHeight="1" spans="1:29">
      <c r="A1081" s="177" t="s">
        <v>18739</v>
      </c>
      <c r="B1081" s="134"/>
      <c r="C1081" s="83" t="s">
        <v>2</v>
      </c>
      <c r="D1081" s="135" t="s">
        <v>16480</v>
      </c>
      <c r="E1081" s="157" t="s">
        <v>18740</v>
      </c>
      <c r="F1081" s="157" t="s">
        <v>16413</v>
      </c>
      <c r="G1081" s="136"/>
      <c r="H1081" s="135">
        <v>15</v>
      </c>
      <c r="I1081" s="78">
        <f t="shared" si="39"/>
        <v>15</v>
      </c>
      <c r="J1081" s="160">
        <v>1</v>
      </c>
      <c r="K1081" s="176">
        <v>0</v>
      </c>
      <c r="L1081" s="105">
        <f>STOCK[[#This Row],[Entradas]]-STOCK[[#This Row],[Salidas]]</f>
        <v>1</v>
      </c>
      <c r="M1081" s="99">
        <f t="shared" ref="M1081:M1144" si="40">H1081*10%</f>
        <v>1.5</v>
      </c>
      <c r="N1081" s="169">
        <v>106</v>
      </c>
      <c r="O1081" s="169">
        <v>106</v>
      </c>
      <c r="P1081" s="135"/>
      <c r="Q1081" s="142"/>
      <c r="R1081" s="136"/>
      <c r="S1081" s="136"/>
      <c r="T1081" s="136"/>
      <c r="U1081" s="136"/>
      <c r="V1081" s="80">
        <f t="shared" si="38"/>
        <v>15</v>
      </c>
      <c r="W1081" s="136"/>
      <c r="X1081" s="136"/>
      <c r="Y1081" s="139"/>
      <c r="Z1081" s="136"/>
      <c r="AA1081" s="136"/>
      <c r="AB1081" s="136"/>
      <c r="AC1081" s="136"/>
    </row>
    <row r="1082" ht="80" hidden="1" customHeight="1" spans="1:29">
      <c r="A1082" s="177" t="s">
        <v>18741</v>
      </c>
      <c r="B1082" s="134"/>
      <c r="C1082" s="87" t="s">
        <v>2</v>
      </c>
      <c r="D1082" s="135" t="s">
        <v>16480</v>
      </c>
      <c r="E1082" s="157" t="s">
        <v>18742</v>
      </c>
      <c r="F1082" s="157" t="s">
        <v>16400</v>
      </c>
      <c r="G1082" s="137"/>
      <c r="H1082" s="135">
        <v>18</v>
      </c>
      <c r="I1082" s="78">
        <f t="shared" si="39"/>
        <v>18</v>
      </c>
      <c r="J1082" s="160">
        <v>2</v>
      </c>
      <c r="K1082" s="141">
        <v>0</v>
      </c>
      <c r="L1082" s="105">
        <f>STOCK[[#This Row],[Entradas]]-STOCK[[#This Row],[Salidas]]</f>
        <v>2</v>
      </c>
      <c r="M1082" s="99">
        <f t="shared" si="40"/>
        <v>1.8</v>
      </c>
      <c r="N1082" s="169">
        <v>107</v>
      </c>
      <c r="O1082" s="169">
        <v>107</v>
      </c>
      <c r="P1082" s="135"/>
      <c r="Q1082" s="141"/>
      <c r="R1082" s="137"/>
      <c r="S1082" s="137"/>
      <c r="T1082" s="137"/>
      <c r="U1082" s="137"/>
      <c r="V1082" s="80">
        <f t="shared" si="38"/>
        <v>18</v>
      </c>
      <c r="W1082" s="137"/>
      <c r="X1082" s="137"/>
      <c r="Y1082" s="140"/>
      <c r="Z1082" s="137"/>
      <c r="AA1082" s="137"/>
      <c r="AB1082" s="137"/>
      <c r="AC1082" s="137"/>
    </row>
    <row r="1083" ht="80" hidden="1" customHeight="1" spans="1:29">
      <c r="A1083" s="177" t="s">
        <v>18743</v>
      </c>
      <c r="B1083" s="134"/>
      <c r="C1083" s="83" t="s">
        <v>2</v>
      </c>
      <c r="D1083" s="135" t="s">
        <v>16480</v>
      </c>
      <c r="E1083" s="157" t="s">
        <v>18744</v>
      </c>
      <c r="F1083" s="157" t="s">
        <v>16409</v>
      </c>
      <c r="G1083" s="136"/>
      <c r="H1083" s="135">
        <v>18</v>
      </c>
      <c r="I1083" s="78">
        <f t="shared" si="39"/>
        <v>18</v>
      </c>
      <c r="J1083" s="160">
        <v>1</v>
      </c>
      <c r="K1083" s="176">
        <v>0</v>
      </c>
      <c r="L1083" s="105">
        <f>STOCK[[#This Row],[Entradas]]-STOCK[[#This Row],[Salidas]]</f>
        <v>1</v>
      </c>
      <c r="M1083" s="99">
        <f t="shared" si="40"/>
        <v>1.8</v>
      </c>
      <c r="N1083" s="169">
        <v>108</v>
      </c>
      <c r="O1083" s="169">
        <v>108</v>
      </c>
      <c r="P1083" s="135"/>
      <c r="Q1083" s="142"/>
      <c r="R1083" s="136"/>
      <c r="S1083" s="136"/>
      <c r="T1083" s="136"/>
      <c r="U1083" s="136"/>
      <c r="V1083" s="80">
        <f t="shared" si="38"/>
        <v>18</v>
      </c>
      <c r="W1083" s="136"/>
      <c r="X1083" s="136"/>
      <c r="Y1083" s="139"/>
      <c r="Z1083" s="136"/>
      <c r="AA1083" s="136"/>
      <c r="AB1083" s="136"/>
      <c r="AC1083" s="136"/>
    </row>
    <row r="1084" ht="80" hidden="1" customHeight="1" spans="1:29">
      <c r="A1084" s="177" t="s">
        <v>18745</v>
      </c>
      <c r="B1084" s="134"/>
      <c r="C1084" s="87" t="s">
        <v>2</v>
      </c>
      <c r="D1084" s="135" t="s">
        <v>16480</v>
      </c>
      <c r="E1084" s="157" t="s">
        <v>18746</v>
      </c>
      <c r="F1084" s="157" t="s">
        <v>16400</v>
      </c>
      <c r="G1084" s="137"/>
      <c r="H1084" s="135">
        <v>15</v>
      </c>
      <c r="I1084" s="78">
        <f t="shared" si="39"/>
        <v>15</v>
      </c>
      <c r="J1084" s="160">
        <v>1</v>
      </c>
      <c r="K1084" s="141">
        <v>0</v>
      </c>
      <c r="L1084" s="105">
        <f>STOCK[[#This Row],[Entradas]]-STOCK[[#This Row],[Salidas]]</f>
        <v>1</v>
      </c>
      <c r="M1084" s="99">
        <f t="shared" si="40"/>
        <v>1.5</v>
      </c>
      <c r="N1084" s="169">
        <v>109</v>
      </c>
      <c r="O1084" s="169">
        <v>109</v>
      </c>
      <c r="P1084" s="135"/>
      <c r="Q1084" s="141"/>
      <c r="R1084" s="137"/>
      <c r="S1084" s="137"/>
      <c r="T1084" s="137"/>
      <c r="U1084" s="137"/>
      <c r="V1084" s="80">
        <f t="shared" si="38"/>
        <v>15</v>
      </c>
      <c r="W1084" s="137"/>
      <c r="X1084" s="137"/>
      <c r="Y1084" s="140"/>
      <c r="Z1084" s="137"/>
      <c r="AA1084" s="137"/>
      <c r="AB1084" s="137"/>
      <c r="AC1084" s="137"/>
    </row>
    <row r="1085" ht="80" hidden="1" customHeight="1" spans="1:29">
      <c r="A1085" s="177" t="s">
        <v>18747</v>
      </c>
      <c r="B1085" s="134"/>
      <c r="C1085" s="83" t="s">
        <v>2</v>
      </c>
      <c r="D1085" s="135" t="s">
        <v>16480</v>
      </c>
      <c r="E1085" s="157" t="s">
        <v>18748</v>
      </c>
      <c r="F1085" s="157" t="s">
        <v>16409</v>
      </c>
      <c r="G1085" s="136"/>
      <c r="H1085" s="135">
        <v>22</v>
      </c>
      <c r="I1085" s="78">
        <f t="shared" si="39"/>
        <v>22</v>
      </c>
      <c r="J1085" s="160">
        <v>1</v>
      </c>
      <c r="K1085" s="176">
        <v>0</v>
      </c>
      <c r="L1085" s="105">
        <f>STOCK[[#This Row],[Entradas]]-STOCK[[#This Row],[Salidas]]</f>
        <v>1</v>
      </c>
      <c r="M1085" s="99">
        <f t="shared" si="40"/>
        <v>2.2</v>
      </c>
      <c r="N1085" s="169">
        <v>110</v>
      </c>
      <c r="O1085" s="169">
        <v>110</v>
      </c>
      <c r="P1085" s="135"/>
      <c r="Q1085" s="142"/>
      <c r="R1085" s="136"/>
      <c r="S1085" s="136"/>
      <c r="T1085" s="136"/>
      <c r="U1085" s="136"/>
      <c r="V1085" s="80">
        <f t="shared" si="38"/>
        <v>22</v>
      </c>
      <c r="W1085" s="136"/>
      <c r="X1085" s="136"/>
      <c r="Y1085" s="139"/>
      <c r="Z1085" s="136"/>
      <c r="AA1085" s="136"/>
      <c r="AB1085" s="136"/>
      <c r="AC1085" s="136"/>
    </row>
    <row r="1086" ht="80" hidden="1" customHeight="1" spans="1:29">
      <c r="A1086" s="177" t="s">
        <v>18749</v>
      </c>
      <c r="B1086" s="134"/>
      <c r="C1086" s="87" t="s">
        <v>2</v>
      </c>
      <c r="D1086" s="135" t="s">
        <v>16480</v>
      </c>
      <c r="E1086" s="157" t="s">
        <v>18750</v>
      </c>
      <c r="F1086" s="157" t="s">
        <v>16400</v>
      </c>
      <c r="G1086" s="137"/>
      <c r="H1086" s="135">
        <v>15</v>
      </c>
      <c r="I1086" s="78">
        <f t="shared" si="39"/>
        <v>15</v>
      </c>
      <c r="J1086" s="160">
        <v>1</v>
      </c>
      <c r="K1086" s="141">
        <v>0</v>
      </c>
      <c r="L1086" s="105">
        <f>STOCK[[#This Row],[Entradas]]-STOCK[[#This Row],[Salidas]]</f>
        <v>1</v>
      </c>
      <c r="M1086" s="99">
        <f t="shared" si="40"/>
        <v>1.5</v>
      </c>
      <c r="N1086" s="169">
        <v>111</v>
      </c>
      <c r="O1086" s="169">
        <v>111</v>
      </c>
      <c r="P1086" s="135"/>
      <c r="Q1086" s="141"/>
      <c r="R1086" s="137"/>
      <c r="S1086" s="137"/>
      <c r="T1086" s="137"/>
      <c r="U1086" s="137"/>
      <c r="V1086" s="80">
        <f t="shared" si="38"/>
        <v>15</v>
      </c>
      <c r="W1086" s="137"/>
      <c r="X1086" s="137"/>
      <c r="Y1086" s="140"/>
      <c r="Z1086" s="137"/>
      <c r="AA1086" s="137"/>
      <c r="AB1086" s="137"/>
      <c r="AC1086" s="137"/>
    </row>
    <row r="1087" ht="80" hidden="1" customHeight="1" spans="1:29">
      <c r="A1087" s="177" t="s">
        <v>18751</v>
      </c>
      <c r="B1087" s="134"/>
      <c r="C1087" s="83" t="s">
        <v>2</v>
      </c>
      <c r="D1087" s="135" t="s">
        <v>16480</v>
      </c>
      <c r="E1087" s="157" t="s">
        <v>18752</v>
      </c>
      <c r="F1087" s="157" t="s">
        <v>16400</v>
      </c>
      <c r="G1087" s="136"/>
      <c r="H1087" s="135">
        <v>20</v>
      </c>
      <c r="I1087" s="78">
        <f t="shared" si="39"/>
        <v>20</v>
      </c>
      <c r="J1087" s="160">
        <v>1</v>
      </c>
      <c r="K1087" s="176">
        <v>0</v>
      </c>
      <c r="L1087" s="105">
        <f>STOCK[[#This Row],[Entradas]]-STOCK[[#This Row],[Salidas]]</f>
        <v>1</v>
      </c>
      <c r="M1087" s="99">
        <f t="shared" si="40"/>
        <v>2</v>
      </c>
      <c r="N1087" s="169">
        <v>112</v>
      </c>
      <c r="O1087" s="169">
        <v>112</v>
      </c>
      <c r="P1087" s="135"/>
      <c r="Q1087" s="142"/>
      <c r="R1087" s="136"/>
      <c r="S1087" s="136"/>
      <c r="T1087" s="136"/>
      <c r="U1087" s="136"/>
      <c r="V1087" s="80">
        <f t="shared" si="38"/>
        <v>20</v>
      </c>
      <c r="W1087" s="136"/>
      <c r="X1087" s="136"/>
      <c r="Y1087" s="139"/>
      <c r="Z1087" s="136"/>
      <c r="AA1087" s="136"/>
      <c r="AB1087" s="136"/>
      <c r="AC1087" s="136"/>
    </row>
    <row r="1088" ht="80" hidden="1" customHeight="1" spans="1:29">
      <c r="A1088" s="177" t="s">
        <v>18753</v>
      </c>
      <c r="B1088" s="134"/>
      <c r="C1088" s="87" t="s">
        <v>2</v>
      </c>
      <c r="D1088" s="135" t="s">
        <v>16480</v>
      </c>
      <c r="E1088" s="157" t="s">
        <v>18754</v>
      </c>
      <c r="F1088" s="157" t="s">
        <v>16400</v>
      </c>
      <c r="G1088" s="137"/>
      <c r="H1088" s="135">
        <v>22</v>
      </c>
      <c r="I1088" s="78">
        <f t="shared" si="39"/>
        <v>22</v>
      </c>
      <c r="J1088" s="160">
        <v>2</v>
      </c>
      <c r="K1088" s="141">
        <v>0</v>
      </c>
      <c r="L1088" s="105">
        <f>STOCK[[#This Row],[Entradas]]-STOCK[[#This Row],[Salidas]]</f>
        <v>2</v>
      </c>
      <c r="M1088" s="99">
        <f t="shared" si="40"/>
        <v>2.2</v>
      </c>
      <c r="N1088" s="169">
        <v>113</v>
      </c>
      <c r="O1088" s="169">
        <v>113</v>
      </c>
      <c r="P1088" s="135"/>
      <c r="Q1088" s="141"/>
      <c r="R1088" s="137"/>
      <c r="S1088" s="137"/>
      <c r="T1088" s="137"/>
      <c r="U1088" s="137"/>
      <c r="V1088" s="80">
        <f t="shared" si="38"/>
        <v>22</v>
      </c>
      <c r="W1088" s="137"/>
      <c r="X1088" s="137"/>
      <c r="Y1088" s="140"/>
      <c r="Z1088" s="137"/>
      <c r="AA1088" s="137"/>
      <c r="AB1088" s="137"/>
      <c r="AC1088" s="137"/>
    </row>
    <row r="1089" ht="80" hidden="1" customHeight="1" spans="1:29">
      <c r="A1089" s="177" t="s">
        <v>18755</v>
      </c>
      <c r="B1089" s="134"/>
      <c r="C1089" s="83" t="s">
        <v>2</v>
      </c>
      <c r="D1089" s="135" t="s">
        <v>16480</v>
      </c>
      <c r="E1089" s="157" t="s">
        <v>18756</v>
      </c>
      <c r="F1089" s="157" t="s">
        <v>16568</v>
      </c>
      <c r="G1089" s="136"/>
      <c r="H1089" s="135">
        <v>20</v>
      </c>
      <c r="I1089" s="78">
        <f t="shared" si="39"/>
        <v>20</v>
      </c>
      <c r="J1089" s="160">
        <v>1</v>
      </c>
      <c r="K1089" s="176">
        <v>0</v>
      </c>
      <c r="L1089" s="105">
        <f>STOCK[[#This Row],[Entradas]]-STOCK[[#This Row],[Salidas]]</f>
        <v>1</v>
      </c>
      <c r="M1089" s="99">
        <f t="shared" si="40"/>
        <v>2</v>
      </c>
      <c r="N1089" s="169">
        <v>114</v>
      </c>
      <c r="O1089" s="169">
        <v>114</v>
      </c>
      <c r="P1089" s="135"/>
      <c r="Q1089" s="142"/>
      <c r="R1089" s="136"/>
      <c r="S1089" s="136"/>
      <c r="T1089" s="136"/>
      <c r="U1089" s="136"/>
      <c r="V1089" s="80">
        <f t="shared" si="38"/>
        <v>20</v>
      </c>
      <c r="W1089" s="136"/>
      <c r="X1089" s="136"/>
      <c r="Y1089" s="139"/>
      <c r="Z1089" s="136"/>
      <c r="AA1089" s="136"/>
      <c r="AB1089" s="136"/>
      <c r="AC1089" s="136"/>
    </row>
    <row r="1090" ht="80" hidden="1" customHeight="1" spans="1:29">
      <c r="A1090" s="177" t="s">
        <v>18757</v>
      </c>
      <c r="B1090" s="134"/>
      <c r="C1090" s="87" t="s">
        <v>2</v>
      </c>
      <c r="D1090" s="135" t="s">
        <v>16480</v>
      </c>
      <c r="E1090" s="157" t="s">
        <v>18758</v>
      </c>
      <c r="F1090" s="157" t="s">
        <v>16400</v>
      </c>
      <c r="G1090" s="137"/>
      <c r="H1090" s="135">
        <v>18</v>
      </c>
      <c r="I1090" s="78">
        <f t="shared" si="39"/>
        <v>18</v>
      </c>
      <c r="J1090" s="160">
        <v>3</v>
      </c>
      <c r="K1090" s="141">
        <v>0</v>
      </c>
      <c r="L1090" s="105">
        <f>STOCK[[#This Row],[Entradas]]-STOCK[[#This Row],[Salidas]]</f>
        <v>3</v>
      </c>
      <c r="M1090" s="99">
        <f t="shared" si="40"/>
        <v>1.8</v>
      </c>
      <c r="N1090" s="169">
        <v>115</v>
      </c>
      <c r="O1090" s="169">
        <v>115</v>
      </c>
      <c r="P1090" s="135"/>
      <c r="Q1090" s="141"/>
      <c r="R1090" s="137"/>
      <c r="S1090" s="137"/>
      <c r="T1090" s="137"/>
      <c r="U1090" s="137"/>
      <c r="V1090" s="80">
        <f t="shared" ref="V1090:V1153" si="41">H1090</f>
        <v>18</v>
      </c>
      <c r="W1090" s="137"/>
      <c r="X1090" s="137"/>
      <c r="Y1090" s="140"/>
      <c r="Z1090" s="137"/>
      <c r="AA1090" s="137"/>
      <c r="AB1090" s="137"/>
      <c r="AC1090" s="137"/>
    </row>
    <row r="1091" ht="80" hidden="1" customHeight="1" spans="1:29">
      <c r="A1091" s="177" t="s">
        <v>18759</v>
      </c>
      <c r="B1091" s="134"/>
      <c r="C1091" s="83" t="s">
        <v>2</v>
      </c>
      <c r="D1091" s="135" t="s">
        <v>16480</v>
      </c>
      <c r="E1091" s="157" t="s">
        <v>18760</v>
      </c>
      <c r="F1091" s="157" t="s">
        <v>16413</v>
      </c>
      <c r="G1091" s="136"/>
      <c r="H1091" s="135">
        <v>25</v>
      </c>
      <c r="I1091" s="78">
        <f t="shared" si="39"/>
        <v>25</v>
      </c>
      <c r="J1091" s="160">
        <v>1</v>
      </c>
      <c r="K1091" s="176">
        <v>0</v>
      </c>
      <c r="L1091" s="105">
        <f>STOCK[[#This Row],[Entradas]]-STOCK[[#This Row],[Salidas]]</f>
        <v>1</v>
      </c>
      <c r="M1091" s="99">
        <f t="shared" si="40"/>
        <v>2.5</v>
      </c>
      <c r="N1091" s="169">
        <v>116</v>
      </c>
      <c r="O1091" s="169">
        <v>116</v>
      </c>
      <c r="P1091" s="135"/>
      <c r="Q1091" s="142"/>
      <c r="R1091" s="136"/>
      <c r="S1091" s="136"/>
      <c r="T1091" s="136"/>
      <c r="U1091" s="136"/>
      <c r="V1091" s="80">
        <f t="shared" si="41"/>
        <v>25</v>
      </c>
      <c r="W1091" s="136"/>
      <c r="X1091" s="136"/>
      <c r="Y1091" s="139"/>
      <c r="Z1091" s="136"/>
      <c r="AA1091" s="136"/>
      <c r="AB1091" s="136"/>
      <c r="AC1091" s="136"/>
    </row>
    <row r="1092" ht="80" hidden="1" customHeight="1" spans="1:29">
      <c r="A1092" s="177" t="s">
        <v>18761</v>
      </c>
      <c r="B1092" s="134"/>
      <c r="C1092" s="87" t="s">
        <v>2</v>
      </c>
      <c r="D1092" s="135" t="s">
        <v>16480</v>
      </c>
      <c r="E1092" s="157" t="s">
        <v>18762</v>
      </c>
      <c r="F1092" s="157" t="s">
        <v>16409</v>
      </c>
      <c r="G1092" s="137"/>
      <c r="H1092" s="135">
        <v>18</v>
      </c>
      <c r="I1092" s="78">
        <f t="shared" si="39"/>
        <v>18</v>
      </c>
      <c r="J1092" s="160">
        <v>3</v>
      </c>
      <c r="K1092" s="141">
        <v>0</v>
      </c>
      <c r="L1092" s="105">
        <f>STOCK[[#This Row],[Entradas]]-STOCK[[#This Row],[Salidas]]</f>
        <v>3</v>
      </c>
      <c r="M1092" s="99">
        <f t="shared" si="40"/>
        <v>1.8</v>
      </c>
      <c r="N1092" s="169">
        <v>117</v>
      </c>
      <c r="O1092" s="169">
        <v>117</v>
      </c>
      <c r="P1092" s="135"/>
      <c r="Q1092" s="141"/>
      <c r="R1092" s="137"/>
      <c r="S1092" s="137"/>
      <c r="T1092" s="137"/>
      <c r="U1092" s="137"/>
      <c r="V1092" s="80">
        <f t="shared" si="41"/>
        <v>18</v>
      </c>
      <c r="W1092" s="137"/>
      <c r="X1092" s="137"/>
      <c r="Y1092" s="140"/>
      <c r="Z1092" s="137"/>
      <c r="AA1092" s="137"/>
      <c r="AB1092" s="137"/>
      <c r="AC1092" s="137"/>
    </row>
    <row r="1093" ht="80" hidden="1" customHeight="1" spans="1:29">
      <c r="A1093" s="177" t="s">
        <v>18763</v>
      </c>
      <c r="B1093" s="134"/>
      <c r="C1093" s="83" t="s">
        <v>2</v>
      </c>
      <c r="D1093" s="135" t="s">
        <v>16480</v>
      </c>
      <c r="E1093" s="157" t="s">
        <v>18764</v>
      </c>
      <c r="F1093" s="157" t="s">
        <v>16413</v>
      </c>
      <c r="G1093" s="136"/>
      <c r="H1093" s="135">
        <v>18</v>
      </c>
      <c r="I1093" s="78">
        <f t="shared" si="39"/>
        <v>18</v>
      </c>
      <c r="J1093" s="160">
        <v>1</v>
      </c>
      <c r="K1093" s="142">
        <v>1</v>
      </c>
      <c r="L1093" s="105">
        <f>STOCK[[#This Row],[Entradas]]-STOCK[[#This Row],[Salidas]]</f>
        <v>0</v>
      </c>
      <c r="M1093" s="99">
        <f t="shared" si="40"/>
        <v>1.8</v>
      </c>
      <c r="N1093" s="169">
        <v>118</v>
      </c>
      <c r="O1093" s="169">
        <v>118</v>
      </c>
      <c r="P1093" s="135"/>
      <c r="Q1093" s="142"/>
      <c r="R1093" s="136"/>
      <c r="S1093" s="136"/>
      <c r="T1093" s="136"/>
      <c r="U1093" s="136"/>
      <c r="V1093" s="80">
        <f t="shared" si="41"/>
        <v>18</v>
      </c>
      <c r="W1093" s="136"/>
      <c r="X1093" s="136"/>
      <c r="Y1093" s="139"/>
      <c r="Z1093" s="136"/>
      <c r="AA1093" s="136"/>
      <c r="AB1093" s="136"/>
      <c r="AC1093" s="136"/>
    </row>
    <row r="1094" ht="80" hidden="1" customHeight="1" spans="1:29">
      <c r="A1094" s="177" t="s">
        <v>18765</v>
      </c>
      <c r="B1094" s="134"/>
      <c r="C1094" s="87" t="s">
        <v>2</v>
      </c>
      <c r="D1094" s="135" t="s">
        <v>16480</v>
      </c>
      <c r="E1094" s="157" t="s">
        <v>18766</v>
      </c>
      <c r="F1094" s="157" t="s">
        <v>16409</v>
      </c>
      <c r="G1094" s="137"/>
      <c r="H1094" s="135">
        <v>18</v>
      </c>
      <c r="I1094" s="78">
        <f t="shared" si="39"/>
        <v>18</v>
      </c>
      <c r="J1094" s="160">
        <v>1</v>
      </c>
      <c r="K1094" s="141">
        <v>0</v>
      </c>
      <c r="L1094" s="105">
        <f>STOCK[[#This Row],[Entradas]]-STOCK[[#This Row],[Salidas]]</f>
        <v>1</v>
      </c>
      <c r="M1094" s="99">
        <f t="shared" si="40"/>
        <v>1.8</v>
      </c>
      <c r="N1094" s="169">
        <v>119</v>
      </c>
      <c r="O1094" s="169">
        <v>119</v>
      </c>
      <c r="P1094" s="135"/>
      <c r="Q1094" s="141"/>
      <c r="R1094" s="137"/>
      <c r="S1094" s="137"/>
      <c r="T1094" s="137"/>
      <c r="U1094" s="137"/>
      <c r="V1094" s="80">
        <f t="shared" si="41"/>
        <v>18</v>
      </c>
      <c r="W1094" s="137"/>
      <c r="X1094" s="137"/>
      <c r="Y1094" s="140"/>
      <c r="Z1094" s="137"/>
      <c r="AA1094" s="137"/>
      <c r="AB1094" s="137"/>
      <c r="AC1094" s="137"/>
    </row>
    <row r="1095" ht="80" hidden="1" customHeight="1" spans="1:29">
      <c r="A1095" s="177" t="s">
        <v>18767</v>
      </c>
      <c r="B1095" s="134"/>
      <c r="C1095" s="83" t="s">
        <v>2</v>
      </c>
      <c r="D1095" s="135" t="s">
        <v>16480</v>
      </c>
      <c r="E1095" s="157" t="s">
        <v>18768</v>
      </c>
      <c r="F1095" s="157" t="s">
        <v>16409</v>
      </c>
      <c r="G1095" s="136"/>
      <c r="H1095" s="135">
        <v>18</v>
      </c>
      <c r="I1095" s="78">
        <f t="shared" si="39"/>
        <v>18</v>
      </c>
      <c r="J1095" s="160">
        <v>2</v>
      </c>
      <c r="K1095" s="142">
        <v>1</v>
      </c>
      <c r="L1095" s="105">
        <f>STOCK[[#This Row],[Entradas]]-STOCK[[#This Row],[Salidas]]</f>
        <v>1</v>
      </c>
      <c r="M1095" s="99">
        <f t="shared" si="40"/>
        <v>1.8</v>
      </c>
      <c r="N1095" s="169">
        <v>120</v>
      </c>
      <c r="O1095" s="169">
        <v>120</v>
      </c>
      <c r="P1095" s="135"/>
      <c r="Q1095" s="142"/>
      <c r="R1095" s="136"/>
      <c r="S1095" s="136"/>
      <c r="T1095" s="136"/>
      <c r="U1095" s="136"/>
      <c r="V1095" s="80">
        <f t="shared" si="41"/>
        <v>18</v>
      </c>
      <c r="W1095" s="136"/>
      <c r="X1095" s="136"/>
      <c r="Y1095" s="139"/>
      <c r="Z1095" s="136"/>
      <c r="AA1095" s="136"/>
      <c r="AB1095" s="136"/>
      <c r="AC1095" s="136"/>
    </row>
    <row r="1096" ht="80" hidden="1" customHeight="1" spans="1:29">
      <c r="A1096" s="177" t="s">
        <v>18769</v>
      </c>
      <c r="B1096" s="134"/>
      <c r="C1096" s="87" t="s">
        <v>2</v>
      </c>
      <c r="D1096" s="135" t="s">
        <v>16480</v>
      </c>
      <c r="E1096" s="157" t="s">
        <v>18770</v>
      </c>
      <c r="F1096" s="157" t="s">
        <v>16409</v>
      </c>
      <c r="G1096" s="137"/>
      <c r="H1096" s="135">
        <v>18</v>
      </c>
      <c r="I1096" s="78">
        <f t="shared" si="39"/>
        <v>18</v>
      </c>
      <c r="J1096" s="160">
        <v>1</v>
      </c>
      <c r="K1096" s="141">
        <v>0</v>
      </c>
      <c r="L1096" s="105">
        <f>STOCK[[#This Row],[Entradas]]-STOCK[[#This Row],[Salidas]]</f>
        <v>1</v>
      </c>
      <c r="M1096" s="99">
        <f t="shared" si="40"/>
        <v>1.8</v>
      </c>
      <c r="N1096" s="169">
        <v>121</v>
      </c>
      <c r="O1096" s="169">
        <v>121</v>
      </c>
      <c r="P1096" s="135"/>
      <c r="Q1096" s="141"/>
      <c r="R1096" s="137"/>
      <c r="S1096" s="137"/>
      <c r="T1096" s="137"/>
      <c r="U1096" s="137"/>
      <c r="V1096" s="80">
        <f t="shared" si="41"/>
        <v>18</v>
      </c>
      <c r="W1096" s="137"/>
      <c r="X1096" s="137"/>
      <c r="Y1096" s="140"/>
      <c r="Z1096" s="137"/>
      <c r="AA1096" s="137"/>
      <c r="AB1096" s="137"/>
      <c r="AC1096" s="137"/>
    </row>
    <row r="1097" ht="80" hidden="1" customHeight="1" spans="1:29">
      <c r="A1097" s="177" t="s">
        <v>18771</v>
      </c>
      <c r="B1097" s="134"/>
      <c r="C1097" s="83" t="s">
        <v>2</v>
      </c>
      <c r="D1097" s="135" t="s">
        <v>16480</v>
      </c>
      <c r="E1097" s="157" t="s">
        <v>18772</v>
      </c>
      <c r="F1097" s="157" t="s">
        <v>16568</v>
      </c>
      <c r="G1097" s="136"/>
      <c r="H1097" s="135">
        <v>18</v>
      </c>
      <c r="I1097" s="78">
        <f t="shared" si="39"/>
        <v>18</v>
      </c>
      <c r="J1097" s="160">
        <v>1</v>
      </c>
      <c r="K1097" s="142">
        <v>0</v>
      </c>
      <c r="L1097" s="105">
        <f>STOCK[[#This Row],[Entradas]]-STOCK[[#This Row],[Salidas]]</f>
        <v>1</v>
      </c>
      <c r="M1097" s="99">
        <f t="shared" si="40"/>
        <v>1.8</v>
      </c>
      <c r="N1097" s="169">
        <v>122</v>
      </c>
      <c r="O1097" s="169">
        <v>122</v>
      </c>
      <c r="P1097" s="135"/>
      <c r="Q1097" s="142"/>
      <c r="R1097" s="136"/>
      <c r="S1097" s="136"/>
      <c r="T1097" s="136"/>
      <c r="U1097" s="136"/>
      <c r="V1097" s="80">
        <f t="shared" si="41"/>
        <v>18</v>
      </c>
      <c r="W1097" s="136"/>
      <c r="X1097" s="136"/>
      <c r="Y1097" s="139"/>
      <c r="Z1097" s="136"/>
      <c r="AA1097" s="136"/>
      <c r="AB1097" s="136"/>
      <c r="AC1097" s="136"/>
    </row>
    <row r="1098" ht="80" hidden="1" customHeight="1" spans="1:29">
      <c r="A1098" s="177" t="s">
        <v>18773</v>
      </c>
      <c r="B1098" s="134"/>
      <c r="C1098" s="87" t="s">
        <v>2</v>
      </c>
      <c r="D1098" s="135" t="s">
        <v>16480</v>
      </c>
      <c r="E1098" s="157" t="s">
        <v>18774</v>
      </c>
      <c r="F1098" s="157" t="s">
        <v>16413</v>
      </c>
      <c r="G1098" s="137"/>
      <c r="H1098" s="135">
        <v>18</v>
      </c>
      <c r="I1098" s="78">
        <f t="shared" si="39"/>
        <v>18</v>
      </c>
      <c r="J1098" s="160">
        <v>1</v>
      </c>
      <c r="K1098" s="141">
        <v>0</v>
      </c>
      <c r="L1098" s="105">
        <f>STOCK[[#This Row],[Entradas]]-STOCK[[#This Row],[Salidas]]</f>
        <v>1</v>
      </c>
      <c r="M1098" s="99">
        <f t="shared" si="40"/>
        <v>1.8</v>
      </c>
      <c r="N1098" s="169">
        <v>123</v>
      </c>
      <c r="O1098" s="169">
        <v>123</v>
      </c>
      <c r="P1098" s="135"/>
      <c r="Q1098" s="141"/>
      <c r="R1098" s="137"/>
      <c r="S1098" s="137"/>
      <c r="T1098" s="137"/>
      <c r="U1098" s="137"/>
      <c r="V1098" s="80">
        <f t="shared" si="41"/>
        <v>18</v>
      </c>
      <c r="W1098" s="137"/>
      <c r="X1098" s="137"/>
      <c r="Y1098" s="140"/>
      <c r="Z1098" s="137"/>
      <c r="AA1098" s="137"/>
      <c r="AB1098" s="137"/>
      <c r="AC1098" s="137"/>
    </row>
    <row r="1099" ht="80" hidden="1" customHeight="1" spans="1:29">
      <c r="A1099" s="177" t="s">
        <v>18775</v>
      </c>
      <c r="B1099" s="134"/>
      <c r="C1099" s="83" t="s">
        <v>2</v>
      </c>
      <c r="D1099" s="135" t="s">
        <v>16480</v>
      </c>
      <c r="E1099" s="157" t="s">
        <v>18776</v>
      </c>
      <c r="F1099" s="157" t="s">
        <v>16409</v>
      </c>
      <c r="G1099" s="136"/>
      <c r="H1099" s="135">
        <v>25</v>
      </c>
      <c r="I1099" s="78">
        <f t="shared" si="39"/>
        <v>25</v>
      </c>
      <c r="J1099" s="160">
        <v>1</v>
      </c>
      <c r="K1099" s="142">
        <v>0</v>
      </c>
      <c r="L1099" s="105">
        <f>STOCK[[#This Row],[Entradas]]-STOCK[[#This Row],[Salidas]]</f>
        <v>1</v>
      </c>
      <c r="M1099" s="99">
        <f t="shared" si="40"/>
        <v>2.5</v>
      </c>
      <c r="N1099" s="169">
        <v>124</v>
      </c>
      <c r="O1099" s="169">
        <v>124</v>
      </c>
      <c r="P1099" s="135"/>
      <c r="Q1099" s="142"/>
      <c r="R1099" s="136"/>
      <c r="S1099" s="136"/>
      <c r="T1099" s="136"/>
      <c r="U1099" s="136"/>
      <c r="V1099" s="80">
        <f t="shared" si="41"/>
        <v>25</v>
      </c>
      <c r="W1099" s="136"/>
      <c r="X1099" s="136"/>
      <c r="Y1099" s="139"/>
      <c r="Z1099" s="136"/>
      <c r="AA1099" s="136"/>
      <c r="AB1099" s="136"/>
      <c r="AC1099" s="136"/>
    </row>
    <row r="1100" ht="80" hidden="1" customHeight="1" spans="1:29">
      <c r="A1100" s="177" t="s">
        <v>18777</v>
      </c>
      <c r="B1100" s="134"/>
      <c r="C1100" s="87" t="s">
        <v>2</v>
      </c>
      <c r="D1100" s="135" t="s">
        <v>16480</v>
      </c>
      <c r="E1100" s="157" t="s">
        <v>18778</v>
      </c>
      <c r="F1100" s="157" t="s">
        <v>16387</v>
      </c>
      <c r="G1100" s="137"/>
      <c r="H1100" s="135">
        <v>25</v>
      </c>
      <c r="I1100" s="78">
        <f t="shared" si="39"/>
        <v>25</v>
      </c>
      <c r="J1100" s="160">
        <v>1</v>
      </c>
      <c r="K1100" s="141">
        <v>1</v>
      </c>
      <c r="L1100" s="105">
        <f>STOCK[[#This Row],[Entradas]]-STOCK[[#This Row],[Salidas]]</f>
        <v>0</v>
      </c>
      <c r="M1100" s="99">
        <f t="shared" si="40"/>
        <v>2.5</v>
      </c>
      <c r="N1100" s="169">
        <v>125</v>
      </c>
      <c r="O1100" s="169">
        <v>125</v>
      </c>
      <c r="P1100" s="135"/>
      <c r="Q1100" s="141"/>
      <c r="R1100" s="137"/>
      <c r="S1100" s="137"/>
      <c r="T1100" s="137"/>
      <c r="U1100" s="137"/>
      <c r="V1100" s="80">
        <f t="shared" si="41"/>
        <v>25</v>
      </c>
      <c r="W1100" s="137"/>
      <c r="X1100" s="137"/>
      <c r="Y1100" s="140"/>
      <c r="Z1100" s="137"/>
      <c r="AA1100" s="137"/>
      <c r="AB1100" s="137"/>
      <c r="AC1100" s="137"/>
    </row>
    <row r="1101" ht="80" hidden="1" customHeight="1" spans="1:29">
      <c r="A1101" s="177" t="s">
        <v>18779</v>
      </c>
      <c r="B1101" s="134"/>
      <c r="C1101" s="83" t="s">
        <v>2</v>
      </c>
      <c r="D1101" s="135" t="s">
        <v>16582</v>
      </c>
      <c r="E1101" s="157" t="s">
        <v>18780</v>
      </c>
      <c r="F1101" s="157" t="s">
        <v>17672</v>
      </c>
      <c r="G1101" s="136"/>
      <c r="H1101" s="135">
        <v>25</v>
      </c>
      <c r="I1101" s="78">
        <f t="shared" si="39"/>
        <v>25</v>
      </c>
      <c r="J1101" s="160">
        <v>1</v>
      </c>
      <c r="K1101" s="142">
        <v>0</v>
      </c>
      <c r="L1101" s="105">
        <f>STOCK[[#This Row],[Entradas]]-STOCK[[#This Row],[Salidas]]</f>
        <v>1</v>
      </c>
      <c r="M1101" s="99">
        <f t="shared" si="40"/>
        <v>2.5</v>
      </c>
      <c r="N1101" s="169">
        <v>126</v>
      </c>
      <c r="O1101" s="169">
        <v>126</v>
      </c>
      <c r="P1101" s="135"/>
      <c r="Q1101" s="142"/>
      <c r="R1101" s="136"/>
      <c r="S1101" s="136"/>
      <c r="T1101" s="136"/>
      <c r="U1101" s="136"/>
      <c r="V1101" s="80">
        <f t="shared" si="41"/>
        <v>25</v>
      </c>
      <c r="W1101" s="136"/>
      <c r="X1101" s="136"/>
      <c r="Y1101" s="139"/>
      <c r="Z1101" s="136"/>
      <c r="AA1101" s="136"/>
      <c r="AB1101" s="136"/>
      <c r="AC1101" s="136"/>
    </row>
    <row r="1102" ht="80" hidden="1" customHeight="1" spans="1:29">
      <c r="A1102" s="177" t="s">
        <v>18781</v>
      </c>
      <c r="B1102" s="134"/>
      <c r="C1102" s="87" t="s">
        <v>2</v>
      </c>
      <c r="D1102" s="135" t="s">
        <v>16480</v>
      </c>
      <c r="E1102" s="157" t="s">
        <v>18782</v>
      </c>
      <c r="F1102" s="157" t="s">
        <v>16387</v>
      </c>
      <c r="G1102" s="137"/>
      <c r="H1102" s="135">
        <v>25</v>
      </c>
      <c r="I1102" s="78">
        <f t="shared" si="39"/>
        <v>25</v>
      </c>
      <c r="J1102" s="160">
        <v>1</v>
      </c>
      <c r="K1102" s="141">
        <v>0</v>
      </c>
      <c r="L1102" s="105">
        <f>STOCK[[#This Row],[Entradas]]-STOCK[[#This Row],[Salidas]]</f>
        <v>1</v>
      </c>
      <c r="M1102" s="99">
        <f t="shared" si="40"/>
        <v>2.5</v>
      </c>
      <c r="N1102" s="169">
        <v>127</v>
      </c>
      <c r="O1102" s="169">
        <v>127</v>
      </c>
      <c r="P1102" s="135"/>
      <c r="Q1102" s="141"/>
      <c r="R1102" s="137"/>
      <c r="S1102" s="137"/>
      <c r="T1102" s="137"/>
      <c r="U1102" s="137"/>
      <c r="V1102" s="80">
        <f t="shared" si="41"/>
        <v>25</v>
      </c>
      <c r="W1102" s="137"/>
      <c r="X1102" s="137"/>
      <c r="Y1102" s="140"/>
      <c r="Z1102" s="137"/>
      <c r="AA1102" s="137"/>
      <c r="AB1102" s="137"/>
      <c r="AC1102" s="137"/>
    </row>
    <row r="1103" ht="80" hidden="1" customHeight="1" spans="1:29">
      <c r="A1103" s="177" t="s">
        <v>18783</v>
      </c>
      <c r="B1103" s="134"/>
      <c r="C1103" s="83" t="s">
        <v>2</v>
      </c>
      <c r="D1103" s="135" t="s">
        <v>16582</v>
      </c>
      <c r="E1103" s="157" t="s">
        <v>18784</v>
      </c>
      <c r="F1103" s="157" t="s">
        <v>16413</v>
      </c>
      <c r="G1103" s="136"/>
      <c r="H1103" s="135">
        <v>30</v>
      </c>
      <c r="I1103" s="78">
        <f t="shared" si="39"/>
        <v>30</v>
      </c>
      <c r="J1103" s="160">
        <v>1</v>
      </c>
      <c r="K1103" s="142">
        <v>0</v>
      </c>
      <c r="L1103" s="105">
        <f>STOCK[[#This Row],[Entradas]]-STOCK[[#This Row],[Salidas]]</f>
        <v>1</v>
      </c>
      <c r="M1103" s="99">
        <f t="shared" si="40"/>
        <v>3</v>
      </c>
      <c r="N1103" s="169">
        <v>128</v>
      </c>
      <c r="O1103" s="169">
        <v>128</v>
      </c>
      <c r="P1103" s="135"/>
      <c r="Q1103" s="142"/>
      <c r="R1103" s="136"/>
      <c r="S1103" s="136"/>
      <c r="T1103" s="136"/>
      <c r="U1103" s="136"/>
      <c r="V1103" s="80">
        <f t="shared" si="41"/>
        <v>30</v>
      </c>
      <c r="W1103" s="136"/>
      <c r="X1103" s="136"/>
      <c r="Y1103" s="139"/>
      <c r="Z1103" s="136"/>
      <c r="AA1103" s="136"/>
      <c r="AB1103" s="136"/>
      <c r="AC1103" s="136"/>
    </row>
    <row r="1104" ht="80" hidden="1" customHeight="1" spans="1:29">
      <c r="A1104" s="177" t="s">
        <v>18785</v>
      </c>
      <c r="B1104" s="134"/>
      <c r="C1104" s="87" t="s">
        <v>2</v>
      </c>
      <c r="D1104" s="135" t="s">
        <v>16582</v>
      </c>
      <c r="E1104" s="157" t="s">
        <v>18786</v>
      </c>
      <c r="F1104" s="157" t="s">
        <v>16568</v>
      </c>
      <c r="G1104" s="137"/>
      <c r="H1104" s="135">
        <v>30</v>
      </c>
      <c r="I1104" s="78">
        <f t="shared" si="39"/>
        <v>30</v>
      </c>
      <c r="J1104" s="160">
        <v>1</v>
      </c>
      <c r="K1104" s="142">
        <v>0</v>
      </c>
      <c r="L1104" s="105">
        <f>STOCK[[#This Row],[Entradas]]-STOCK[[#This Row],[Salidas]]</f>
        <v>1</v>
      </c>
      <c r="M1104" s="99">
        <f t="shared" si="40"/>
        <v>3</v>
      </c>
      <c r="N1104" s="169">
        <v>129</v>
      </c>
      <c r="O1104" s="169">
        <v>129</v>
      </c>
      <c r="P1104" s="135"/>
      <c r="Q1104" s="141"/>
      <c r="R1104" s="137"/>
      <c r="S1104" s="137"/>
      <c r="T1104" s="137"/>
      <c r="U1104" s="137"/>
      <c r="V1104" s="80">
        <f t="shared" si="41"/>
        <v>30</v>
      </c>
      <c r="W1104" s="137"/>
      <c r="X1104" s="137"/>
      <c r="Y1104" s="140"/>
      <c r="Z1104" s="137"/>
      <c r="AA1104" s="137"/>
      <c r="AB1104" s="137"/>
      <c r="AC1104" s="137"/>
    </row>
    <row r="1105" ht="80" hidden="1" customHeight="1" spans="1:29">
      <c r="A1105" s="177" t="s">
        <v>18787</v>
      </c>
      <c r="B1105" s="134"/>
      <c r="C1105" s="83" t="s">
        <v>2</v>
      </c>
      <c r="D1105" s="135" t="s">
        <v>16582</v>
      </c>
      <c r="E1105" s="157" t="s">
        <v>18788</v>
      </c>
      <c r="F1105" s="157" t="s">
        <v>16409</v>
      </c>
      <c r="G1105" s="136"/>
      <c r="H1105" s="135">
        <v>30</v>
      </c>
      <c r="I1105" s="78">
        <f t="shared" ref="I1105:I1168" si="42">H1105</f>
        <v>30</v>
      </c>
      <c r="J1105" s="160">
        <v>1</v>
      </c>
      <c r="K1105" s="141">
        <v>0</v>
      </c>
      <c r="L1105" s="105">
        <f>STOCK[[#This Row],[Entradas]]-STOCK[[#This Row],[Salidas]]</f>
        <v>1</v>
      </c>
      <c r="M1105" s="99">
        <f t="shared" si="40"/>
        <v>3</v>
      </c>
      <c r="N1105" s="169">
        <v>130</v>
      </c>
      <c r="O1105" s="169">
        <v>130</v>
      </c>
      <c r="P1105" s="135"/>
      <c r="Q1105" s="142"/>
      <c r="R1105" s="136"/>
      <c r="S1105" s="136"/>
      <c r="T1105" s="136"/>
      <c r="U1105" s="136"/>
      <c r="V1105" s="80">
        <f t="shared" si="41"/>
        <v>30</v>
      </c>
      <c r="W1105" s="136"/>
      <c r="X1105" s="136"/>
      <c r="Y1105" s="139"/>
      <c r="Z1105" s="136"/>
      <c r="AA1105" s="136"/>
      <c r="AB1105" s="136"/>
      <c r="AC1105" s="136"/>
    </row>
    <row r="1106" ht="80" hidden="1" customHeight="1" spans="1:29">
      <c r="A1106" s="177" t="s">
        <v>18789</v>
      </c>
      <c r="B1106" s="134"/>
      <c r="C1106" s="87" t="s">
        <v>2</v>
      </c>
      <c r="D1106" s="135" t="s">
        <v>16480</v>
      </c>
      <c r="E1106" s="157" t="s">
        <v>18790</v>
      </c>
      <c r="F1106" s="157" t="s">
        <v>16400</v>
      </c>
      <c r="G1106" s="137"/>
      <c r="H1106" s="135">
        <v>25</v>
      </c>
      <c r="I1106" s="78">
        <f t="shared" si="42"/>
        <v>25</v>
      </c>
      <c r="J1106" s="160">
        <v>1</v>
      </c>
      <c r="K1106" s="142">
        <v>0</v>
      </c>
      <c r="L1106" s="105">
        <f>STOCK[[#This Row],[Entradas]]-STOCK[[#This Row],[Salidas]]</f>
        <v>1</v>
      </c>
      <c r="M1106" s="99">
        <f t="shared" si="40"/>
        <v>2.5</v>
      </c>
      <c r="N1106" s="169">
        <v>131</v>
      </c>
      <c r="O1106" s="169">
        <v>131</v>
      </c>
      <c r="P1106" s="135"/>
      <c r="Q1106" s="141"/>
      <c r="R1106" s="137"/>
      <c r="S1106" s="137"/>
      <c r="T1106" s="137"/>
      <c r="U1106" s="137"/>
      <c r="V1106" s="80">
        <f t="shared" si="41"/>
        <v>25</v>
      </c>
      <c r="W1106" s="137"/>
      <c r="X1106" s="137"/>
      <c r="Y1106" s="140"/>
      <c r="Z1106" s="137"/>
      <c r="AA1106" s="137"/>
      <c r="AB1106" s="137"/>
      <c r="AC1106" s="137"/>
    </row>
    <row r="1107" ht="80" hidden="1" customHeight="1" spans="1:29">
      <c r="A1107" s="177" t="s">
        <v>18791</v>
      </c>
      <c r="B1107" s="134"/>
      <c r="C1107" s="83" t="s">
        <v>2</v>
      </c>
      <c r="D1107" s="135" t="s">
        <v>16480</v>
      </c>
      <c r="E1107" s="157" t="s">
        <v>18792</v>
      </c>
      <c r="F1107" s="157" t="s">
        <v>16400</v>
      </c>
      <c r="G1107" s="136"/>
      <c r="H1107" s="135">
        <v>18</v>
      </c>
      <c r="I1107" s="78">
        <f t="shared" si="42"/>
        <v>18</v>
      </c>
      <c r="J1107" s="160">
        <v>1</v>
      </c>
      <c r="K1107" s="142">
        <v>0</v>
      </c>
      <c r="L1107" s="105">
        <f>STOCK[[#This Row],[Entradas]]-STOCK[[#This Row],[Salidas]]</f>
        <v>1</v>
      </c>
      <c r="M1107" s="99">
        <f t="shared" si="40"/>
        <v>1.8</v>
      </c>
      <c r="N1107" s="169">
        <v>132</v>
      </c>
      <c r="O1107" s="169">
        <v>132</v>
      </c>
      <c r="P1107" s="135"/>
      <c r="Q1107" s="142"/>
      <c r="R1107" s="136"/>
      <c r="S1107" s="136"/>
      <c r="T1107" s="136"/>
      <c r="U1107" s="136"/>
      <c r="V1107" s="80">
        <f t="shared" si="41"/>
        <v>18</v>
      </c>
      <c r="W1107" s="136"/>
      <c r="X1107" s="136"/>
      <c r="Y1107" s="139"/>
      <c r="Z1107" s="136"/>
      <c r="AA1107" s="136"/>
      <c r="AB1107" s="136"/>
      <c r="AC1107" s="136"/>
    </row>
    <row r="1108" ht="80" hidden="1" customHeight="1" spans="1:29">
      <c r="A1108" s="152" t="s">
        <v>18793</v>
      </c>
      <c r="B1108" s="134"/>
      <c r="C1108" s="87" t="s">
        <v>2</v>
      </c>
      <c r="D1108" s="135" t="s">
        <v>16704</v>
      </c>
      <c r="E1108" s="157" t="s">
        <v>18794</v>
      </c>
      <c r="F1108" s="157" t="s">
        <v>18405</v>
      </c>
      <c r="G1108" s="137"/>
      <c r="H1108" s="135">
        <v>45</v>
      </c>
      <c r="I1108" s="78">
        <f t="shared" si="42"/>
        <v>45</v>
      </c>
      <c r="J1108" s="160">
        <v>4</v>
      </c>
      <c r="K1108" s="109">
        <v>0</v>
      </c>
      <c r="L1108" s="105">
        <f>STOCK[[#This Row],[Entradas]]-STOCK[[#This Row],[Salidas]]</f>
        <v>4</v>
      </c>
      <c r="M1108" s="99">
        <f t="shared" si="40"/>
        <v>4.5</v>
      </c>
      <c r="N1108" s="98">
        <v>0</v>
      </c>
      <c r="O1108" s="98">
        <v>0</v>
      </c>
      <c r="P1108" s="135"/>
      <c r="Q1108" s="141"/>
      <c r="R1108" s="137"/>
      <c r="S1108" s="137"/>
      <c r="T1108" s="137"/>
      <c r="U1108" s="137"/>
      <c r="V1108" s="80">
        <f t="shared" si="41"/>
        <v>45</v>
      </c>
      <c r="W1108" s="137"/>
      <c r="X1108" s="137">
        <v>40</v>
      </c>
      <c r="Y1108" s="140"/>
      <c r="Z1108" s="137"/>
      <c r="AA1108" s="137"/>
      <c r="AB1108" s="137"/>
      <c r="AC1108" s="137"/>
    </row>
    <row r="1109" ht="80" hidden="1" customHeight="1" spans="1:29">
      <c r="A1109" s="152" t="s">
        <v>18795</v>
      </c>
      <c r="B1109" s="134"/>
      <c r="C1109" s="83" t="s">
        <v>2</v>
      </c>
      <c r="D1109" s="135" t="s">
        <v>16704</v>
      </c>
      <c r="E1109" s="157" t="s">
        <v>18796</v>
      </c>
      <c r="F1109" s="157" t="s">
        <v>18405</v>
      </c>
      <c r="G1109" s="136"/>
      <c r="H1109" s="135">
        <v>45</v>
      </c>
      <c r="I1109" s="78">
        <f t="shared" si="42"/>
        <v>45</v>
      </c>
      <c r="J1109" s="160">
        <v>2</v>
      </c>
      <c r="K1109" s="110">
        <v>0</v>
      </c>
      <c r="L1109" s="105">
        <f>STOCK[[#This Row],[Entradas]]-STOCK[[#This Row],[Salidas]]</f>
        <v>2</v>
      </c>
      <c r="M1109" s="99">
        <f t="shared" si="40"/>
        <v>4.5</v>
      </c>
      <c r="N1109" s="99">
        <v>1</v>
      </c>
      <c r="O1109" s="99">
        <v>1</v>
      </c>
      <c r="P1109" s="135"/>
      <c r="Q1109" s="142"/>
      <c r="R1109" s="136"/>
      <c r="S1109" s="136"/>
      <c r="T1109" s="136"/>
      <c r="U1109" s="136"/>
      <c r="V1109" s="80">
        <f t="shared" si="41"/>
        <v>45</v>
      </c>
      <c r="W1109" s="136"/>
      <c r="X1109" s="136">
        <v>40</v>
      </c>
      <c r="Y1109" s="139"/>
      <c r="Z1109" s="136"/>
      <c r="AA1109" s="136"/>
      <c r="AB1109" s="136"/>
      <c r="AC1109" s="136"/>
    </row>
    <row r="1110" ht="80" hidden="1" customHeight="1" spans="1:29">
      <c r="A1110" s="152" t="s">
        <v>18797</v>
      </c>
      <c r="B1110" s="134"/>
      <c r="C1110" s="83" t="s">
        <v>2</v>
      </c>
      <c r="D1110" s="135" t="s">
        <v>18798</v>
      </c>
      <c r="E1110" s="157" t="s">
        <v>18799</v>
      </c>
      <c r="F1110" s="157" t="s">
        <v>16409</v>
      </c>
      <c r="G1110" s="136">
        <v>8</v>
      </c>
      <c r="H1110" s="135">
        <v>6.975</v>
      </c>
      <c r="I1110" s="78">
        <f t="shared" si="42"/>
        <v>6.975</v>
      </c>
      <c r="J1110" s="160">
        <v>2</v>
      </c>
      <c r="K1110" s="110">
        <v>2</v>
      </c>
      <c r="L1110" s="105">
        <f>STOCK[[#This Row],[Entradas]]-STOCK[[#This Row],[Salidas]]</f>
        <v>0</v>
      </c>
      <c r="M1110" s="99">
        <f t="shared" si="40"/>
        <v>0.6975</v>
      </c>
      <c r="N1110" s="99">
        <v>0</v>
      </c>
      <c r="O1110" s="99">
        <v>4.65</v>
      </c>
      <c r="P1110" s="135">
        <v>6.975</v>
      </c>
      <c r="Q1110" s="136">
        <v>8</v>
      </c>
      <c r="R1110" s="136">
        <v>3.35</v>
      </c>
      <c r="S1110" s="136">
        <v>3.35</v>
      </c>
      <c r="T1110" s="136" t="s">
        <v>18800</v>
      </c>
      <c r="U1110" s="136"/>
      <c r="V1110" s="80">
        <f t="shared" si="41"/>
        <v>6.975</v>
      </c>
      <c r="W1110" s="136">
        <v>9.3</v>
      </c>
      <c r="X1110" s="136"/>
      <c r="Y1110" s="136"/>
      <c r="Z1110" s="136"/>
      <c r="AA1110" s="136"/>
      <c r="AB1110" s="136"/>
      <c r="AC1110" s="136"/>
    </row>
    <row r="1111" ht="80" hidden="1" customHeight="1" spans="1:29">
      <c r="A1111" s="152" t="s">
        <v>18801</v>
      </c>
      <c r="B1111" s="134"/>
      <c r="C1111" s="83" t="s">
        <v>2</v>
      </c>
      <c r="D1111" s="135" t="s">
        <v>18798</v>
      </c>
      <c r="E1111" s="157" t="s">
        <v>18802</v>
      </c>
      <c r="F1111" s="157" t="s">
        <v>16409</v>
      </c>
      <c r="G1111" s="136">
        <v>8</v>
      </c>
      <c r="H1111" s="135">
        <v>6.975</v>
      </c>
      <c r="I1111" s="78">
        <f t="shared" si="42"/>
        <v>6.975</v>
      </c>
      <c r="J1111" s="160">
        <v>4</v>
      </c>
      <c r="K1111" s="110">
        <v>2</v>
      </c>
      <c r="L1111" s="105">
        <f>STOCK[[#This Row],[Entradas]]-STOCK[[#This Row],[Salidas]]</f>
        <v>2</v>
      </c>
      <c r="M1111" s="99">
        <f t="shared" si="40"/>
        <v>0.6975</v>
      </c>
      <c r="N1111" s="99">
        <v>0</v>
      </c>
      <c r="O1111" s="99">
        <v>4.65</v>
      </c>
      <c r="P1111" s="135">
        <v>6.975</v>
      </c>
      <c r="Q1111" s="136">
        <v>8</v>
      </c>
      <c r="R1111" s="136">
        <v>3.35</v>
      </c>
      <c r="S1111" s="136">
        <v>0</v>
      </c>
      <c r="T1111" s="136" t="s">
        <v>18800</v>
      </c>
      <c r="U1111" s="136"/>
      <c r="V1111" s="80">
        <f t="shared" si="41"/>
        <v>6.975</v>
      </c>
      <c r="W1111" s="136">
        <v>9.3</v>
      </c>
      <c r="X1111" s="136"/>
      <c r="Y1111" s="136"/>
      <c r="Z1111" s="136"/>
      <c r="AA1111" s="136"/>
      <c r="AB1111" s="136"/>
      <c r="AC1111" s="136"/>
    </row>
    <row r="1112" ht="80" hidden="1" customHeight="1" spans="1:29">
      <c r="A1112" s="152" t="s">
        <v>18803</v>
      </c>
      <c r="B1112" s="134"/>
      <c r="C1112" s="83" t="s">
        <v>2</v>
      </c>
      <c r="D1112" s="135" t="s">
        <v>18798</v>
      </c>
      <c r="E1112" s="157" t="s">
        <v>18804</v>
      </c>
      <c r="F1112" s="157" t="s">
        <v>16400</v>
      </c>
      <c r="G1112" s="136">
        <v>8</v>
      </c>
      <c r="H1112" s="135">
        <v>6.975</v>
      </c>
      <c r="I1112" s="78">
        <f t="shared" si="42"/>
        <v>6.975</v>
      </c>
      <c r="J1112" s="160">
        <v>4</v>
      </c>
      <c r="K1112" s="110">
        <v>2</v>
      </c>
      <c r="L1112" s="105">
        <f>STOCK[[#This Row],[Entradas]]-STOCK[[#This Row],[Salidas]]</f>
        <v>2</v>
      </c>
      <c r="M1112" s="99">
        <f t="shared" si="40"/>
        <v>0.6975</v>
      </c>
      <c r="N1112" s="99">
        <v>0</v>
      </c>
      <c r="O1112" s="99">
        <v>4.65</v>
      </c>
      <c r="P1112" s="135">
        <v>6.975</v>
      </c>
      <c r="Q1112" s="136">
        <v>8</v>
      </c>
      <c r="R1112" s="136">
        <v>3.35</v>
      </c>
      <c r="S1112" s="136">
        <v>0</v>
      </c>
      <c r="T1112" s="136" t="s">
        <v>18800</v>
      </c>
      <c r="U1112" s="136"/>
      <c r="V1112" s="80">
        <f t="shared" si="41"/>
        <v>6.975</v>
      </c>
      <c r="W1112" s="136">
        <v>9.3</v>
      </c>
      <c r="X1112" s="136"/>
      <c r="Y1112" s="136"/>
      <c r="Z1112" s="136"/>
      <c r="AA1112" s="136"/>
      <c r="AB1112" s="136"/>
      <c r="AC1112" s="136"/>
    </row>
    <row r="1113" ht="80" hidden="1" customHeight="1" spans="1:29">
      <c r="A1113" s="152" t="s">
        <v>18805</v>
      </c>
      <c r="B1113" s="134"/>
      <c r="C1113" s="83" t="s">
        <v>2</v>
      </c>
      <c r="D1113" s="135" t="s">
        <v>18411</v>
      </c>
      <c r="E1113" s="157" t="s">
        <v>18806</v>
      </c>
      <c r="F1113" s="157" t="s">
        <v>16568</v>
      </c>
      <c r="G1113" s="136">
        <v>28</v>
      </c>
      <c r="H1113" s="135">
        <v>30.6984375</v>
      </c>
      <c r="I1113" s="78">
        <f t="shared" si="42"/>
        <v>30.6984375</v>
      </c>
      <c r="J1113" s="160">
        <v>2</v>
      </c>
      <c r="K1113" s="110">
        <v>1</v>
      </c>
      <c r="L1113" s="105">
        <f>STOCK[[#This Row],[Entradas]]-STOCK[[#This Row],[Salidas]]</f>
        <v>1</v>
      </c>
      <c r="M1113" s="99">
        <f t="shared" si="40"/>
        <v>3.06984375</v>
      </c>
      <c r="N1113" s="99">
        <v>1.65</v>
      </c>
      <c r="O1113" s="99">
        <v>20.465625</v>
      </c>
      <c r="P1113" s="135">
        <v>30.6984375</v>
      </c>
      <c r="Q1113" s="136">
        <v>15</v>
      </c>
      <c r="R1113" s="136">
        <v>7.534375</v>
      </c>
      <c r="S1113" s="136">
        <v>0</v>
      </c>
      <c r="T1113" s="136"/>
      <c r="U1113" s="136"/>
      <c r="V1113" s="80">
        <f t="shared" si="41"/>
        <v>30.6984375</v>
      </c>
      <c r="W1113" s="136">
        <v>20.465625</v>
      </c>
      <c r="X1113" s="136"/>
      <c r="Y1113" s="136"/>
      <c r="Z1113" s="136"/>
      <c r="AA1113" s="136"/>
      <c r="AB1113" s="136"/>
      <c r="AC1113" s="136"/>
    </row>
    <row r="1114" ht="80" hidden="1" customHeight="1" spans="1:29">
      <c r="A1114" s="179" t="s">
        <v>18807</v>
      </c>
      <c r="B1114" s="134"/>
      <c r="C1114" s="83" t="s">
        <v>2</v>
      </c>
      <c r="D1114" s="160" t="s">
        <v>16582</v>
      </c>
      <c r="E1114" s="182" t="s">
        <v>18808</v>
      </c>
      <c r="F1114" s="182" t="s">
        <v>16568</v>
      </c>
      <c r="G1114" s="136"/>
      <c r="H1114" s="183">
        <v>30</v>
      </c>
      <c r="I1114" s="78">
        <f t="shared" si="42"/>
        <v>30</v>
      </c>
      <c r="J1114" s="110">
        <v>1</v>
      </c>
      <c r="K1114" s="65">
        <v>0</v>
      </c>
      <c r="L1114" s="105">
        <f>STOCK[[#This Row],[Entradas]]-STOCK[[#This Row],[Salidas]]</f>
        <v>1</v>
      </c>
      <c r="M1114" s="99">
        <f t="shared" si="40"/>
        <v>3</v>
      </c>
      <c r="N1114" s="99"/>
      <c r="O1114" s="99"/>
      <c r="P1114" s="135"/>
      <c r="Q1114" s="142"/>
      <c r="R1114" s="136"/>
      <c r="S1114" s="136"/>
      <c r="T1114" s="136"/>
      <c r="U1114" s="136"/>
      <c r="V1114" s="80">
        <f t="shared" si="41"/>
        <v>30</v>
      </c>
      <c r="W1114" s="136"/>
      <c r="X1114" s="136"/>
      <c r="Y1114" s="139"/>
      <c r="Z1114" s="136"/>
      <c r="AA1114" s="136"/>
      <c r="AB1114" s="136"/>
      <c r="AC1114" s="136"/>
    </row>
    <row r="1115" ht="80" hidden="1" customHeight="1" spans="1:29">
      <c r="A1115" s="179" t="s">
        <v>18809</v>
      </c>
      <c r="B1115" s="134"/>
      <c r="C1115" s="83" t="s">
        <v>2</v>
      </c>
      <c r="D1115" s="160" t="s">
        <v>16582</v>
      </c>
      <c r="E1115" s="182" t="s">
        <v>18810</v>
      </c>
      <c r="F1115" s="182" t="s">
        <v>18811</v>
      </c>
      <c r="G1115" s="136"/>
      <c r="H1115" s="183">
        <v>30</v>
      </c>
      <c r="I1115" s="78">
        <f t="shared" si="42"/>
        <v>30</v>
      </c>
      <c r="J1115" s="110">
        <v>1</v>
      </c>
      <c r="L1115" s="105">
        <f>STOCK[[#This Row],[Entradas]]-STOCK[[#This Row],[Salidas]]</f>
        <v>1</v>
      </c>
      <c r="M1115" s="99">
        <f t="shared" si="40"/>
        <v>3</v>
      </c>
      <c r="N1115" s="99"/>
      <c r="O1115" s="99"/>
      <c r="P1115" s="135"/>
      <c r="Q1115" s="142"/>
      <c r="R1115" s="136"/>
      <c r="S1115" s="136"/>
      <c r="T1115" s="136"/>
      <c r="U1115" s="136"/>
      <c r="V1115" s="80">
        <f t="shared" si="41"/>
        <v>30</v>
      </c>
      <c r="W1115" s="136"/>
      <c r="X1115" s="136"/>
      <c r="Y1115" s="139"/>
      <c r="Z1115" s="136"/>
      <c r="AA1115" s="136"/>
      <c r="AB1115" s="136"/>
      <c r="AC1115" s="136"/>
    </row>
    <row r="1116" ht="80" hidden="1" customHeight="1" spans="1:29">
      <c r="A1116" s="179" t="s">
        <v>18812</v>
      </c>
      <c r="B1116" s="134"/>
      <c r="C1116" s="83" t="s">
        <v>2</v>
      </c>
      <c r="D1116" s="160" t="s">
        <v>16582</v>
      </c>
      <c r="E1116" s="182" t="s">
        <v>18813</v>
      </c>
      <c r="F1116" s="182" t="s">
        <v>17342</v>
      </c>
      <c r="G1116" s="136"/>
      <c r="H1116" s="183">
        <v>30</v>
      </c>
      <c r="I1116" s="78">
        <f t="shared" si="42"/>
        <v>30</v>
      </c>
      <c r="J1116" s="110">
        <v>1</v>
      </c>
      <c r="K1116" s="65">
        <v>1</v>
      </c>
      <c r="L1116" s="105">
        <f>STOCK[[#This Row],[Entradas]]-STOCK[[#This Row],[Salidas]]</f>
        <v>0</v>
      </c>
      <c r="M1116" s="99">
        <f t="shared" si="40"/>
        <v>3</v>
      </c>
      <c r="N1116" s="99"/>
      <c r="O1116" s="99"/>
      <c r="P1116" s="135"/>
      <c r="Q1116" s="142"/>
      <c r="R1116" s="136"/>
      <c r="S1116" s="136"/>
      <c r="T1116" s="136"/>
      <c r="U1116" s="136"/>
      <c r="V1116" s="80">
        <f t="shared" si="41"/>
        <v>30</v>
      </c>
      <c r="W1116" s="136"/>
      <c r="X1116" s="136"/>
      <c r="Y1116" s="139"/>
      <c r="Z1116" s="136"/>
      <c r="AA1116" s="136"/>
      <c r="AB1116" s="136"/>
      <c r="AC1116" s="136"/>
    </row>
    <row r="1117" ht="80" hidden="1" customHeight="1" spans="1:29">
      <c r="A1117" s="179" t="s">
        <v>18814</v>
      </c>
      <c r="B1117" s="134"/>
      <c r="C1117" s="83" t="s">
        <v>2</v>
      </c>
      <c r="D1117" s="160" t="s">
        <v>16466</v>
      </c>
      <c r="E1117" s="182" t="s">
        <v>18815</v>
      </c>
      <c r="F1117" s="182" t="s">
        <v>16400</v>
      </c>
      <c r="G1117" s="136"/>
      <c r="H1117" s="183">
        <v>20</v>
      </c>
      <c r="I1117" s="78">
        <f t="shared" si="42"/>
        <v>20</v>
      </c>
      <c r="J1117" s="110">
        <v>2</v>
      </c>
      <c r="L1117" s="105">
        <f>STOCK[[#This Row],[Entradas]]-STOCK[[#This Row],[Salidas]]</f>
        <v>2</v>
      </c>
      <c r="M1117" s="99">
        <f t="shared" si="40"/>
        <v>2</v>
      </c>
      <c r="N1117" s="99"/>
      <c r="O1117" s="99"/>
      <c r="P1117" s="135"/>
      <c r="Q1117" s="142"/>
      <c r="R1117" s="136"/>
      <c r="S1117" s="136"/>
      <c r="T1117" s="136"/>
      <c r="U1117" s="136"/>
      <c r="V1117" s="80">
        <f t="shared" si="41"/>
        <v>20</v>
      </c>
      <c r="W1117" s="136"/>
      <c r="X1117" s="136"/>
      <c r="Y1117" s="139"/>
      <c r="Z1117" s="136"/>
      <c r="AA1117" s="136"/>
      <c r="AB1117" s="136"/>
      <c r="AC1117" s="136"/>
    </row>
    <row r="1118" ht="80" hidden="1" customHeight="1" spans="1:29">
      <c r="A1118" s="179" t="s">
        <v>18816</v>
      </c>
      <c r="B1118" s="134"/>
      <c r="C1118" s="83" t="s">
        <v>2</v>
      </c>
      <c r="D1118" s="160" t="s">
        <v>16582</v>
      </c>
      <c r="E1118" s="182" t="s">
        <v>18817</v>
      </c>
      <c r="F1118" s="182" t="s">
        <v>17342</v>
      </c>
      <c r="G1118" s="136"/>
      <c r="H1118" s="183">
        <v>40</v>
      </c>
      <c r="I1118" s="78">
        <f t="shared" si="42"/>
        <v>40</v>
      </c>
      <c r="J1118" s="110">
        <v>1</v>
      </c>
      <c r="K1118" s="65">
        <v>1</v>
      </c>
      <c r="L1118" s="105">
        <f>STOCK[[#This Row],[Entradas]]-STOCK[[#This Row],[Salidas]]</f>
        <v>0</v>
      </c>
      <c r="M1118" s="99">
        <f t="shared" si="40"/>
        <v>4</v>
      </c>
      <c r="N1118" s="99"/>
      <c r="O1118" s="99"/>
      <c r="P1118" s="135"/>
      <c r="Q1118" s="142"/>
      <c r="R1118" s="136"/>
      <c r="S1118" s="136"/>
      <c r="T1118" s="136"/>
      <c r="U1118" s="136"/>
      <c r="V1118" s="80">
        <f t="shared" si="41"/>
        <v>40</v>
      </c>
      <c r="W1118" s="136"/>
      <c r="X1118" s="136"/>
      <c r="Y1118" s="139"/>
      <c r="Z1118" s="136"/>
      <c r="AA1118" s="136"/>
      <c r="AB1118" s="136"/>
      <c r="AC1118" s="136"/>
    </row>
    <row r="1119" ht="80" hidden="1" customHeight="1" spans="1:29">
      <c r="A1119" s="179" t="s">
        <v>18818</v>
      </c>
      <c r="B1119" s="134"/>
      <c r="C1119" s="83" t="s">
        <v>2</v>
      </c>
      <c r="D1119" s="160" t="s">
        <v>16582</v>
      </c>
      <c r="E1119" s="182" t="s">
        <v>18819</v>
      </c>
      <c r="F1119" s="182" t="s">
        <v>17169</v>
      </c>
      <c r="G1119" s="136"/>
      <c r="H1119" s="183">
        <v>35</v>
      </c>
      <c r="I1119" s="78">
        <f t="shared" si="42"/>
        <v>35</v>
      </c>
      <c r="J1119" s="110">
        <v>1</v>
      </c>
      <c r="K1119" s="65">
        <v>0</v>
      </c>
      <c r="L1119" s="105">
        <f>STOCK[[#This Row],[Entradas]]-STOCK[[#This Row],[Salidas]]</f>
        <v>1</v>
      </c>
      <c r="M1119" s="99">
        <f t="shared" si="40"/>
        <v>3.5</v>
      </c>
      <c r="N1119" s="99"/>
      <c r="O1119" s="99"/>
      <c r="P1119" s="135"/>
      <c r="Q1119" s="142"/>
      <c r="R1119" s="136"/>
      <c r="S1119" s="136"/>
      <c r="T1119" s="136"/>
      <c r="U1119" s="136"/>
      <c r="V1119" s="80">
        <f t="shared" si="41"/>
        <v>35</v>
      </c>
      <c r="W1119" s="136"/>
      <c r="X1119" s="136"/>
      <c r="Y1119" s="139"/>
      <c r="Z1119" s="136"/>
      <c r="AA1119" s="136"/>
      <c r="AB1119" s="136"/>
      <c r="AC1119" s="136"/>
    </row>
    <row r="1120" ht="80" hidden="1" customHeight="1" spans="1:29">
      <c r="A1120" s="180" t="s">
        <v>18820</v>
      </c>
      <c r="B1120" s="134"/>
      <c r="C1120" s="87" t="s">
        <v>2</v>
      </c>
      <c r="D1120" s="160" t="s">
        <v>16582</v>
      </c>
      <c r="E1120" s="182" t="s">
        <v>18821</v>
      </c>
      <c r="F1120" s="182" t="s">
        <v>17169</v>
      </c>
      <c r="G1120" s="137"/>
      <c r="H1120" s="183">
        <v>35</v>
      </c>
      <c r="I1120" s="78">
        <f t="shared" si="42"/>
        <v>35</v>
      </c>
      <c r="J1120" s="184">
        <v>1</v>
      </c>
      <c r="K1120" s="65">
        <v>0</v>
      </c>
      <c r="L1120" s="105">
        <f>STOCK[[#This Row],[Entradas]]-STOCK[[#This Row],[Salidas]]</f>
        <v>1</v>
      </c>
      <c r="M1120" s="99">
        <f t="shared" si="40"/>
        <v>3.5</v>
      </c>
      <c r="N1120" s="137"/>
      <c r="O1120" s="137"/>
      <c r="P1120" s="135"/>
      <c r="Q1120" s="141"/>
      <c r="R1120" s="137"/>
      <c r="S1120" s="137"/>
      <c r="T1120" s="137"/>
      <c r="U1120" s="137"/>
      <c r="V1120" s="80">
        <f t="shared" si="41"/>
        <v>35</v>
      </c>
      <c r="W1120" s="137"/>
      <c r="X1120" s="137"/>
      <c r="Y1120" s="140"/>
      <c r="Z1120" s="137"/>
      <c r="AA1120" s="137"/>
      <c r="AB1120" s="137"/>
      <c r="AC1120" s="137"/>
    </row>
    <row r="1121" ht="80" hidden="1" customHeight="1" spans="1:29">
      <c r="A1121" s="180" t="s">
        <v>18822</v>
      </c>
      <c r="B1121" s="134"/>
      <c r="C1121" s="83" t="s">
        <v>2</v>
      </c>
      <c r="D1121" s="160" t="s">
        <v>16582</v>
      </c>
      <c r="E1121" s="182" t="s">
        <v>18823</v>
      </c>
      <c r="F1121" s="182" t="s">
        <v>18343</v>
      </c>
      <c r="G1121" s="136"/>
      <c r="H1121" s="183">
        <v>25</v>
      </c>
      <c r="I1121" s="78">
        <f t="shared" si="42"/>
        <v>25</v>
      </c>
      <c r="J1121" s="185">
        <v>1</v>
      </c>
      <c r="K1121" s="65">
        <v>0</v>
      </c>
      <c r="L1121" s="105">
        <f>STOCK[[#This Row],[Entradas]]-STOCK[[#This Row],[Salidas]]</f>
        <v>1</v>
      </c>
      <c r="M1121" s="99">
        <f t="shared" si="40"/>
        <v>2.5</v>
      </c>
      <c r="N1121" s="136"/>
      <c r="O1121" s="136"/>
      <c r="P1121" s="135"/>
      <c r="Q1121" s="142"/>
      <c r="R1121" s="136"/>
      <c r="S1121" s="136"/>
      <c r="T1121" s="136"/>
      <c r="U1121" s="136"/>
      <c r="V1121" s="80">
        <f t="shared" si="41"/>
        <v>25</v>
      </c>
      <c r="W1121" s="136"/>
      <c r="X1121" s="136"/>
      <c r="Y1121" s="139"/>
      <c r="Z1121" s="136"/>
      <c r="AA1121" s="136"/>
      <c r="AB1121" s="136"/>
      <c r="AC1121" s="136"/>
    </row>
    <row r="1122" ht="80" hidden="1" customHeight="1" spans="1:29">
      <c r="A1122" s="180" t="s">
        <v>18824</v>
      </c>
      <c r="B1122" s="134"/>
      <c r="C1122" s="87" t="s">
        <v>2</v>
      </c>
      <c r="D1122" s="160" t="s">
        <v>16582</v>
      </c>
      <c r="E1122" s="182" t="s">
        <v>18825</v>
      </c>
      <c r="F1122" s="182" t="s">
        <v>17655</v>
      </c>
      <c r="G1122" s="137"/>
      <c r="H1122" s="183">
        <v>35</v>
      </c>
      <c r="I1122" s="78">
        <f t="shared" si="42"/>
        <v>35</v>
      </c>
      <c r="J1122" s="184">
        <v>1</v>
      </c>
      <c r="K1122" s="65">
        <v>0</v>
      </c>
      <c r="L1122" s="105">
        <f>STOCK[[#This Row],[Entradas]]-STOCK[[#This Row],[Salidas]]</f>
        <v>1</v>
      </c>
      <c r="M1122" s="99">
        <f t="shared" si="40"/>
        <v>3.5</v>
      </c>
      <c r="N1122" s="137"/>
      <c r="O1122" s="137"/>
      <c r="P1122" s="135"/>
      <c r="Q1122" s="141"/>
      <c r="R1122" s="137"/>
      <c r="S1122" s="137"/>
      <c r="T1122" s="137"/>
      <c r="U1122" s="137"/>
      <c r="V1122" s="80">
        <f t="shared" si="41"/>
        <v>35</v>
      </c>
      <c r="W1122" s="137"/>
      <c r="X1122" s="137"/>
      <c r="Y1122" s="140"/>
      <c r="Z1122" s="137"/>
      <c r="AA1122" s="137"/>
      <c r="AB1122" s="137"/>
      <c r="AC1122" s="137"/>
    </row>
    <row r="1123" ht="80" hidden="1" customHeight="1" spans="1:29">
      <c r="A1123" s="180" t="s">
        <v>18826</v>
      </c>
      <c r="B1123" s="134"/>
      <c r="C1123" s="83" t="s">
        <v>2</v>
      </c>
      <c r="D1123" s="160" t="s">
        <v>16466</v>
      </c>
      <c r="E1123" s="182" t="s">
        <v>18827</v>
      </c>
      <c r="F1123" s="182" t="s">
        <v>18828</v>
      </c>
      <c r="G1123" s="136"/>
      <c r="H1123" s="183">
        <v>45</v>
      </c>
      <c r="I1123" s="78">
        <f t="shared" si="42"/>
        <v>45</v>
      </c>
      <c r="J1123" s="185">
        <v>1</v>
      </c>
      <c r="K1123" s="65">
        <v>0</v>
      </c>
      <c r="L1123" s="105">
        <f>STOCK[[#This Row],[Entradas]]-STOCK[[#This Row],[Salidas]]</f>
        <v>1</v>
      </c>
      <c r="M1123" s="99">
        <f t="shared" si="40"/>
        <v>4.5</v>
      </c>
      <c r="N1123" s="136"/>
      <c r="O1123" s="136"/>
      <c r="P1123" s="135"/>
      <c r="Q1123" s="142"/>
      <c r="R1123" s="136"/>
      <c r="S1123" s="136"/>
      <c r="T1123" s="136"/>
      <c r="U1123" s="136"/>
      <c r="V1123" s="80">
        <f t="shared" si="41"/>
        <v>45</v>
      </c>
      <c r="W1123" s="136"/>
      <c r="X1123" s="136"/>
      <c r="Y1123" s="139"/>
      <c r="Z1123" s="136"/>
      <c r="AA1123" s="136"/>
      <c r="AB1123" s="136"/>
      <c r="AC1123" s="136"/>
    </row>
    <row r="1124" ht="80" hidden="1" customHeight="1" spans="1:29">
      <c r="A1124" s="180" t="s">
        <v>18829</v>
      </c>
      <c r="B1124" s="134"/>
      <c r="C1124" s="87" t="s">
        <v>2</v>
      </c>
      <c r="D1124" s="160" t="s">
        <v>16582</v>
      </c>
      <c r="E1124" s="182" t="s">
        <v>18830</v>
      </c>
      <c r="F1124" s="182" t="s">
        <v>17655</v>
      </c>
      <c r="G1124" s="137"/>
      <c r="H1124" s="183">
        <v>30</v>
      </c>
      <c r="I1124" s="78">
        <f t="shared" si="42"/>
        <v>30</v>
      </c>
      <c r="J1124" s="184">
        <v>1</v>
      </c>
      <c r="K1124" s="65">
        <v>1</v>
      </c>
      <c r="L1124" s="105">
        <f>STOCK[[#This Row],[Entradas]]-STOCK[[#This Row],[Salidas]]</f>
        <v>0</v>
      </c>
      <c r="M1124" s="99">
        <f t="shared" si="40"/>
        <v>3</v>
      </c>
      <c r="N1124" s="137"/>
      <c r="O1124" s="137"/>
      <c r="P1124" s="135"/>
      <c r="Q1124" s="141"/>
      <c r="R1124" s="137"/>
      <c r="S1124" s="137"/>
      <c r="T1124" s="137"/>
      <c r="U1124" s="137"/>
      <c r="V1124" s="80">
        <f t="shared" si="41"/>
        <v>30</v>
      </c>
      <c r="W1124" s="137"/>
      <c r="X1124" s="137"/>
      <c r="Y1124" s="140"/>
      <c r="Z1124" s="137"/>
      <c r="AA1124" s="137"/>
      <c r="AB1124" s="137"/>
      <c r="AC1124" s="137"/>
    </row>
    <row r="1125" ht="80" hidden="1" customHeight="1" spans="1:29">
      <c r="A1125" s="180" t="s">
        <v>18831</v>
      </c>
      <c r="B1125" s="134"/>
      <c r="C1125" s="83" t="s">
        <v>2</v>
      </c>
      <c r="D1125" s="160" t="s">
        <v>16582</v>
      </c>
      <c r="E1125" s="182" t="s">
        <v>18832</v>
      </c>
      <c r="F1125" s="182" t="s">
        <v>17655</v>
      </c>
      <c r="G1125" s="136"/>
      <c r="H1125" s="183">
        <v>25</v>
      </c>
      <c r="I1125" s="78">
        <f t="shared" si="42"/>
        <v>25</v>
      </c>
      <c r="J1125" s="185">
        <v>1</v>
      </c>
      <c r="K1125" s="65">
        <v>0</v>
      </c>
      <c r="L1125" s="105">
        <f>STOCK[[#This Row],[Entradas]]-STOCK[[#This Row],[Salidas]]</f>
        <v>1</v>
      </c>
      <c r="M1125" s="99">
        <f t="shared" si="40"/>
        <v>2.5</v>
      </c>
      <c r="N1125" s="136"/>
      <c r="O1125" s="136"/>
      <c r="P1125" s="135"/>
      <c r="Q1125" s="142"/>
      <c r="R1125" s="136"/>
      <c r="S1125" s="136"/>
      <c r="T1125" s="136"/>
      <c r="U1125" s="136"/>
      <c r="V1125" s="80">
        <f t="shared" si="41"/>
        <v>25</v>
      </c>
      <c r="W1125" s="136"/>
      <c r="X1125" s="136"/>
      <c r="Y1125" s="139"/>
      <c r="Z1125" s="136"/>
      <c r="AA1125" s="136"/>
      <c r="AB1125" s="136"/>
      <c r="AC1125" s="136"/>
    </row>
    <row r="1126" ht="80" hidden="1" customHeight="1" spans="1:29">
      <c r="A1126" s="181" t="s">
        <v>18833</v>
      </c>
      <c r="B1126" s="134"/>
      <c r="C1126" s="83" t="s">
        <v>2</v>
      </c>
      <c r="D1126" s="135" t="s">
        <v>16466</v>
      </c>
      <c r="E1126" s="157" t="s">
        <v>18834</v>
      </c>
      <c r="F1126" s="157" t="s">
        <v>16409</v>
      </c>
      <c r="G1126" s="137"/>
      <c r="H1126" s="135">
        <v>25</v>
      </c>
      <c r="I1126" s="78">
        <f t="shared" si="42"/>
        <v>25</v>
      </c>
      <c r="J1126" s="160">
        <v>1</v>
      </c>
      <c r="K1126" s="141">
        <v>0</v>
      </c>
      <c r="L1126" s="105">
        <f>STOCK[[#This Row],[Entradas]]-STOCK[[#This Row],[Salidas]]</f>
        <v>1</v>
      </c>
      <c r="M1126" s="99">
        <f t="shared" si="40"/>
        <v>2.5</v>
      </c>
      <c r="N1126" s="137"/>
      <c r="O1126" s="137"/>
      <c r="P1126" s="135"/>
      <c r="Q1126" s="141"/>
      <c r="R1126" s="137"/>
      <c r="S1126" s="137"/>
      <c r="T1126" s="137"/>
      <c r="U1126" s="137"/>
      <c r="V1126" s="80">
        <f t="shared" si="41"/>
        <v>25</v>
      </c>
      <c r="W1126" s="137"/>
      <c r="X1126" s="137"/>
      <c r="Y1126" s="140"/>
      <c r="Z1126" s="137"/>
      <c r="AA1126" s="137"/>
      <c r="AB1126" s="137"/>
      <c r="AC1126" s="137"/>
    </row>
    <row r="1127" ht="80" hidden="1" customHeight="1" spans="1:29">
      <c r="A1127" s="181" t="s">
        <v>18835</v>
      </c>
      <c r="B1127" s="134"/>
      <c r="C1127" s="83" t="s">
        <v>2</v>
      </c>
      <c r="D1127" s="135" t="s">
        <v>16466</v>
      </c>
      <c r="E1127" s="157" t="s">
        <v>18836</v>
      </c>
      <c r="F1127" s="157" t="s">
        <v>16400</v>
      </c>
      <c r="G1127" s="137"/>
      <c r="H1127" s="135">
        <v>25</v>
      </c>
      <c r="I1127" s="78">
        <f t="shared" si="42"/>
        <v>25</v>
      </c>
      <c r="J1127" s="160">
        <v>2</v>
      </c>
      <c r="K1127" s="141">
        <v>1</v>
      </c>
      <c r="L1127" s="105">
        <f>STOCK[[#This Row],[Entradas]]-STOCK[[#This Row],[Salidas]]</f>
        <v>1</v>
      </c>
      <c r="M1127" s="99">
        <f t="shared" si="40"/>
        <v>2.5</v>
      </c>
      <c r="N1127" s="137"/>
      <c r="O1127" s="137"/>
      <c r="P1127" s="135"/>
      <c r="Q1127" s="141"/>
      <c r="R1127" s="137"/>
      <c r="S1127" s="137"/>
      <c r="T1127" s="137"/>
      <c r="U1127" s="137"/>
      <c r="V1127" s="80">
        <f t="shared" si="41"/>
        <v>25</v>
      </c>
      <c r="W1127" s="137"/>
      <c r="X1127" s="137"/>
      <c r="Y1127" s="140"/>
      <c r="Z1127" s="137"/>
      <c r="AA1127" s="137"/>
      <c r="AB1127" s="137"/>
      <c r="AC1127" s="137"/>
    </row>
    <row r="1128" ht="80" hidden="1" customHeight="1" spans="1:29">
      <c r="A1128" s="177" t="s">
        <v>18837</v>
      </c>
      <c r="B1128" s="134"/>
      <c r="C1128" s="83" t="s">
        <v>2</v>
      </c>
      <c r="D1128" s="135" t="s">
        <v>16466</v>
      </c>
      <c r="E1128" s="157" t="s">
        <v>18838</v>
      </c>
      <c r="F1128" s="157" t="s">
        <v>16413</v>
      </c>
      <c r="G1128" s="137"/>
      <c r="H1128" s="135">
        <v>30</v>
      </c>
      <c r="I1128" s="78">
        <f t="shared" si="42"/>
        <v>30</v>
      </c>
      <c r="J1128" s="160">
        <v>1</v>
      </c>
      <c r="K1128" s="141">
        <v>1</v>
      </c>
      <c r="L1128" s="105">
        <f>STOCK[[#This Row],[Entradas]]-STOCK[[#This Row],[Salidas]]</f>
        <v>0</v>
      </c>
      <c r="M1128" s="99">
        <f t="shared" si="40"/>
        <v>3</v>
      </c>
      <c r="N1128" s="137"/>
      <c r="O1128" s="137"/>
      <c r="P1128" s="135"/>
      <c r="Q1128" s="141"/>
      <c r="R1128" s="137"/>
      <c r="S1128" s="137"/>
      <c r="T1128" s="137"/>
      <c r="U1128" s="137"/>
      <c r="V1128" s="80">
        <f t="shared" si="41"/>
        <v>30</v>
      </c>
      <c r="W1128" s="137"/>
      <c r="X1128" s="137"/>
      <c r="Y1128" s="140"/>
      <c r="Z1128" s="137"/>
      <c r="AA1128" s="137"/>
      <c r="AB1128" s="137"/>
      <c r="AC1128" s="137"/>
    </row>
    <row r="1129" ht="80" hidden="1" customHeight="1" spans="1:29">
      <c r="A1129" s="177" t="s">
        <v>18839</v>
      </c>
      <c r="B1129" s="134"/>
      <c r="C1129" s="83" t="s">
        <v>2</v>
      </c>
      <c r="D1129" s="135" t="s">
        <v>16466</v>
      </c>
      <c r="E1129" s="157" t="s">
        <v>18840</v>
      </c>
      <c r="F1129" s="157" t="s">
        <v>16400</v>
      </c>
      <c r="G1129" s="137"/>
      <c r="H1129" s="135">
        <v>18</v>
      </c>
      <c r="I1129" s="78">
        <f t="shared" si="42"/>
        <v>18</v>
      </c>
      <c r="J1129" s="160">
        <v>2</v>
      </c>
      <c r="K1129" s="141">
        <v>1</v>
      </c>
      <c r="L1129" s="105">
        <f>STOCK[[#This Row],[Entradas]]-STOCK[[#This Row],[Salidas]]</f>
        <v>1</v>
      </c>
      <c r="M1129" s="99">
        <f t="shared" si="40"/>
        <v>1.8</v>
      </c>
      <c r="N1129" s="137"/>
      <c r="O1129" s="137"/>
      <c r="P1129" s="135"/>
      <c r="Q1129" s="141"/>
      <c r="R1129" s="137"/>
      <c r="S1129" s="137"/>
      <c r="T1129" s="137"/>
      <c r="U1129" s="137"/>
      <c r="V1129" s="80">
        <f t="shared" si="41"/>
        <v>18</v>
      </c>
      <c r="W1129" s="137"/>
      <c r="X1129" s="137"/>
      <c r="Y1129" s="140"/>
      <c r="Z1129" s="137"/>
      <c r="AA1129" s="137"/>
      <c r="AB1129" s="137"/>
      <c r="AC1129" s="137"/>
    </row>
    <row r="1130" ht="80" hidden="1" customHeight="1" spans="1:29">
      <c r="A1130" s="177" t="s">
        <v>18841</v>
      </c>
      <c r="B1130" s="134"/>
      <c r="C1130" s="83" t="s">
        <v>2</v>
      </c>
      <c r="D1130" s="135" t="s">
        <v>16466</v>
      </c>
      <c r="E1130" s="157" t="s">
        <v>18842</v>
      </c>
      <c r="F1130" s="157" t="s">
        <v>16400</v>
      </c>
      <c r="G1130" s="137"/>
      <c r="H1130" s="135">
        <v>18</v>
      </c>
      <c r="I1130" s="78">
        <f t="shared" si="42"/>
        <v>18</v>
      </c>
      <c r="J1130" s="160">
        <v>3</v>
      </c>
      <c r="K1130" s="141">
        <v>0</v>
      </c>
      <c r="L1130" s="105">
        <f>STOCK[[#This Row],[Entradas]]-STOCK[[#This Row],[Salidas]]</f>
        <v>3</v>
      </c>
      <c r="M1130" s="99">
        <f t="shared" si="40"/>
        <v>1.8</v>
      </c>
      <c r="N1130" s="137"/>
      <c r="O1130" s="137"/>
      <c r="P1130" s="135"/>
      <c r="Q1130" s="141"/>
      <c r="R1130" s="137"/>
      <c r="S1130" s="137"/>
      <c r="T1130" s="137"/>
      <c r="U1130" s="137"/>
      <c r="V1130" s="80">
        <f t="shared" si="41"/>
        <v>18</v>
      </c>
      <c r="W1130" s="137"/>
      <c r="X1130" s="137"/>
      <c r="Y1130" s="140"/>
      <c r="Z1130" s="137"/>
      <c r="AA1130" s="137"/>
      <c r="AB1130" s="137"/>
      <c r="AC1130" s="137"/>
    </row>
    <row r="1131" ht="80" hidden="1" customHeight="1" spans="1:29">
      <c r="A1131" s="177" t="s">
        <v>18843</v>
      </c>
      <c r="B1131" s="134"/>
      <c r="C1131" s="83" t="s">
        <v>2</v>
      </c>
      <c r="D1131" s="135" t="s">
        <v>16466</v>
      </c>
      <c r="E1131" s="157" t="s">
        <v>18272</v>
      </c>
      <c r="F1131" s="157" t="s">
        <v>16400</v>
      </c>
      <c r="G1131" s="137"/>
      <c r="H1131" s="135">
        <v>18</v>
      </c>
      <c r="I1131" s="78">
        <f t="shared" si="42"/>
        <v>18</v>
      </c>
      <c r="J1131" s="160">
        <v>3</v>
      </c>
      <c r="K1131" s="141">
        <v>0</v>
      </c>
      <c r="L1131" s="105">
        <f>STOCK[[#This Row],[Entradas]]-STOCK[[#This Row],[Salidas]]</f>
        <v>3</v>
      </c>
      <c r="M1131" s="99">
        <f t="shared" si="40"/>
        <v>1.8</v>
      </c>
      <c r="N1131" s="137"/>
      <c r="O1131" s="137"/>
      <c r="P1131" s="135"/>
      <c r="Q1131" s="141"/>
      <c r="R1131" s="137"/>
      <c r="S1131" s="137"/>
      <c r="T1131" s="137"/>
      <c r="U1131" s="137"/>
      <c r="V1131" s="80">
        <f t="shared" si="41"/>
        <v>18</v>
      </c>
      <c r="W1131" s="137"/>
      <c r="X1131" s="137"/>
      <c r="Y1131" s="140"/>
      <c r="Z1131" s="137"/>
      <c r="AA1131" s="137"/>
      <c r="AB1131" s="137"/>
      <c r="AC1131" s="137"/>
    </row>
    <row r="1132" ht="80" hidden="1" customHeight="1" spans="1:29">
      <c r="A1132" s="177" t="s">
        <v>18844</v>
      </c>
      <c r="B1132" s="134"/>
      <c r="C1132" s="83" t="s">
        <v>2</v>
      </c>
      <c r="D1132" s="135" t="s">
        <v>16466</v>
      </c>
      <c r="E1132" s="157" t="s">
        <v>18845</v>
      </c>
      <c r="F1132" s="157" t="s">
        <v>16409</v>
      </c>
      <c r="G1132" s="137"/>
      <c r="H1132" s="135">
        <v>18</v>
      </c>
      <c r="I1132" s="78">
        <f t="shared" si="42"/>
        <v>18</v>
      </c>
      <c r="J1132" s="160">
        <v>2</v>
      </c>
      <c r="K1132" s="141">
        <v>0</v>
      </c>
      <c r="L1132" s="105">
        <f>STOCK[[#This Row],[Entradas]]-STOCK[[#This Row],[Salidas]]</f>
        <v>2</v>
      </c>
      <c r="M1132" s="99">
        <f t="shared" si="40"/>
        <v>1.8</v>
      </c>
      <c r="N1132" s="137"/>
      <c r="O1132" s="137"/>
      <c r="P1132" s="135"/>
      <c r="Q1132" s="141"/>
      <c r="R1132" s="137"/>
      <c r="S1132" s="137"/>
      <c r="T1132" s="137"/>
      <c r="U1132" s="137"/>
      <c r="V1132" s="80">
        <f t="shared" si="41"/>
        <v>18</v>
      </c>
      <c r="W1132" s="137"/>
      <c r="X1132" s="137"/>
      <c r="Y1132" s="140"/>
      <c r="Z1132" s="137"/>
      <c r="AA1132" s="137"/>
      <c r="AB1132" s="137"/>
      <c r="AC1132" s="137"/>
    </row>
    <row r="1133" ht="80" hidden="1" customHeight="1" spans="1:29">
      <c r="A1133" s="177" t="s">
        <v>18846</v>
      </c>
      <c r="B1133" s="134"/>
      <c r="C1133" s="83" t="s">
        <v>2</v>
      </c>
      <c r="D1133" s="135" t="s">
        <v>16466</v>
      </c>
      <c r="E1133" s="157" t="s">
        <v>18847</v>
      </c>
      <c r="F1133" s="157" t="s">
        <v>16409</v>
      </c>
      <c r="G1133" s="137"/>
      <c r="H1133" s="135">
        <v>18</v>
      </c>
      <c r="I1133" s="78">
        <f t="shared" si="42"/>
        <v>18</v>
      </c>
      <c r="J1133" s="160">
        <v>1</v>
      </c>
      <c r="K1133" s="141">
        <v>0</v>
      </c>
      <c r="L1133" s="105">
        <f>STOCK[[#This Row],[Entradas]]-STOCK[[#This Row],[Salidas]]</f>
        <v>1</v>
      </c>
      <c r="M1133" s="99">
        <f t="shared" si="40"/>
        <v>1.8</v>
      </c>
      <c r="N1133" s="137"/>
      <c r="O1133" s="137"/>
      <c r="P1133" s="135"/>
      <c r="Q1133" s="141"/>
      <c r="R1133" s="137"/>
      <c r="S1133" s="137"/>
      <c r="T1133" s="137"/>
      <c r="U1133" s="137"/>
      <c r="V1133" s="80">
        <f t="shared" si="41"/>
        <v>18</v>
      </c>
      <c r="W1133" s="137"/>
      <c r="X1133" s="137"/>
      <c r="Y1133" s="140"/>
      <c r="Z1133" s="137"/>
      <c r="AA1133" s="137"/>
      <c r="AB1133" s="137"/>
      <c r="AC1133" s="137"/>
    </row>
    <row r="1134" ht="80" hidden="1" customHeight="1" spans="1:29">
      <c r="A1134" s="181" t="s">
        <v>18848</v>
      </c>
      <c r="B1134" s="134"/>
      <c r="C1134" s="83" t="s">
        <v>2</v>
      </c>
      <c r="D1134" s="135" t="s">
        <v>16466</v>
      </c>
      <c r="E1134" s="157" t="s">
        <v>18849</v>
      </c>
      <c r="F1134" s="157" t="s">
        <v>16413</v>
      </c>
      <c r="G1134" s="137"/>
      <c r="H1134" s="135">
        <v>25</v>
      </c>
      <c r="I1134" s="78">
        <f t="shared" si="42"/>
        <v>25</v>
      </c>
      <c r="J1134" s="160">
        <v>1</v>
      </c>
      <c r="K1134" s="141">
        <v>1</v>
      </c>
      <c r="L1134" s="105">
        <f>STOCK[[#This Row],[Entradas]]-STOCK[[#This Row],[Salidas]]</f>
        <v>0</v>
      </c>
      <c r="M1134" s="99">
        <f t="shared" si="40"/>
        <v>2.5</v>
      </c>
      <c r="N1134" s="137"/>
      <c r="O1134" s="137"/>
      <c r="P1134" s="135"/>
      <c r="Q1134" s="141"/>
      <c r="R1134" s="137"/>
      <c r="S1134" s="137"/>
      <c r="T1134" s="137"/>
      <c r="U1134" s="137"/>
      <c r="V1134" s="80">
        <f t="shared" si="41"/>
        <v>25</v>
      </c>
      <c r="W1134" s="137"/>
      <c r="X1134" s="137"/>
      <c r="Y1134" s="140"/>
      <c r="Z1134" s="137"/>
      <c r="AA1134" s="137"/>
      <c r="AB1134" s="137"/>
      <c r="AC1134" s="137"/>
    </row>
    <row r="1135" ht="80" hidden="1" customHeight="1" spans="1:29">
      <c r="A1135" s="177" t="s">
        <v>18850</v>
      </c>
      <c r="B1135" s="134"/>
      <c r="C1135" s="83" t="s">
        <v>2</v>
      </c>
      <c r="D1135" s="135" t="s">
        <v>16466</v>
      </c>
      <c r="E1135" s="157" t="s">
        <v>18851</v>
      </c>
      <c r="F1135" s="157" t="s">
        <v>16400</v>
      </c>
      <c r="G1135" s="137"/>
      <c r="H1135" s="135">
        <v>25</v>
      </c>
      <c r="I1135" s="78">
        <f t="shared" si="42"/>
        <v>25</v>
      </c>
      <c r="J1135" s="160">
        <v>1</v>
      </c>
      <c r="K1135" s="141">
        <v>0</v>
      </c>
      <c r="L1135" s="105">
        <f>STOCK[[#This Row],[Entradas]]-STOCK[[#This Row],[Salidas]]</f>
        <v>1</v>
      </c>
      <c r="M1135" s="99">
        <f t="shared" si="40"/>
        <v>2.5</v>
      </c>
      <c r="N1135" s="137"/>
      <c r="O1135" s="137"/>
      <c r="P1135" s="135"/>
      <c r="Q1135" s="141"/>
      <c r="R1135" s="137"/>
      <c r="S1135" s="137"/>
      <c r="T1135" s="137"/>
      <c r="U1135" s="137"/>
      <c r="V1135" s="80">
        <f t="shared" si="41"/>
        <v>25</v>
      </c>
      <c r="W1135" s="137"/>
      <c r="X1135" s="137"/>
      <c r="Y1135" s="140"/>
      <c r="Z1135" s="137"/>
      <c r="AA1135" s="137"/>
      <c r="AB1135" s="137"/>
      <c r="AC1135" s="137"/>
    </row>
    <row r="1136" ht="80" hidden="1" customHeight="1" spans="1:29">
      <c r="A1136" s="177" t="s">
        <v>18852</v>
      </c>
      <c r="B1136" s="134"/>
      <c r="C1136" s="83" t="s">
        <v>2</v>
      </c>
      <c r="D1136" s="135" t="s">
        <v>16466</v>
      </c>
      <c r="E1136" s="157" t="s">
        <v>18853</v>
      </c>
      <c r="F1136" s="157" t="s">
        <v>16400</v>
      </c>
      <c r="G1136" s="137"/>
      <c r="H1136" s="135">
        <v>25</v>
      </c>
      <c r="I1136" s="78">
        <f t="shared" si="42"/>
        <v>25</v>
      </c>
      <c r="J1136" s="160">
        <v>1</v>
      </c>
      <c r="K1136" s="141">
        <v>0</v>
      </c>
      <c r="L1136" s="105">
        <f>STOCK[[#This Row],[Entradas]]-STOCK[[#This Row],[Salidas]]</f>
        <v>1</v>
      </c>
      <c r="M1136" s="99">
        <f t="shared" si="40"/>
        <v>2.5</v>
      </c>
      <c r="N1136" s="137"/>
      <c r="O1136" s="137"/>
      <c r="P1136" s="135"/>
      <c r="Q1136" s="141"/>
      <c r="R1136" s="137"/>
      <c r="S1136" s="137"/>
      <c r="T1136" s="137"/>
      <c r="U1136" s="137"/>
      <c r="V1136" s="80">
        <f t="shared" si="41"/>
        <v>25</v>
      </c>
      <c r="W1136" s="137"/>
      <c r="X1136" s="137"/>
      <c r="Y1136" s="140"/>
      <c r="Z1136" s="137"/>
      <c r="AA1136" s="137"/>
      <c r="AB1136" s="137"/>
      <c r="AC1136" s="137"/>
    </row>
    <row r="1137" ht="80" hidden="1" customHeight="1" spans="1:29">
      <c r="A1137" s="181" t="s">
        <v>18854</v>
      </c>
      <c r="B1137" s="134"/>
      <c r="C1137" s="83" t="s">
        <v>2</v>
      </c>
      <c r="D1137" s="135" t="s">
        <v>16466</v>
      </c>
      <c r="E1137" s="157" t="s">
        <v>18855</v>
      </c>
      <c r="F1137" s="157" t="s">
        <v>16409</v>
      </c>
      <c r="G1137" s="137"/>
      <c r="H1137" s="135">
        <v>30</v>
      </c>
      <c r="I1137" s="78">
        <f t="shared" si="42"/>
        <v>30</v>
      </c>
      <c r="J1137" s="160">
        <v>1</v>
      </c>
      <c r="K1137" s="141">
        <v>1</v>
      </c>
      <c r="L1137" s="105">
        <f>STOCK[[#This Row],[Entradas]]-STOCK[[#This Row],[Salidas]]</f>
        <v>0</v>
      </c>
      <c r="M1137" s="99">
        <f t="shared" si="40"/>
        <v>3</v>
      </c>
      <c r="N1137" s="137"/>
      <c r="O1137" s="137"/>
      <c r="P1137" s="135"/>
      <c r="Q1137" s="141"/>
      <c r="R1137" s="137"/>
      <c r="S1137" s="137"/>
      <c r="T1137" s="137"/>
      <c r="U1137" s="137"/>
      <c r="V1137" s="80">
        <f t="shared" si="41"/>
        <v>30</v>
      </c>
      <c r="W1137" s="137"/>
      <c r="X1137" s="137"/>
      <c r="Y1137" s="140"/>
      <c r="Z1137" s="137"/>
      <c r="AA1137" s="137"/>
      <c r="AB1137" s="137"/>
      <c r="AC1137" s="137"/>
    </row>
    <row r="1138" ht="80" hidden="1" customHeight="1" spans="1:29">
      <c r="A1138" s="181" t="s">
        <v>18856</v>
      </c>
      <c r="B1138" s="134"/>
      <c r="C1138" s="83" t="s">
        <v>2</v>
      </c>
      <c r="D1138" s="135" t="s">
        <v>16466</v>
      </c>
      <c r="E1138" s="157" t="s">
        <v>18857</v>
      </c>
      <c r="F1138" s="157" t="s">
        <v>16409</v>
      </c>
      <c r="G1138" s="137"/>
      <c r="H1138" s="135">
        <v>30</v>
      </c>
      <c r="I1138" s="78">
        <f t="shared" si="42"/>
        <v>30</v>
      </c>
      <c r="J1138" s="160">
        <v>1</v>
      </c>
      <c r="K1138" s="141">
        <v>1</v>
      </c>
      <c r="L1138" s="105">
        <f>STOCK[[#This Row],[Entradas]]-STOCK[[#This Row],[Salidas]]</f>
        <v>0</v>
      </c>
      <c r="M1138" s="99">
        <f t="shared" si="40"/>
        <v>3</v>
      </c>
      <c r="N1138" s="137"/>
      <c r="O1138" s="137"/>
      <c r="P1138" s="135"/>
      <c r="Q1138" s="141"/>
      <c r="R1138" s="137"/>
      <c r="S1138" s="137"/>
      <c r="T1138" s="137"/>
      <c r="U1138" s="137"/>
      <c r="V1138" s="80">
        <f t="shared" si="41"/>
        <v>30</v>
      </c>
      <c r="W1138" s="137"/>
      <c r="X1138" s="137"/>
      <c r="Y1138" s="140"/>
      <c r="Z1138" s="137"/>
      <c r="AA1138" s="137"/>
      <c r="AB1138" s="137"/>
      <c r="AC1138" s="137"/>
    </row>
    <row r="1139" ht="80" hidden="1" customHeight="1" spans="1:29">
      <c r="A1139" s="181" t="s">
        <v>18858</v>
      </c>
      <c r="B1139" s="134"/>
      <c r="C1139" s="83" t="s">
        <v>2</v>
      </c>
      <c r="D1139" s="135" t="s">
        <v>16466</v>
      </c>
      <c r="E1139" s="157" t="s">
        <v>18859</v>
      </c>
      <c r="F1139" s="157" t="s">
        <v>16409</v>
      </c>
      <c r="G1139" s="137"/>
      <c r="H1139" s="135">
        <v>25</v>
      </c>
      <c r="I1139" s="78">
        <f t="shared" si="42"/>
        <v>25</v>
      </c>
      <c r="J1139" s="160">
        <v>1</v>
      </c>
      <c r="K1139" s="141">
        <v>0</v>
      </c>
      <c r="L1139" s="105">
        <f>STOCK[[#This Row],[Entradas]]-STOCK[[#This Row],[Salidas]]</f>
        <v>1</v>
      </c>
      <c r="M1139" s="99">
        <f t="shared" si="40"/>
        <v>2.5</v>
      </c>
      <c r="N1139" s="137"/>
      <c r="O1139" s="137"/>
      <c r="P1139" s="135"/>
      <c r="Q1139" s="141"/>
      <c r="R1139" s="137"/>
      <c r="S1139" s="137"/>
      <c r="T1139" s="137"/>
      <c r="U1139" s="137"/>
      <c r="V1139" s="80">
        <f t="shared" si="41"/>
        <v>25</v>
      </c>
      <c r="W1139" s="137"/>
      <c r="X1139" s="137"/>
      <c r="Y1139" s="140"/>
      <c r="Z1139" s="137"/>
      <c r="AA1139" s="137"/>
      <c r="AB1139" s="137"/>
      <c r="AC1139" s="137"/>
    </row>
    <row r="1140" ht="80" hidden="1" customHeight="1" spans="1:29">
      <c r="A1140" s="181" t="s">
        <v>18860</v>
      </c>
      <c r="B1140" s="134"/>
      <c r="C1140" s="83" t="s">
        <v>2</v>
      </c>
      <c r="D1140" s="135" t="s">
        <v>16466</v>
      </c>
      <c r="E1140" s="157" t="s">
        <v>18861</v>
      </c>
      <c r="F1140" s="157" t="s">
        <v>16400</v>
      </c>
      <c r="G1140" s="137"/>
      <c r="H1140" s="135">
        <v>30</v>
      </c>
      <c r="I1140" s="78">
        <f t="shared" si="42"/>
        <v>30</v>
      </c>
      <c r="J1140" s="160">
        <v>2</v>
      </c>
      <c r="K1140" s="141">
        <v>1</v>
      </c>
      <c r="L1140" s="105">
        <f>STOCK[[#This Row],[Entradas]]-STOCK[[#This Row],[Salidas]]</f>
        <v>1</v>
      </c>
      <c r="M1140" s="99">
        <f t="shared" si="40"/>
        <v>3</v>
      </c>
      <c r="N1140" s="137"/>
      <c r="O1140" s="137"/>
      <c r="P1140" s="135"/>
      <c r="Q1140" s="141"/>
      <c r="R1140" s="137"/>
      <c r="S1140" s="137"/>
      <c r="T1140" s="137"/>
      <c r="U1140" s="137"/>
      <c r="V1140" s="80">
        <f t="shared" si="41"/>
        <v>30</v>
      </c>
      <c r="W1140" s="137"/>
      <c r="X1140" s="137"/>
      <c r="Y1140" s="140"/>
      <c r="Z1140" s="137"/>
      <c r="AA1140" s="137"/>
      <c r="AB1140" s="137"/>
      <c r="AC1140" s="137"/>
    </row>
    <row r="1141" ht="80" hidden="1" customHeight="1" spans="1:29">
      <c r="A1141" s="177" t="s">
        <v>18862</v>
      </c>
      <c r="B1141" s="134"/>
      <c r="C1141" s="83" t="s">
        <v>2</v>
      </c>
      <c r="D1141" s="135" t="s">
        <v>16466</v>
      </c>
      <c r="E1141" s="157" t="s">
        <v>18863</v>
      </c>
      <c r="F1141" s="157" t="s">
        <v>16413</v>
      </c>
      <c r="G1141" s="137"/>
      <c r="H1141" s="135">
        <v>30</v>
      </c>
      <c r="I1141" s="78">
        <f t="shared" si="42"/>
        <v>30</v>
      </c>
      <c r="J1141" s="160">
        <v>1</v>
      </c>
      <c r="K1141" s="141">
        <v>0</v>
      </c>
      <c r="L1141" s="105">
        <f>STOCK[[#This Row],[Entradas]]-STOCK[[#This Row],[Salidas]]</f>
        <v>1</v>
      </c>
      <c r="M1141" s="99">
        <f t="shared" si="40"/>
        <v>3</v>
      </c>
      <c r="N1141" s="137"/>
      <c r="O1141" s="137"/>
      <c r="P1141" s="135"/>
      <c r="Q1141" s="141"/>
      <c r="R1141" s="137"/>
      <c r="S1141" s="137"/>
      <c r="T1141" s="137"/>
      <c r="U1141" s="137"/>
      <c r="V1141" s="80">
        <f t="shared" si="41"/>
        <v>30</v>
      </c>
      <c r="W1141" s="137"/>
      <c r="X1141" s="137"/>
      <c r="Y1141" s="140"/>
      <c r="Z1141" s="137"/>
      <c r="AA1141" s="137"/>
      <c r="AB1141" s="137"/>
      <c r="AC1141" s="137"/>
    </row>
    <row r="1142" ht="80" hidden="1" customHeight="1" spans="1:29">
      <c r="A1142" s="177" t="s">
        <v>18864</v>
      </c>
      <c r="B1142" s="134"/>
      <c r="C1142" s="83" t="s">
        <v>2</v>
      </c>
      <c r="D1142" s="135" t="s">
        <v>16466</v>
      </c>
      <c r="E1142" s="157" t="s">
        <v>18865</v>
      </c>
      <c r="F1142" s="157" t="s">
        <v>16409</v>
      </c>
      <c r="G1142" s="137"/>
      <c r="H1142" s="135">
        <v>20</v>
      </c>
      <c r="I1142" s="78">
        <f t="shared" si="42"/>
        <v>20</v>
      </c>
      <c r="J1142" s="160">
        <v>1</v>
      </c>
      <c r="K1142" s="141">
        <v>0</v>
      </c>
      <c r="L1142" s="105">
        <f>STOCK[[#This Row],[Entradas]]-STOCK[[#This Row],[Salidas]]</f>
        <v>1</v>
      </c>
      <c r="M1142" s="99">
        <f t="shared" si="40"/>
        <v>2</v>
      </c>
      <c r="N1142" s="137"/>
      <c r="O1142" s="137"/>
      <c r="P1142" s="135"/>
      <c r="Q1142" s="141"/>
      <c r="R1142" s="137"/>
      <c r="S1142" s="137"/>
      <c r="T1142" s="137"/>
      <c r="U1142" s="137"/>
      <c r="V1142" s="80">
        <f t="shared" si="41"/>
        <v>20</v>
      </c>
      <c r="W1142" s="137"/>
      <c r="X1142" s="137"/>
      <c r="Y1142" s="140"/>
      <c r="Z1142" s="137"/>
      <c r="AA1142" s="137"/>
      <c r="AB1142" s="137"/>
      <c r="AC1142" s="137"/>
    </row>
    <row r="1143" ht="80" hidden="1" customHeight="1" spans="1:29">
      <c r="A1143" s="177" t="s">
        <v>18866</v>
      </c>
      <c r="B1143" s="134"/>
      <c r="C1143" s="83" t="s">
        <v>2</v>
      </c>
      <c r="D1143" s="135" t="s">
        <v>16466</v>
      </c>
      <c r="E1143" s="157" t="s">
        <v>18867</v>
      </c>
      <c r="F1143" s="157" t="s">
        <v>16409</v>
      </c>
      <c r="G1143" s="137"/>
      <c r="H1143" s="135">
        <v>25</v>
      </c>
      <c r="I1143" s="78">
        <f t="shared" si="42"/>
        <v>25</v>
      </c>
      <c r="J1143" s="160">
        <v>1</v>
      </c>
      <c r="K1143" s="141">
        <v>0</v>
      </c>
      <c r="L1143" s="105">
        <f>STOCK[[#This Row],[Entradas]]-STOCK[[#This Row],[Salidas]]</f>
        <v>1</v>
      </c>
      <c r="M1143" s="99">
        <f t="shared" si="40"/>
        <v>2.5</v>
      </c>
      <c r="N1143" s="137"/>
      <c r="O1143" s="137"/>
      <c r="P1143" s="135"/>
      <c r="Q1143" s="141"/>
      <c r="R1143" s="137"/>
      <c r="S1143" s="137"/>
      <c r="T1143" s="137"/>
      <c r="U1143" s="137"/>
      <c r="V1143" s="80">
        <f t="shared" si="41"/>
        <v>25</v>
      </c>
      <c r="W1143" s="137"/>
      <c r="X1143" s="137"/>
      <c r="Y1143" s="140"/>
      <c r="Z1143" s="137"/>
      <c r="AA1143" s="137"/>
      <c r="AB1143" s="137"/>
      <c r="AC1143" s="137"/>
    </row>
    <row r="1144" ht="80" hidden="1" customHeight="1" spans="1:29">
      <c r="A1144" s="181" t="s">
        <v>18868</v>
      </c>
      <c r="B1144" s="134"/>
      <c r="C1144" s="83" t="s">
        <v>2</v>
      </c>
      <c r="D1144" s="135" t="s">
        <v>16466</v>
      </c>
      <c r="E1144" s="157" t="s">
        <v>18869</v>
      </c>
      <c r="F1144" s="157" t="s">
        <v>16409</v>
      </c>
      <c r="G1144" s="137"/>
      <c r="H1144" s="135">
        <v>30</v>
      </c>
      <c r="I1144" s="78">
        <f t="shared" si="42"/>
        <v>30</v>
      </c>
      <c r="J1144" s="160">
        <v>1</v>
      </c>
      <c r="K1144" s="141">
        <v>0</v>
      </c>
      <c r="L1144" s="105">
        <f>STOCK[[#This Row],[Entradas]]-STOCK[[#This Row],[Salidas]]</f>
        <v>1</v>
      </c>
      <c r="M1144" s="99">
        <f t="shared" si="40"/>
        <v>3</v>
      </c>
      <c r="N1144" s="137"/>
      <c r="O1144" s="137"/>
      <c r="P1144" s="135"/>
      <c r="Q1144" s="141"/>
      <c r="R1144" s="137"/>
      <c r="S1144" s="137"/>
      <c r="T1144" s="137"/>
      <c r="U1144" s="137"/>
      <c r="V1144" s="80">
        <f t="shared" si="41"/>
        <v>30</v>
      </c>
      <c r="W1144" s="137"/>
      <c r="X1144" s="137"/>
      <c r="Y1144" s="140"/>
      <c r="Z1144" s="137"/>
      <c r="AA1144" s="137"/>
      <c r="AB1144" s="137"/>
      <c r="AC1144" s="137"/>
    </row>
    <row r="1145" ht="80" hidden="1" customHeight="1" spans="1:29">
      <c r="A1145" s="177" t="s">
        <v>18870</v>
      </c>
      <c r="B1145" s="134"/>
      <c r="C1145" s="83" t="s">
        <v>2</v>
      </c>
      <c r="D1145" s="135" t="s">
        <v>16466</v>
      </c>
      <c r="E1145" s="157" t="s">
        <v>18871</v>
      </c>
      <c r="F1145" s="157" t="s">
        <v>16400</v>
      </c>
      <c r="G1145" s="137"/>
      <c r="H1145" s="135">
        <v>35</v>
      </c>
      <c r="I1145" s="78">
        <f t="shared" si="42"/>
        <v>35</v>
      </c>
      <c r="J1145" s="160">
        <v>2</v>
      </c>
      <c r="K1145" s="141">
        <v>0</v>
      </c>
      <c r="L1145" s="105">
        <f>STOCK[[#This Row],[Entradas]]-STOCK[[#This Row],[Salidas]]</f>
        <v>2</v>
      </c>
      <c r="M1145" s="99">
        <f t="shared" ref="M1145:M1208" si="43">H1145*10%</f>
        <v>3.5</v>
      </c>
      <c r="N1145" s="137"/>
      <c r="O1145" s="137"/>
      <c r="P1145" s="135"/>
      <c r="Q1145" s="141"/>
      <c r="R1145" s="137"/>
      <c r="S1145" s="137"/>
      <c r="T1145" s="137"/>
      <c r="U1145" s="137"/>
      <c r="V1145" s="80">
        <f t="shared" si="41"/>
        <v>35</v>
      </c>
      <c r="W1145" s="137"/>
      <c r="X1145" s="137"/>
      <c r="Y1145" s="140"/>
      <c r="Z1145" s="137"/>
      <c r="AA1145" s="137"/>
      <c r="AB1145" s="137"/>
      <c r="AC1145" s="137"/>
    </row>
    <row r="1146" ht="80" hidden="1" customHeight="1" spans="1:29">
      <c r="A1146" s="177" t="s">
        <v>18872</v>
      </c>
      <c r="B1146" s="134"/>
      <c r="C1146" s="83" t="s">
        <v>2</v>
      </c>
      <c r="D1146" s="135" t="s">
        <v>16466</v>
      </c>
      <c r="E1146" s="157" t="s">
        <v>18873</v>
      </c>
      <c r="F1146" s="157" t="s">
        <v>16568</v>
      </c>
      <c r="G1146" s="137"/>
      <c r="H1146" s="135">
        <v>35</v>
      </c>
      <c r="I1146" s="78">
        <f t="shared" si="42"/>
        <v>35</v>
      </c>
      <c r="J1146" s="160">
        <v>1</v>
      </c>
      <c r="K1146" s="141">
        <v>0</v>
      </c>
      <c r="L1146" s="105">
        <f>STOCK[[#This Row],[Entradas]]-STOCK[[#This Row],[Salidas]]</f>
        <v>1</v>
      </c>
      <c r="M1146" s="99">
        <f t="shared" si="43"/>
        <v>3.5</v>
      </c>
      <c r="N1146" s="137"/>
      <c r="O1146" s="137"/>
      <c r="P1146" s="135"/>
      <c r="Q1146" s="141"/>
      <c r="R1146" s="137"/>
      <c r="S1146" s="137"/>
      <c r="T1146" s="137"/>
      <c r="U1146" s="137"/>
      <c r="V1146" s="80">
        <f t="shared" si="41"/>
        <v>35</v>
      </c>
      <c r="W1146" s="137"/>
      <c r="X1146" s="137"/>
      <c r="Y1146" s="140"/>
      <c r="Z1146" s="137"/>
      <c r="AA1146" s="137"/>
      <c r="AB1146" s="137"/>
      <c r="AC1146" s="137"/>
    </row>
    <row r="1147" ht="80" hidden="1" customHeight="1" spans="1:29">
      <c r="A1147" s="177" t="s">
        <v>18874</v>
      </c>
      <c r="B1147" s="134"/>
      <c r="C1147" s="83" t="s">
        <v>2</v>
      </c>
      <c r="D1147" s="135" t="s">
        <v>16466</v>
      </c>
      <c r="E1147" s="157" t="s">
        <v>18875</v>
      </c>
      <c r="F1147" s="157" t="s">
        <v>16409</v>
      </c>
      <c r="G1147" s="137"/>
      <c r="H1147" s="135">
        <v>35</v>
      </c>
      <c r="I1147" s="78">
        <f t="shared" si="42"/>
        <v>35</v>
      </c>
      <c r="J1147" s="160">
        <v>3</v>
      </c>
      <c r="K1147" s="141">
        <v>0</v>
      </c>
      <c r="L1147" s="105">
        <f>STOCK[[#This Row],[Entradas]]-STOCK[[#This Row],[Salidas]]</f>
        <v>3</v>
      </c>
      <c r="M1147" s="99">
        <f t="shared" si="43"/>
        <v>3.5</v>
      </c>
      <c r="N1147" s="137"/>
      <c r="O1147" s="137"/>
      <c r="P1147" s="135"/>
      <c r="Q1147" s="141"/>
      <c r="R1147" s="137"/>
      <c r="S1147" s="137"/>
      <c r="T1147" s="137"/>
      <c r="U1147" s="137"/>
      <c r="V1147" s="80">
        <f t="shared" si="41"/>
        <v>35</v>
      </c>
      <c r="W1147" s="137"/>
      <c r="X1147" s="137"/>
      <c r="Y1147" s="140"/>
      <c r="Z1147" s="137"/>
      <c r="AA1147" s="137"/>
      <c r="AB1147" s="137"/>
      <c r="AC1147" s="137"/>
    </row>
    <row r="1148" ht="80" hidden="1" customHeight="1" spans="1:29">
      <c r="A1148" s="181" t="s">
        <v>18876</v>
      </c>
      <c r="B1148" s="134"/>
      <c r="C1148" s="83" t="s">
        <v>2</v>
      </c>
      <c r="D1148" s="135" t="s">
        <v>16466</v>
      </c>
      <c r="E1148" s="157" t="s">
        <v>18877</v>
      </c>
      <c r="F1148" s="157" t="s">
        <v>16568</v>
      </c>
      <c r="G1148" s="137"/>
      <c r="H1148" s="135">
        <v>30</v>
      </c>
      <c r="I1148" s="78">
        <f t="shared" si="42"/>
        <v>30</v>
      </c>
      <c r="J1148" s="160">
        <v>1</v>
      </c>
      <c r="K1148" s="141">
        <v>0</v>
      </c>
      <c r="L1148" s="105">
        <f>STOCK[[#This Row],[Entradas]]-STOCK[[#This Row],[Salidas]]</f>
        <v>1</v>
      </c>
      <c r="M1148" s="99">
        <f t="shared" si="43"/>
        <v>3</v>
      </c>
      <c r="N1148" s="137"/>
      <c r="O1148" s="137"/>
      <c r="P1148" s="135"/>
      <c r="Q1148" s="141"/>
      <c r="R1148" s="137"/>
      <c r="S1148" s="137"/>
      <c r="T1148" s="137"/>
      <c r="U1148" s="137"/>
      <c r="V1148" s="80">
        <f t="shared" si="41"/>
        <v>30</v>
      </c>
      <c r="W1148" s="137"/>
      <c r="X1148" s="137"/>
      <c r="Y1148" s="140"/>
      <c r="Z1148" s="137"/>
      <c r="AA1148" s="137"/>
      <c r="AB1148" s="137"/>
      <c r="AC1148" s="137"/>
    </row>
    <row r="1149" ht="80" hidden="1" customHeight="1" spans="1:29">
      <c r="A1149" s="177" t="s">
        <v>18878</v>
      </c>
      <c r="B1149" s="134"/>
      <c r="C1149" s="83" t="s">
        <v>2</v>
      </c>
      <c r="D1149" s="135" t="s">
        <v>16466</v>
      </c>
      <c r="E1149" s="157" t="s">
        <v>18879</v>
      </c>
      <c r="F1149" s="157" t="s">
        <v>17230</v>
      </c>
      <c r="G1149" s="137"/>
      <c r="H1149" s="135">
        <v>18</v>
      </c>
      <c r="I1149" s="78">
        <f t="shared" si="42"/>
        <v>18</v>
      </c>
      <c r="J1149" s="160">
        <v>1</v>
      </c>
      <c r="K1149" s="141">
        <v>0</v>
      </c>
      <c r="L1149" s="105">
        <f>STOCK[[#This Row],[Entradas]]-STOCK[[#This Row],[Salidas]]</f>
        <v>1</v>
      </c>
      <c r="M1149" s="99">
        <f t="shared" si="43"/>
        <v>1.8</v>
      </c>
      <c r="N1149" s="137"/>
      <c r="O1149" s="137"/>
      <c r="P1149" s="135"/>
      <c r="Q1149" s="141"/>
      <c r="R1149" s="137"/>
      <c r="S1149" s="137"/>
      <c r="T1149" s="137"/>
      <c r="U1149" s="137"/>
      <c r="V1149" s="80">
        <f t="shared" si="41"/>
        <v>18</v>
      </c>
      <c r="W1149" s="137"/>
      <c r="X1149" s="137"/>
      <c r="Y1149" s="140"/>
      <c r="Z1149" s="137"/>
      <c r="AA1149" s="137"/>
      <c r="AB1149" s="137"/>
      <c r="AC1149" s="137"/>
    </row>
    <row r="1150" ht="80" hidden="1" customHeight="1" spans="1:29">
      <c r="A1150" s="177" t="s">
        <v>18880</v>
      </c>
      <c r="B1150" s="134"/>
      <c r="C1150" s="83" t="s">
        <v>2</v>
      </c>
      <c r="D1150" s="135" t="s">
        <v>16466</v>
      </c>
      <c r="E1150" s="157" t="s">
        <v>18881</v>
      </c>
      <c r="F1150" s="157" t="s">
        <v>16413</v>
      </c>
      <c r="G1150" s="137"/>
      <c r="H1150" s="135">
        <v>18</v>
      </c>
      <c r="I1150" s="78">
        <f t="shared" si="42"/>
        <v>18</v>
      </c>
      <c r="J1150" s="160">
        <v>1</v>
      </c>
      <c r="K1150" s="141">
        <v>0</v>
      </c>
      <c r="L1150" s="105">
        <f>STOCK[[#This Row],[Entradas]]-STOCK[[#This Row],[Salidas]]</f>
        <v>1</v>
      </c>
      <c r="M1150" s="99">
        <f t="shared" si="43"/>
        <v>1.8</v>
      </c>
      <c r="N1150" s="137"/>
      <c r="O1150" s="137"/>
      <c r="P1150" s="135"/>
      <c r="Q1150" s="141"/>
      <c r="R1150" s="137"/>
      <c r="S1150" s="137"/>
      <c r="T1150" s="137"/>
      <c r="U1150" s="137"/>
      <c r="V1150" s="80">
        <f t="shared" si="41"/>
        <v>18</v>
      </c>
      <c r="W1150" s="137"/>
      <c r="X1150" s="137"/>
      <c r="Y1150" s="140"/>
      <c r="Z1150" s="137"/>
      <c r="AA1150" s="137"/>
      <c r="AB1150" s="137"/>
      <c r="AC1150" s="137"/>
    </row>
    <row r="1151" ht="80" hidden="1" customHeight="1" spans="1:29">
      <c r="A1151" s="177" t="s">
        <v>18882</v>
      </c>
      <c r="B1151" s="134"/>
      <c r="C1151" s="83" t="s">
        <v>2</v>
      </c>
      <c r="D1151" s="135" t="s">
        <v>16480</v>
      </c>
      <c r="E1151" s="157" t="s">
        <v>18883</v>
      </c>
      <c r="F1151" s="157" t="s">
        <v>18884</v>
      </c>
      <c r="G1151" s="137"/>
      <c r="H1151" s="135">
        <v>18</v>
      </c>
      <c r="I1151" s="78">
        <f t="shared" si="42"/>
        <v>18</v>
      </c>
      <c r="J1151" s="160">
        <v>0</v>
      </c>
      <c r="K1151" s="141">
        <v>0</v>
      </c>
      <c r="L1151" s="105">
        <f>STOCK[[#This Row],[Entradas]]-STOCK[[#This Row],[Salidas]]</f>
        <v>0</v>
      </c>
      <c r="M1151" s="99">
        <f t="shared" si="43"/>
        <v>1.8</v>
      </c>
      <c r="N1151" s="137"/>
      <c r="O1151" s="137"/>
      <c r="P1151" s="135"/>
      <c r="Q1151" s="141"/>
      <c r="R1151" s="137"/>
      <c r="S1151" s="137"/>
      <c r="T1151" s="137"/>
      <c r="U1151" s="137"/>
      <c r="V1151" s="80">
        <f t="shared" si="41"/>
        <v>18</v>
      </c>
      <c r="W1151" s="137"/>
      <c r="X1151" s="137"/>
      <c r="Y1151" s="140"/>
      <c r="Z1151" s="137"/>
      <c r="AA1151" s="137"/>
      <c r="AB1151" s="137"/>
      <c r="AC1151" s="137"/>
    </row>
    <row r="1152" ht="80" hidden="1" customHeight="1" spans="1:29">
      <c r="A1152" s="177" t="s">
        <v>18885</v>
      </c>
      <c r="B1152" s="134"/>
      <c r="C1152" s="83" t="s">
        <v>2</v>
      </c>
      <c r="D1152" s="135" t="s">
        <v>16480</v>
      </c>
      <c r="E1152" s="157" t="s">
        <v>18886</v>
      </c>
      <c r="F1152" s="157" t="s">
        <v>16409</v>
      </c>
      <c r="G1152" s="137"/>
      <c r="H1152" s="135">
        <v>35</v>
      </c>
      <c r="I1152" s="78">
        <f t="shared" si="42"/>
        <v>35</v>
      </c>
      <c r="J1152" s="160">
        <v>1</v>
      </c>
      <c r="K1152" s="141">
        <v>1</v>
      </c>
      <c r="L1152" s="105">
        <f>STOCK[[#This Row],[Entradas]]-STOCK[[#This Row],[Salidas]]</f>
        <v>0</v>
      </c>
      <c r="M1152" s="99">
        <f t="shared" si="43"/>
        <v>3.5</v>
      </c>
      <c r="N1152" s="137"/>
      <c r="O1152" s="137"/>
      <c r="P1152" s="135"/>
      <c r="Q1152" s="141"/>
      <c r="R1152" s="137"/>
      <c r="S1152" s="137"/>
      <c r="T1152" s="137"/>
      <c r="U1152" s="137"/>
      <c r="V1152" s="80">
        <f t="shared" si="41"/>
        <v>35</v>
      </c>
      <c r="W1152" s="137"/>
      <c r="X1152" s="137"/>
      <c r="Y1152" s="140"/>
      <c r="Z1152" s="137"/>
      <c r="AA1152" s="137"/>
      <c r="AB1152" s="137"/>
      <c r="AC1152" s="137"/>
    </row>
    <row r="1153" ht="80" hidden="1" customHeight="1" spans="1:29">
      <c r="A1153" s="177" t="s">
        <v>18887</v>
      </c>
      <c r="B1153" s="134"/>
      <c r="C1153" s="83" t="s">
        <v>2</v>
      </c>
      <c r="D1153" s="135" t="s">
        <v>16480</v>
      </c>
      <c r="E1153" s="157" t="s">
        <v>18888</v>
      </c>
      <c r="F1153" s="157" t="s">
        <v>16409</v>
      </c>
      <c r="G1153" s="137"/>
      <c r="H1153" s="135">
        <v>30</v>
      </c>
      <c r="I1153" s="78">
        <f t="shared" si="42"/>
        <v>30</v>
      </c>
      <c r="J1153" s="160">
        <v>1</v>
      </c>
      <c r="K1153" s="141">
        <v>0</v>
      </c>
      <c r="L1153" s="105">
        <f>STOCK[[#This Row],[Entradas]]-STOCK[[#This Row],[Salidas]]</f>
        <v>1</v>
      </c>
      <c r="M1153" s="99">
        <f t="shared" si="43"/>
        <v>3</v>
      </c>
      <c r="N1153" s="137"/>
      <c r="O1153" s="137"/>
      <c r="P1153" s="135"/>
      <c r="Q1153" s="141"/>
      <c r="R1153" s="137"/>
      <c r="S1153" s="137"/>
      <c r="T1153" s="137"/>
      <c r="U1153" s="137"/>
      <c r="V1153" s="80">
        <f t="shared" si="41"/>
        <v>30</v>
      </c>
      <c r="W1153" s="137"/>
      <c r="X1153" s="137"/>
      <c r="Y1153" s="140"/>
      <c r="Z1153" s="137"/>
      <c r="AA1153" s="137"/>
      <c r="AB1153" s="137"/>
      <c r="AC1153" s="137"/>
    </row>
    <row r="1154" ht="80" hidden="1" customHeight="1" spans="1:29">
      <c r="A1154" s="177" t="s">
        <v>18889</v>
      </c>
      <c r="B1154" s="134"/>
      <c r="C1154" s="83" t="s">
        <v>2</v>
      </c>
      <c r="D1154" s="135" t="s">
        <v>16582</v>
      </c>
      <c r="E1154" s="157" t="s">
        <v>18890</v>
      </c>
      <c r="F1154" s="157" t="s">
        <v>16400</v>
      </c>
      <c r="G1154" s="137"/>
      <c r="H1154" s="135">
        <v>25</v>
      </c>
      <c r="I1154" s="78">
        <f t="shared" si="42"/>
        <v>25</v>
      </c>
      <c r="J1154" s="160">
        <v>1</v>
      </c>
      <c r="K1154" s="141">
        <v>0</v>
      </c>
      <c r="L1154" s="105">
        <f>STOCK[[#This Row],[Entradas]]-STOCK[[#This Row],[Salidas]]</f>
        <v>1</v>
      </c>
      <c r="M1154" s="99">
        <f t="shared" si="43"/>
        <v>2.5</v>
      </c>
      <c r="N1154" s="137"/>
      <c r="O1154" s="137"/>
      <c r="P1154" s="135"/>
      <c r="Q1154" s="141"/>
      <c r="R1154" s="137"/>
      <c r="S1154" s="137"/>
      <c r="T1154" s="137"/>
      <c r="U1154" s="137"/>
      <c r="V1154" s="80">
        <f t="shared" ref="V1154:V1217" si="44">H1154</f>
        <v>25</v>
      </c>
      <c r="W1154" s="137"/>
      <c r="X1154" s="137"/>
      <c r="Y1154" s="140"/>
      <c r="Z1154" s="137"/>
      <c r="AA1154" s="137"/>
      <c r="AB1154" s="137"/>
      <c r="AC1154" s="137"/>
    </row>
    <row r="1155" ht="80" hidden="1" customHeight="1" spans="1:29">
      <c r="A1155" s="177" t="s">
        <v>18891</v>
      </c>
      <c r="B1155" s="134"/>
      <c r="C1155" s="83" t="s">
        <v>2</v>
      </c>
      <c r="D1155" s="135" t="s">
        <v>16480</v>
      </c>
      <c r="E1155" s="157" t="s">
        <v>18892</v>
      </c>
      <c r="F1155" s="157" t="s">
        <v>16409</v>
      </c>
      <c r="G1155" s="137"/>
      <c r="H1155" s="135">
        <v>18</v>
      </c>
      <c r="I1155" s="78">
        <f t="shared" si="42"/>
        <v>18</v>
      </c>
      <c r="J1155" s="160">
        <v>1</v>
      </c>
      <c r="K1155" s="141">
        <v>0</v>
      </c>
      <c r="L1155" s="105">
        <f>STOCK[[#This Row],[Entradas]]-STOCK[[#This Row],[Salidas]]</f>
        <v>1</v>
      </c>
      <c r="M1155" s="99">
        <f t="shared" si="43"/>
        <v>1.8</v>
      </c>
      <c r="N1155" s="137"/>
      <c r="O1155" s="137"/>
      <c r="P1155" s="135"/>
      <c r="Q1155" s="141"/>
      <c r="R1155" s="137"/>
      <c r="S1155" s="137"/>
      <c r="T1155" s="137"/>
      <c r="U1155" s="137"/>
      <c r="V1155" s="80">
        <f t="shared" si="44"/>
        <v>18</v>
      </c>
      <c r="W1155" s="137"/>
      <c r="X1155" s="137"/>
      <c r="Y1155" s="140"/>
      <c r="Z1155" s="137"/>
      <c r="AA1155" s="137"/>
      <c r="AB1155" s="137"/>
      <c r="AC1155" s="137"/>
    </row>
    <row r="1156" ht="80" hidden="1" customHeight="1" spans="1:29">
      <c r="A1156" s="177" t="s">
        <v>18893</v>
      </c>
      <c r="B1156" s="134"/>
      <c r="C1156" s="83" t="s">
        <v>2</v>
      </c>
      <c r="D1156" s="135" t="s">
        <v>16480</v>
      </c>
      <c r="E1156" s="157" t="s">
        <v>18894</v>
      </c>
      <c r="F1156" s="157" t="s">
        <v>16568</v>
      </c>
      <c r="G1156" s="137"/>
      <c r="H1156" s="135">
        <v>15</v>
      </c>
      <c r="I1156" s="78">
        <f t="shared" si="42"/>
        <v>15</v>
      </c>
      <c r="J1156" s="160">
        <v>1</v>
      </c>
      <c r="K1156" s="141">
        <v>0</v>
      </c>
      <c r="L1156" s="105">
        <f>STOCK[[#This Row],[Entradas]]-STOCK[[#This Row],[Salidas]]</f>
        <v>1</v>
      </c>
      <c r="M1156" s="99">
        <f t="shared" si="43"/>
        <v>1.5</v>
      </c>
      <c r="N1156" s="137"/>
      <c r="O1156" s="137"/>
      <c r="P1156" s="135"/>
      <c r="Q1156" s="141"/>
      <c r="R1156" s="137"/>
      <c r="S1156" s="137"/>
      <c r="T1156" s="137"/>
      <c r="U1156" s="137"/>
      <c r="V1156" s="80">
        <f t="shared" si="44"/>
        <v>15</v>
      </c>
      <c r="W1156" s="137"/>
      <c r="X1156" s="137"/>
      <c r="Y1156" s="140"/>
      <c r="Z1156" s="137"/>
      <c r="AA1156" s="137"/>
      <c r="AB1156" s="137"/>
      <c r="AC1156" s="137"/>
    </row>
    <row r="1157" ht="80" hidden="1" customHeight="1" spans="1:29">
      <c r="A1157" s="177" t="s">
        <v>18895</v>
      </c>
      <c r="B1157" s="134"/>
      <c r="C1157" s="83" t="s">
        <v>2</v>
      </c>
      <c r="D1157" s="135" t="s">
        <v>16480</v>
      </c>
      <c r="E1157" s="157" t="s">
        <v>18896</v>
      </c>
      <c r="F1157" s="157" t="s">
        <v>16400</v>
      </c>
      <c r="G1157" s="137"/>
      <c r="H1157" s="135">
        <v>15</v>
      </c>
      <c r="I1157" s="78">
        <f t="shared" si="42"/>
        <v>15</v>
      </c>
      <c r="J1157" s="160">
        <v>1</v>
      </c>
      <c r="K1157" s="141">
        <v>0</v>
      </c>
      <c r="L1157" s="105">
        <f>STOCK[[#This Row],[Entradas]]-STOCK[[#This Row],[Salidas]]</f>
        <v>1</v>
      </c>
      <c r="M1157" s="99">
        <f t="shared" si="43"/>
        <v>1.5</v>
      </c>
      <c r="N1157" s="137"/>
      <c r="O1157" s="137"/>
      <c r="P1157" s="135"/>
      <c r="Q1157" s="141"/>
      <c r="R1157" s="137"/>
      <c r="S1157" s="137"/>
      <c r="T1157" s="137"/>
      <c r="U1157" s="137"/>
      <c r="V1157" s="80">
        <f t="shared" si="44"/>
        <v>15</v>
      </c>
      <c r="W1157" s="137"/>
      <c r="X1157" s="137"/>
      <c r="Y1157" s="140"/>
      <c r="Z1157" s="137"/>
      <c r="AA1157" s="137"/>
      <c r="AB1157" s="137"/>
      <c r="AC1157" s="137"/>
    </row>
    <row r="1158" ht="80" hidden="1" customHeight="1" spans="1:29">
      <c r="A1158" s="177" t="s">
        <v>18897</v>
      </c>
      <c r="B1158" s="134"/>
      <c r="C1158" s="83" t="s">
        <v>2</v>
      </c>
      <c r="D1158" s="135" t="s">
        <v>16480</v>
      </c>
      <c r="E1158" s="157" t="s">
        <v>18898</v>
      </c>
      <c r="F1158" s="157" t="s">
        <v>17230</v>
      </c>
      <c r="G1158" s="137"/>
      <c r="H1158" s="135">
        <v>15</v>
      </c>
      <c r="I1158" s="78">
        <f t="shared" si="42"/>
        <v>15</v>
      </c>
      <c r="J1158" s="160">
        <v>1</v>
      </c>
      <c r="K1158" s="141">
        <v>0</v>
      </c>
      <c r="L1158" s="105">
        <f>STOCK[[#This Row],[Entradas]]-STOCK[[#This Row],[Salidas]]</f>
        <v>1</v>
      </c>
      <c r="M1158" s="99">
        <f t="shared" si="43"/>
        <v>1.5</v>
      </c>
      <c r="N1158" s="137"/>
      <c r="O1158" s="137"/>
      <c r="P1158" s="135"/>
      <c r="Q1158" s="141"/>
      <c r="R1158" s="137"/>
      <c r="S1158" s="137"/>
      <c r="T1158" s="137"/>
      <c r="U1158" s="137"/>
      <c r="V1158" s="80">
        <f t="shared" si="44"/>
        <v>15</v>
      </c>
      <c r="W1158" s="137"/>
      <c r="X1158" s="137"/>
      <c r="Y1158" s="140"/>
      <c r="Z1158" s="137"/>
      <c r="AA1158" s="137"/>
      <c r="AB1158" s="137"/>
      <c r="AC1158" s="137"/>
    </row>
    <row r="1159" ht="80" hidden="1" customHeight="1" spans="1:29">
      <c r="A1159" s="177" t="s">
        <v>18899</v>
      </c>
      <c r="B1159" s="134"/>
      <c r="C1159" s="83" t="s">
        <v>2</v>
      </c>
      <c r="D1159" s="135" t="s">
        <v>16480</v>
      </c>
      <c r="E1159" s="157" t="s">
        <v>18900</v>
      </c>
      <c r="F1159" s="157" t="s">
        <v>16387</v>
      </c>
      <c r="G1159" s="137"/>
      <c r="H1159" s="135">
        <v>25</v>
      </c>
      <c r="I1159" s="78">
        <f t="shared" si="42"/>
        <v>25</v>
      </c>
      <c r="J1159" s="160">
        <v>1</v>
      </c>
      <c r="K1159" s="141">
        <v>0</v>
      </c>
      <c r="L1159" s="105">
        <f>STOCK[[#This Row],[Entradas]]-STOCK[[#This Row],[Salidas]]</f>
        <v>1</v>
      </c>
      <c r="M1159" s="99">
        <f t="shared" si="43"/>
        <v>2.5</v>
      </c>
      <c r="N1159" s="137"/>
      <c r="O1159" s="137"/>
      <c r="P1159" s="135"/>
      <c r="Q1159" s="141"/>
      <c r="R1159" s="137"/>
      <c r="S1159" s="137"/>
      <c r="T1159" s="137"/>
      <c r="U1159" s="137"/>
      <c r="V1159" s="80">
        <f t="shared" si="44"/>
        <v>25</v>
      </c>
      <c r="W1159" s="137"/>
      <c r="X1159" s="137"/>
      <c r="Y1159" s="140"/>
      <c r="Z1159" s="137"/>
      <c r="AA1159" s="137"/>
      <c r="AB1159" s="137"/>
      <c r="AC1159" s="137"/>
    </row>
    <row r="1160" ht="80" hidden="1" customHeight="1" spans="1:29">
      <c r="A1160" s="177" t="s">
        <v>18901</v>
      </c>
      <c r="B1160" s="134"/>
      <c r="C1160" s="83" t="s">
        <v>2</v>
      </c>
      <c r="D1160" s="135" t="s">
        <v>16480</v>
      </c>
      <c r="E1160" s="157" t="s">
        <v>18902</v>
      </c>
      <c r="F1160" s="157" t="s">
        <v>16400</v>
      </c>
      <c r="G1160" s="137"/>
      <c r="H1160" s="135">
        <v>18</v>
      </c>
      <c r="I1160" s="78">
        <f t="shared" si="42"/>
        <v>18</v>
      </c>
      <c r="J1160" s="160">
        <v>1</v>
      </c>
      <c r="K1160" s="141">
        <v>0</v>
      </c>
      <c r="L1160" s="105">
        <f>STOCK[[#This Row],[Entradas]]-STOCK[[#This Row],[Salidas]]</f>
        <v>1</v>
      </c>
      <c r="M1160" s="99">
        <f t="shared" si="43"/>
        <v>1.8</v>
      </c>
      <c r="N1160" s="137"/>
      <c r="O1160" s="137"/>
      <c r="P1160" s="135"/>
      <c r="Q1160" s="141"/>
      <c r="R1160" s="137"/>
      <c r="S1160" s="137"/>
      <c r="T1160" s="137"/>
      <c r="U1160" s="137"/>
      <c r="V1160" s="80">
        <f t="shared" si="44"/>
        <v>18</v>
      </c>
      <c r="W1160" s="137"/>
      <c r="X1160" s="137"/>
      <c r="Y1160" s="140"/>
      <c r="Z1160" s="137"/>
      <c r="AA1160" s="137"/>
      <c r="AB1160" s="137"/>
      <c r="AC1160" s="137"/>
    </row>
    <row r="1161" ht="80" hidden="1" customHeight="1" spans="1:29">
      <c r="A1161" s="177" t="s">
        <v>18903</v>
      </c>
      <c r="B1161" s="134"/>
      <c r="C1161" s="83" t="s">
        <v>2</v>
      </c>
      <c r="D1161" s="135" t="s">
        <v>16582</v>
      </c>
      <c r="E1161" s="157" t="s">
        <v>18904</v>
      </c>
      <c r="F1161" s="157" t="s">
        <v>16413</v>
      </c>
      <c r="G1161" s="137"/>
      <c r="H1161" s="135">
        <v>30</v>
      </c>
      <c r="I1161" s="78">
        <f t="shared" si="42"/>
        <v>30</v>
      </c>
      <c r="J1161" s="160">
        <v>1</v>
      </c>
      <c r="K1161" s="141">
        <v>0</v>
      </c>
      <c r="L1161" s="105">
        <f>STOCK[[#This Row],[Entradas]]-STOCK[[#This Row],[Salidas]]</f>
        <v>1</v>
      </c>
      <c r="M1161" s="99">
        <f t="shared" si="43"/>
        <v>3</v>
      </c>
      <c r="N1161" s="137"/>
      <c r="O1161" s="137"/>
      <c r="P1161" s="135"/>
      <c r="Q1161" s="141"/>
      <c r="R1161" s="137"/>
      <c r="S1161" s="137"/>
      <c r="T1161" s="137"/>
      <c r="U1161" s="137"/>
      <c r="V1161" s="80">
        <f t="shared" si="44"/>
        <v>30</v>
      </c>
      <c r="W1161" s="137"/>
      <c r="X1161" s="137"/>
      <c r="Y1161" s="140"/>
      <c r="Z1161" s="137"/>
      <c r="AA1161" s="137"/>
      <c r="AB1161" s="137"/>
      <c r="AC1161" s="137"/>
    </row>
    <row r="1162" ht="80" hidden="1" customHeight="1" spans="1:29">
      <c r="A1162" s="177" t="s">
        <v>18905</v>
      </c>
      <c r="B1162" s="134"/>
      <c r="C1162" s="83" t="s">
        <v>2</v>
      </c>
      <c r="D1162" s="135" t="s">
        <v>16582</v>
      </c>
      <c r="E1162" s="157" t="s">
        <v>18906</v>
      </c>
      <c r="F1162" s="157" t="s">
        <v>16400</v>
      </c>
      <c r="G1162" s="137"/>
      <c r="H1162" s="135">
        <v>25</v>
      </c>
      <c r="I1162" s="78">
        <f t="shared" si="42"/>
        <v>25</v>
      </c>
      <c r="J1162" s="160">
        <v>1</v>
      </c>
      <c r="K1162" s="141">
        <v>0</v>
      </c>
      <c r="L1162" s="105">
        <f>STOCK[[#This Row],[Entradas]]-STOCK[[#This Row],[Salidas]]</f>
        <v>1</v>
      </c>
      <c r="M1162" s="99">
        <f t="shared" si="43"/>
        <v>2.5</v>
      </c>
      <c r="N1162" s="137"/>
      <c r="O1162" s="137"/>
      <c r="P1162" s="135"/>
      <c r="Q1162" s="141"/>
      <c r="R1162" s="137"/>
      <c r="S1162" s="137"/>
      <c r="T1162" s="137"/>
      <c r="U1162" s="137"/>
      <c r="V1162" s="80">
        <f t="shared" si="44"/>
        <v>25</v>
      </c>
      <c r="W1162" s="137"/>
      <c r="X1162" s="137"/>
      <c r="Y1162" s="140"/>
      <c r="Z1162" s="137"/>
      <c r="AA1162" s="137"/>
      <c r="AB1162" s="137"/>
      <c r="AC1162" s="137"/>
    </row>
    <row r="1163" ht="80" hidden="1" customHeight="1" spans="1:29">
      <c r="A1163" s="177" t="s">
        <v>18907</v>
      </c>
      <c r="B1163" s="134"/>
      <c r="C1163" s="83" t="s">
        <v>2</v>
      </c>
      <c r="D1163" s="135" t="s">
        <v>16466</v>
      </c>
      <c r="E1163" s="157" t="s">
        <v>18908</v>
      </c>
      <c r="F1163" s="157" t="s">
        <v>16400</v>
      </c>
      <c r="G1163" s="137"/>
      <c r="H1163" s="135">
        <v>30</v>
      </c>
      <c r="I1163" s="78">
        <f t="shared" si="42"/>
        <v>30</v>
      </c>
      <c r="J1163" s="160">
        <v>1</v>
      </c>
      <c r="K1163" s="141">
        <v>0</v>
      </c>
      <c r="L1163" s="105">
        <f>STOCK[[#This Row],[Entradas]]-STOCK[[#This Row],[Salidas]]</f>
        <v>1</v>
      </c>
      <c r="M1163" s="99">
        <f t="shared" si="43"/>
        <v>3</v>
      </c>
      <c r="N1163" s="137"/>
      <c r="O1163" s="137"/>
      <c r="P1163" s="135"/>
      <c r="Q1163" s="141"/>
      <c r="R1163" s="137"/>
      <c r="S1163" s="137"/>
      <c r="T1163" s="137"/>
      <c r="U1163" s="137"/>
      <c r="V1163" s="80">
        <f t="shared" si="44"/>
        <v>30</v>
      </c>
      <c r="W1163" s="137"/>
      <c r="X1163" s="137"/>
      <c r="Y1163" s="140"/>
      <c r="Z1163" s="137"/>
      <c r="AA1163" s="137"/>
      <c r="AB1163" s="137"/>
      <c r="AC1163" s="137"/>
    </row>
    <row r="1164" ht="80" hidden="1" customHeight="1" spans="1:29">
      <c r="A1164" s="177" t="s">
        <v>18909</v>
      </c>
      <c r="B1164" s="134"/>
      <c r="C1164" s="83" t="s">
        <v>2</v>
      </c>
      <c r="D1164" s="135" t="s">
        <v>16466</v>
      </c>
      <c r="E1164" s="157" t="s">
        <v>18910</v>
      </c>
      <c r="F1164" s="157" t="s">
        <v>16568</v>
      </c>
      <c r="G1164" s="137"/>
      <c r="H1164" s="135">
        <v>30</v>
      </c>
      <c r="I1164" s="78">
        <f t="shared" si="42"/>
        <v>30</v>
      </c>
      <c r="J1164" s="160">
        <v>1</v>
      </c>
      <c r="K1164" s="141">
        <v>0</v>
      </c>
      <c r="L1164" s="105">
        <f>STOCK[[#This Row],[Entradas]]-STOCK[[#This Row],[Salidas]]</f>
        <v>1</v>
      </c>
      <c r="M1164" s="99">
        <f t="shared" si="43"/>
        <v>3</v>
      </c>
      <c r="N1164" s="137"/>
      <c r="O1164" s="137"/>
      <c r="P1164" s="135"/>
      <c r="Q1164" s="141"/>
      <c r="R1164" s="137"/>
      <c r="S1164" s="137"/>
      <c r="T1164" s="137"/>
      <c r="U1164" s="137"/>
      <c r="V1164" s="80">
        <f t="shared" si="44"/>
        <v>30</v>
      </c>
      <c r="W1164" s="137"/>
      <c r="X1164" s="137"/>
      <c r="Y1164" s="140"/>
      <c r="Z1164" s="137"/>
      <c r="AA1164" s="137"/>
      <c r="AB1164" s="137"/>
      <c r="AC1164" s="137"/>
    </row>
    <row r="1165" ht="80" hidden="1" customHeight="1" spans="1:29">
      <c r="A1165" s="177" t="s">
        <v>18911</v>
      </c>
      <c r="B1165" s="134"/>
      <c r="C1165" s="83" t="s">
        <v>2</v>
      </c>
      <c r="D1165" s="135" t="s">
        <v>16466</v>
      </c>
      <c r="E1165" s="157" t="s">
        <v>18912</v>
      </c>
      <c r="F1165" s="157" t="s">
        <v>16568</v>
      </c>
      <c r="G1165" s="137"/>
      <c r="H1165" s="135">
        <v>35</v>
      </c>
      <c r="I1165" s="78">
        <f t="shared" si="42"/>
        <v>35</v>
      </c>
      <c r="J1165" s="160">
        <v>1</v>
      </c>
      <c r="K1165" s="141">
        <v>0</v>
      </c>
      <c r="L1165" s="105">
        <f>STOCK[[#This Row],[Entradas]]-STOCK[[#This Row],[Salidas]]</f>
        <v>1</v>
      </c>
      <c r="M1165" s="99">
        <f t="shared" si="43"/>
        <v>3.5</v>
      </c>
      <c r="N1165" s="137"/>
      <c r="O1165" s="137"/>
      <c r="P1165" s="135"/>
      <c r="Q1165" s="141"/>
      <c r="R1165" s="137"/>
      <c r="S1165" s="137"/>
      <c r="T1165" s="137"/>
      <c r="U1165" s="137"/>
      <c r="V1165" s="80">
        <f t="shared" si="44"/>
        <v>35</v>
      </c>
      <c r="W1165" s="137"/>
      <c r="X1165" s="137"/>
      <c r="Y1165" s="140"/>
      <c r="Z1165" s="137"/>
      <c r="AA1165" s="137"/>
      <c r="AB1165" s="137"/>
      <c r="AC1165" s="137"/>
    </row>
    <row r="1166" ht="80" hidden="1" customHeight="1" spans="1:29">
      <c r="A1166" s="177" t="s">
        <v>18913</v>
      </c>
      <c r="B1166" s="134"/>
      <c r="C1166" s="83" t="s">
        <v>2</v>
      </c>
      <c r="D1166" s="135" t="s">
        <v>16466</v>
      </c>
      <c r="E1166" s="157" t="s">
        <v>18914</v>
      </c>
      <c r="F1166" s="157" t="s">
        <v>16409</v>
      </c>
      <c r="G1166" s="137"/>
      <c r="H1166" s="135">
        <v>35</v>
      </c>
      <c r="I1166" s="78">
        <f t="shared" si="42"/>
        <v>35</v>
      </c>
      <c r="J1166" s="160">
        <v>1</v>
      </c>
      <c r="K1166" s="141">
        <v>1</v>
      </c>
      <c r="L1166" s="105">
        <f>STOCK[[#This Row],[Entradas]]-STOCK[[#This Row],[Salidas]]</f>
        <v>0</v>
      </c>
      <c r="M1166" s="99">
        <f t="shared" si="43"/>
        <v>3.5</v>
      </c>
      <c r="N1166" s="137"/>
      <c r="O1166" s="137"/>
      <c r="P1166" s="135"/>
      <c r="Q1166" s="141"/>
      <c r="R1166" s="137"/>
      <c r="S1166" s="137"/>
      <c r="T1166" s="137"/>
      <c r="U1166" s="137"/>
      <c r="V1166" s="80">
        <f t="shared" si="44"/>
        <v>35</v>
      </c>
      <c r="W1166" s="137"/>
      <c r="X1166" s="137"/>
      <c r="Y1166" s="140"/>
      <c r="Z1166" s="137"/>
      <c r="AA1166" s="137"/>
      <c r="AB1166" s="137"/>
      <c r="AC1166" s="137"/>
    </row>
    <row r="1167" ht="80" hidden="1" customHeight="1" spans="1:29">
      <c r="A1167" s="177" t="s">
        <v>18915</v>
      </c>
      <c r="B1167" s="134"/>
      <c r="C1167" s="83" t="s">
        <v>2</v>
      </c>
      <c r="D1167" s="135" t="s">
        <v>16466</v>
      </c>
      <c r="E1167" s="157" t="s">
        <v>18916</v>
      </c>
      <c r="F1167" s="157" t="s">
        <v>16400</v>
      </c>
      <c r="G1167" s="137"/>
      <c r="H1167" s="135">
        <v>20</v>
      </c>
      <c r="I1167" s="78">
        <f t="shared" si="42"/>
        <v>20</v>
      </c>
      <c r="J1167" s="160">
        <v>2</v>
      </c>
      <c r="K1167" s="141">
        <v>0</v>
      </c>
      <c r="L1167" s="105">
        <f>STOCK[[#This Row],[Entradas]]-STOCK[[#This Row],[Salidas]]</f>
        <v>2</v>
      </c>
      <c r="M1167" s="99">
        <f t="shared" si="43"/>
        <v>2</v>
      </c>
      <c r="N1167" s="137"/>
      <c r="O1167" s="137"/>
      <c r="P1167" s="135"/>
      <c r="Q1167" s="141"/>
      <c r="R1167" s="137"/>
      <c r="S1167" s="137"/>
      <c r="T1167" s="137"/>
      <c r="U1167" s="137"/>
      <c r="V1167" s="80">
        <f t="shared" si="44"/>
        <v>20</v>
      </c>
      <c r="W1167" s="137"/>
      <c r="X1167" s="137"/>
      <c r="Y1167" s="140"/>
      <c r="Z1167" s="137"/>
      <c r="AA1167" s="137"/>
      <c r="AB1167" s="137"/>
      <c r="AC1167" s="137"/>
    </row>
    <row r="1168" ht="80" hidden="1" customHeight="1" spans="1:29">
      <c r="A1168" s="181" t="s">
        <v>18917</v>
      </c>
      <c r="B1168" s="134"/>
      <c r="C1168" s="83" t="s">
        <v>2</v>
      </c>
      <c r="D1168" s="135" t="s">
        <v>16466</v>
      </c>
      <c r="E1168" s="157" t="s">
        <v>18918</v>
      </c>
      <c r="F1168" s="157" t="s">
        <v>16568</v>
      </c>
      <c r="G1168" s="137"/>
      <c r="H1168" s="135">
        <v>25</v>
      </c>
      <c r="I1168" s="78">
        <f t="shared" si="42"/>
        <v>25</v>
      </c>
      <c r="J1168" s="160">
        <v>1</v>
      </c>
      <c r="K1168" s="141">
        <v>0</v>
      </c>
      <c r="L1168" s="105">
        <f>STOCK[[#This Row],[Entradas]]-STOCK[[#This Row],[Salidas]]</f>
        <v>1</v>
      </c>
      <c r="M1168" s="99">
        <f t="shared" si="43"/>
        <v>2.5</v>
      </c>
      <c r="N1168" s="137"/>
      <c r="O1168" s="137"/>
      <c r="P1168" s="135"/>
      <c r="Q1168" s="141"/>
      <c r="R1168" s="137"/>
      <c r="S1168" s="137"/>
      <c r="T1168" s="137"/>
      <c r="U1168" s="137"/>
      <c r="V1168" s="80">
        <f t="shared" si="44"/>
        <v>25</v>
      </c>
      <c r="W1168" s="137"/>
      <c r="X1168" s="137"/>
      <c r="Y1168" s="140"/>
      <c r="Z1168" s="137"/>
      <c r="AA1168" s="137"/>
      <c r="AB1168" s="137"/>
      <c r="AC1168" s="137">
        <v>20</v>
      </c>
    </row>
    <row r="1169" ht="80" hidden="1" customHeight="1" spans="1:29">
      <c r="A1169" s="177" t="s">
        <v>18919</v>
      </c>
      <c r="B1169" s="134"/>
      <c r="C1169" s="83" t="s">
        <v>2</v>
      </c>
      <c r="D1169" s="135" t="s">
        <v>16466</v>
      </c>
      <c r="E1169" s="157" t="s">
        <v>18920</v>
      </c>
      <c r="F1169" s="157" t="s">
        <v>16387</v>
      </c>
      <c r="G1169" s="137"/>
      <c r="H1169" s="135">
        <v>25</v>
      </c>
      <c r="I1169" s="78">
        <f t="shared" ref="I1169:I1232" si="45">H1169</f>
        <v>25</v>
      </c>
      <c r="J1169" s="160">
        <v>1</v>
      </c>
      <c r="K1169" s="141">
        <v>0</v>
      </c>
      <c r="L1169" s="105">
        <f>STOCK[[#This Row],[Entradas]]-STOCK[[#This Row],[Salidas]]</f>
        <v>1</v>
      </c>
      <c r="M1169" s="99">
        <f t="shared" si="43"/>
        <v>2.5</v>
      </c>
      <c r="N1169" s="137"/>
      <c r="O1169" s="137"/>
      <c r="P1169" s="135"/>
      <c r="Q1169" s="141"/>
      <c r="R1169" s="137"/>
      <c r="S1169" s="137"/>
      <c r="T1169" s="137"/>
      <c r="U1169" s="137"/>
      <c r="V1169" s="80">
        <f t="shared" si="44"/>
        <v>25</v>
      </c>
      <c r="W1169" s="137"/>
      <c r="X1169" s="137"/>
      <c r="Y1169" s="140"/>
      <c r="Z1169" s="137"/>
      <c r="AA1169" s="137"/>
      <c r="AB1169" s="137"/>
      <c r="AC1169" s="137"/>
    </row>
    <row r="1170" ht="80" hidden="1" customHeight="1" spans="1:29">
      <c r="A1170" s="177" t="s">
        <v>18921</v>
      </c>
      <c r="B1170" s="134"/>
      <c r="C1170" s="83" t="s">
        <v>2</v>
      </c>
      <c r="D1170" s="135" t="s">
        <v>16466</v>
      </c>
      <c r="E1170" s="157" t="s">
        <v>18922</v>
      </c>
      <c r="F1170" s="157" t="s">
        <v>16400</v>
      </c>
      <c r="G1170" s="137"/>
      <c r="H1170" s="135">
        <v>25</v>
      </c>
      <c r="I1170" s="78">
        <f t="shared" si="45"/>
        <v>25</v>
      </c>
      <c r="J1170" s="160">
        <v>1</v>
      </c>
      <c r="K1170" s="141">
        <v>0</v>
      </c>
      <c r="L1170" s="105">
        <f>STOCK[[#This Row],[Entradas]]-STOCK[[#This Row],[Salidas]]</f>
        <v>1</v>
      </c>
      <c r="M1170" s="99">
        <f t="shared" si="43"/>
        <v>2.5</v>
      </c>
      <c r="N1170" s="137"/>
      <c r="O1170" s="137"/>
      <c r="P1170" s="135"/>
      <c r="Q1170" s="141"/>
      <c r="R1170" s="137"/>
      <c r="S1170" s="137"/>
      <c r="T1170" s="137"/>
      <c r="U1170" s="137"/>
      <c r="V1170" s="80">
        <f t="shared" si="44"/>
        <v>25</v>
      </c>
      <c r="W1170" s="137"/>
      <c r="X1170" s="137"/>
      <c r="Y1170" s="140"/>
      <c r="Z1170" s="137"/>
      <c r="AA1170" s="137"/>
      <c r="AB1170" s="137"/>
      <c r="AC1170" s="137"/>
    </row>
    <row r="1171" ht="80" hidden="1" customHeight="1" spans="1:29">
      <c r="A1171" s="177" t="s">
        <v>18923</v>
      </c>
      <c r="B1171" s="134"/>
      <c r="C1171" s="83" t="s">
        <v>2</v>
      </c>
      <c r="D1171" s="135" t="s">
        <v>16466</v>
      </c>
      <c r="E1171" s="157" t="s">
        <v>18924</v>
      </c>
      <c r="F1171" s="157" t="s">
        <v>16413</v>
      </c>
      <c r="G1171" s="137"/>
      <c r="H1171" s="135">
        <v>35</v>
      </c>
      <c r="I1171" s="78">
        <f t="shared" si="45"/>
        <v>35</v>
      </c>
      <c r="J1171" s="160">
        <v>2</v>
      </c>
      <c r="K1171" s="141">
        <v>1</v>
      </c>
      <c r="L1171" s="105">
        <f>STOCK[[#This Row],[Entradas]]-STOCK[[#This Row],[Salidas]]</f>
        <v>1</v>
      </c>
      <c r="M1171" s="99">
        <f t="shared" si="43"/>
        <v>3.5</v>
      </c>
      <c r="N1171" s="137"/>
      <c r="O1171" s="137"/>
      <c r="P1171" s="135"/>
      <c r="Q1171" s="141"/>
      <c r="R1171" s="137"/>
      <c r="S1171" s="137"/>
      <c r="T1171" s="137"/>
      <c r="U1171" s="137"/>
      <c r="V1171" s="80">
        <f t="shared" si="44"/>
        <v>35</v>
      </c>
      <c r="W1171" s="137"/>
      <c r="X1171" s="137"/>
      <c r="Y1171" s="140"/>
      <c r="Z1171" s="137"/>
      <c r="AA1171" s="137"/>
      <c r="AB1171" s="137"/>
      <c r="AC1171" s="137"/>
    </row>
    <row r="1172" ht="80" hidden="1" customHeight="1" spans="1:29">
      <c r="A1172" s="181" t="s">
        <v>18925</v>
      </c>
      <c r="B1172" s="134"/>
      <c r="C1172" s="83" t="s">
        <v>2</v>
      </c>
      <c r="D1172" s="135" t="s">
        <v>16466</v>
      </c>
      <c r="E1172" s="157" t="s">
        <v>18926</v>
      </c>
      <c r="F1172" s="157" t="s">
        <v>16413</v>
      </c>
      <c r="G1172" s="137"/>
      <c r="H1172" s="135">
        <v>30</v>
      </c>
      <c r="I1172" s="78">
        <f t="shared" si="45"/>
        <v>30</v>
      </c>
      <c r="J1172" s="160">
        <v>1</v>
      </c>
      <c r="K1172" s="141">
        <v>1</v>
      </c>
      <c r="L1172" s="105">
        <f>STOCK[[#This Row],[Entradas]]-STOCK[[#This Row],[Salidas]]</f>
        <v>0</v>
      </c>
      <c r="M1172" s="99">
        <f t="shared" si="43"/>
        <v>3</v>
      </c>
      <c r="N1172" s="137"/>
      <c r="O1172" s="137"/>
      <c r="P1172" s="135"/>
      <c r="Q1172" s="141"/>
      <c r="R1172" s="137"/>
      <c r="S1172" s="137"/>
      <c r="T1172" s="137"/>
      <c r="U1172" s="137"/>
      <c r="V1172" s="80">
        <f t="shared" si="44"/>
        <v>30</v>
      </c>
      <c r="W1172" s="137"/>
      <c r="X1172" s="137"/>
      <c r="Y1172" s="140"/>
      <c r="Z1172" s="137"/>
      <c r="AA1172" s="137"/>
      <c r="AB1172" s="137"/>
      <c r="AC1172" s="137"/>
    </row>
    <row r="1173" ht="80" hidden="1" customHeight="1" spans="1:29">
      <c r="A1173" s="177" t="s">
        <v>18927</v>
      </c>
      <c r="B1173" s="134"/>
      <c r="C1173" s="83" t="s">
        <v>2</v>
      </c>
      <c r="D1173" s="135" t="s">
        <v>16466</v>
      </c>
      <c r="E1173" s="157" t="s">
        <v>18928</v>
      </c>
      <c r="F1173" s="157" t="s">
        <v>16413</v>
      </c>
      <c r="G1173" s="137"/>
      <c r="H1173" s="135">
        <v>35</v>
      </c>
      <c r="I1173" s="78">
        <f t="shared" si="45"/>
        <v>35</v>
      </c>
      <c r="J1173" s="160">
        <v>1</v>
      </c>
      <c r="K1173" s="141">
        <v>0</v>
      </c>
      <c r="L1173" s="105">
        <f>STOCK[[#This Row],[Entradas]]-STOCK[[#This Row],[Salidas]]</f>
        <v>1</v>
      </c>
      <c r="M1173" s="99">
        <f t="shared" si="43"/>
        <v>3.5</v>
      </c>
      <c r="N1173" s="137"/>
      <c r="O1173" s="137"/>
      <c r="P1173" s="135"/>
      <c r="Q1173" s="141"/>
      <c r="R1173" s="137"/>
      <c r="S1173" s="137"/>
      <c r="T1173" s="137"/>
      <c r="U1173" s="137"/>
      <c r="V1173" s="80">
        <f t="shared" si="44"/>
        <v>35</v>
      </c>
      <c r="W1173" s="137"/>
      <c r="X1173" s="137"/>
      <c r="Y1173" s="140"/>
      <c r="Z1173" s="137"/>
      <c r="AA1173" s="137"/>
      <c r="AB1173" s="137"/>
      <c r="AC1173" s="137"/>
    </row>
    <row r="1174" ht="80" hidden="1" customHeight="1" spans="1:29">
      <c r="A1174" s="181" t="s">
        <v>18929</v>
      </c>
      <c r="B1174" s="134"/>
      <c r="C1174" s="83" t="s">
        <v>2</v>
      </c>
      <c r="D1174" s="135" t="s">
        <v>16466</v>
      </c>
      <c r="E1174" s="157" t="s">
        <v>18930</v>
      </c>
      <c r="F1174" s="157" t="s">
        <v>16409</v>
      </c>
      <c r="G1174" s="137"/>
      <c r="H1174" s="135">
        <v>30</v>
      </c>
      <c r="I1174" s="78">
        <f t="shared" si="45"/>
        <v>30</v>
      </c>
      <c r="J1174" s="160">
        <v>1</v>
      </c>
      <c r="K1174" s="141">
        <v>0</v>
      </c>
      <c r="L1174" s="105">
        <f>STOCK[[#This Row],[Entradas]]-STOCK[[#This Row],[Salidas]]</f>
        <v>1</v>
      </c>
      <c r="M1174" s="99">
        <f t="shared" si="43"/>
        <v>3</v>
      </c>
      <c r="N1174" s="137"/>
      <c r="O1174" s="137"/>
      <c r="P1174" s="135"/>
      <c r="Q1174" s="141"/>
      <c r="R1174" s="137"/>
      <c r="S1174" s="137"/>
      <c r="T1174" s="137"/>
      <c r="U1174" s="137"/>
      <c r="V1174" s="80">
        <f t="shared" si="44"/>
        <v>30</v>
      </c>
      <c r="W1174" s="137"/>
      <c r="X1174" s="137"/>
      <c r="Y1174" s="140"/>
      <c r="Z1174" s="137"/>
      <c r="AA1174" s="137"/>
      <c r="AB1174" s="137"/>
      <c r="AC1174" s="137"/>
    </row>
    <row r="1175" ht="80" hidden="1" customHeight="1" spans="1:29">
      <c r="A1175" s="177" t="s">
        <v>18931</v>
      </c>
      <c r="B1175" s="134"/>
      <c r="C1175" s="83" t="s">
        <v>2</v>
      </c>
      <c r="D1175" s="135" t="s">
        <v>16466</v>
      </c>
      <c r="E1175" s="157" t="s">
        <v>18932</v>
      </c>
      <c r="F1175" s="157" t="s">
        <v>16400</v>
      </c>
      <c r="G1175" s="137"/>
      <c r="H1175" s="135">
        <v>20</v>
      </c>
      <c r="I1175" s="78">
        <f t="shared" si="45"/>
        <v>20</v>
      </c>
      <c r="J1175" s="160">
        <v>3</v>
      </c>
      <c r="K1175" s="141">
        <v>0</v>
      </c>
      <c r="L1175" s="105">
        <f>STOCK[[#This Row],[Entradas]]-STOCK[[#This Row],[Salidas]]</f>
        <v>3</v>
      </c>
      <c r="M1175" s="99">
        <f t="shared" si="43"/>
        <v>2</v>
      </c>
      <c r="N1175" s="137"/>
      <c r="O1175" s="137"/>
      <c r="P1175" s="135"/>
      <c r="Q1175" s="141"/>
      <c r="R1175" s="137"/>
      <c r="S1175" s="137"/>
      <c r="T1175" s="137"/>
      <c r="U1175" s="137"/>
      <c r="V1175" s="80">
        <f t="shared" si="44"/>
        <v>20</v>
      </c>
      <c r="W1175" s="137"/>
      <c r="X1175" s="137"/>
      <c r="Y1175" s="140"/>
      <c r="Z1175" s="137"/>
      <c r="AA1175" s="137"/>
      <c r="AB1175" s="137"/>
      <c r="AC1175" s="137"/>
    </row>
    <row r="1176" ht="80" hidden="1" customHeight="1" spans="1:29">
      <c r="A1176" s="177" t="s">
        <v>18933</v>
      </c>
      <c r="B1176" s="134"/>
      <c r="C1176" s="83" t="s">
        <v>2</v>
      </c>
      <c r="D1176" s="135" t="s">
        <v>16466</v>
      </c>
      <c r="E1176" s="157" t="s">
        <v>18934</v>
      </c>
      <c r="F1176" s="157" t="s">
        <v>16387</v>
      </c>
      <c r="G1176" s="137"/>
      <c r="H1176" s="135">
        <v>20</v>
      </c>
      <c r="I1176" s="78">
        <f t="shared" si="45"/>
        <v>20</v>
      </c>
      <c r="J1176" s="160">
        <v>1</v>
      </c>
      <c r="K1176" s="141">
        <v>0</v>
      </c>
      <c r="L1176" s="105">
        <f>STOCK[[#This Row],[Entradas]]-STOCK[[#This Row],[Salidas]]</f>
        <v>1</v>
      </c>
      <c r="M1176" s="99">
        <f t="shared" si="43"/>
        <v>2</v>
      </c>
      <c r="N1176" s="137"/>
      <c r="O1176" s="137"/>
      <c r="P1176" s="135"/>
      <c r="Q1176" s="141"/>
      <c r="R1176" s="137"/>
      <c r="S1176" s="137"/>
      <c r="T1176" s="137"/>
      <c r="U1176" s="137"/>
      <c r="V1176" s="80">
        <f t="shared" si="44"/>
        <v>20</v>
      </c>
      <c r="W1176" s="137"/>
      <c r="X1176" s="137"/>
      <c r="Y1176" s="140"/>
      <c r="Z1176" s="137"/>
      <c r="AA1176" s="137"/>
      <c r="AB1176" s="137"/>
      <c r="AC1176" s="137"/>
    </row>
    <row r="1177" ht="80" hidden="1" customHeight="1" spans="1:29">
      <c r="A1177" s="177" t="s">
        <v>18935</v>
      </c>
      <c r="B1177" s="134"/>
      <c r="C1177" s="83" t="s">
        <v>2</v>
      </c>
      <c r="D1177" s="135" t="s">
        <v>16466</v>
      </c>
      <c r="E1177" s="157" t="s">
        <v>18936</v>
      </c>
      <c r="F1177" s="157" t="s">
        <v>16568</v>
      </c>
      <c r="G1177" s="137"/>
      <c r="H1177" s="135">
        <v>18</v>
      </c>
      <c r="I1177" s="78">
        <f t="shared" si="45"/>
        <v>18</v>
      </c>
      <c r="J1177" s="160">
        <v>1</v>
      </c>
      <c r="K1177" s="141">
        <v>0</v>
      </c>
      <c r="L1177" s="105">
        <f>STOCK[[#This Row],[Entradas]]-STOCK[[#This Row],[Salidas]]</f>
        <v>1</v>
      </c>
      <c r="M1177" s="99">
        <f t="shared" si="43"/>
        <v>1.8</v>
      </c>
      <c r="N1177" s="137"/>
      <c r="O1177" s="137"/>
      <c r="P1177" s="135"/>
      <c r="Q1177" s="141"/>
      <c r="R1177" s="137"/>
      <c r="S1177" s="137"/>
      <c r="T1177" s="137"/>
      <c r="U1177" s="137"/>
      <c r="V1177" s="80">
        <f t="shared" si="44"/>
        <v>18</v>
      </c>
      <c r="W1177" s="137"/>
      <c r="X1177" s="137"/>
      <c r="Y1177" s="140"/>
      <c r="Z1177" s="137"/>
      <c r="AA1177" s="137"/>
      <c r="AB1177" s="137"/>
      <c r="AC1177" s="137"/>
    </row>
    <row r="1178" ht="80" hidden="1" customHeight="1" spans="1:29">
      <c r="A1178" s="177" t="s">
        <v>18937</v>
      </c>
      <c r="B1178" s="134"/>
      <c r="C1178" s="83" t="s">
        <v>2</v>
      </c>
      <c r="D1178" s="135" t="s">
        <v>16466</v>
      </c>
      <c r="E1178" s="157" t="s">
        <v>18938</v>
      </c>
      <c r="F1178" s="157" t="s">
        <v>16413</v>
      </c>
      <c r="G1178" s="137"/>
      <c r="H1178" s="135">
        <v>18</v>
      </c>
      <c r="I1178" s="78">
        <f t="shared" si="45"/>
        <v>18</v>
      </c>
      <c r="J1178" s="160">
        <v>1</v>
      </c>
      <c r="K1178" s="141">
        <v>0</v>
      </c>
      <c r="L1178" s="105">
        <f>STOCK[[#This Row],[Entradas]]-STOCK[[#This Row],[Salidas]]</f>
        <v>1</v>
      </c>
      <c r="M1178" s="99">
        <f t="shared" si="43"/>
        <v>1.8</v>
      </c>
      <c r="N1178" s="137"/>
      <c r="O1178" s="137"/>
      <c r="P1178" s="135"/>
      <c r="Q1178" s="141"/>
      <c r="R1178" s="137"/>
      <c r="S1178" s="137"/>
      <c r="T1178" s="137"/>
      <c r="U1178" s="137"/>
      <c r="V1178" s="80">
        <f t="shared" si="44"/>
        <v>18</v>
      </c>
      <c r="W1178" s="137"/>
      <c r="X1178" s="137"/>
      <c r="Y1178" s="140"/>
      <c r="Z1178" s="137"/>
      <c r="AA1178" s="137"/>
      <c r="AB1178" s="137"/>
      <c r="AC1178" s="137"/>
    </row>
    <row r="1179" ht="80" hidden="1" customHeight="1" spans="1:29">
      <c r="A1179" s="177" t="s">
        <v>18939</v>
      </c>
      <c r="B1179" s="134"/>
      <c r="C1179" s="83" t="s">
        <v>2</v>
      </c>
      <c r="D1179" s="135" t="s">
        <v>16466</v>
      </c>
      <c r="E1179" s="157" t="s">
        <v>18940</v>
      </c>
      <c r="F1179" s="157" t="s">
        <v>16409</v>
      </c>
      <c r="G1179" s="137"/>
      <c r="H1179" s="135">
        <v>18</v>
      </c>
      <c r="I1179" s="78">
        <f t="shared" si="45"/>
        <v>18</v>
      </c>
      <c r="J1179" s="160">
        <v>2</v>
      </c>
      <c r="K1179" s="141">
        <v>0</v>
      </c>
      <c r="L1179" s="105">
        <f>STOCK[[#This Row],[Entradas]]-STOCK[[#This Row],[Salidas]]</f>
        <v>2</v>
      </c>
      <c r="M1179" s="99">
        <f t="shared" si="43"/>
        <v>1.8</v>
      </c>
      <c r="N1179" s="137"/>
      <c r="O1179" s="137"/>
      <c r="P1179" s="135"/>
      <c r="Q1179" s="141"/>
      <c r="R1179" s="137"/>
      <c r="S1179" s="137"/>
      <c r="T1179" s="137"/>
      <c r="U1179" s="137"/>
      <c r="V1179" s="80">
        <f t="shared" si="44"/>
        <v>18</v>
      </c>
      <c r="W1179" s="137"/>
      <c r="X1179" s="137"/>
      <c r="Y1179" s="140"/>
      <c r="Z1179" s="137"/>
      <c r="AA1179" s="137"/>
      <c r="AB1179" s="137"/>
      <c r="AC1179" s="137"/>
    </row>
    <row r="1180" ht="80" hidden="1" customHeight="1" spans="1:29">
      <c r="A1180" s="177" t="s">
        <v>18941</v>
      </c>
      <c r="B1180" s="134"/>
      <c r="C1180" s="83" t="s">
        <v>2</v>
      </c>
      <c r="D1180" s="135" t="s">
        <v>16466</v>
      </c>
      <c r="E1180" s="157" t="s">
        <v>18942</v>
      </c>
      <c r="F1180" s="157" t="s">
        <v>16387</v>
      </c>
      <c r="G1180" s="137"/>
      <c r="H1180" s="135">
        <v>18</v>
      </c>
      <c r="I1180" s="78">
        <f t="shared" si="45"/>
        <v>18</v>
      </c>
      <c r="J1180" s="160">
        <v>1</v>
      </c>
      <c r="K1180" s="141">
        <v>0</v>
      </c>
      <c r="L1180" s="105">
        <f>STOCK[[#This Row],[Entradas]]-STOCK[[#This Row],[Salidas]]</f>
        <v>1</v>
      </c>
      <c r="M1180" s="99">
        <f t="shared" si="43"/>
        <v>1.8</v>
      </c>
      <c r="N1180" s="137"/>
      <c r="O1180" s="137"/>
      <c r="P1180" s="135"/>
      <c r="Q1180" s="141"/>
      <c r="R1180" s="137"/>
      <c r="S1180" s="137"/>
      <c r="T1180" s="137"/>
      <c r="U1180" s="137"/>
      <c r="V1180" s="80">
        <f t="shared" si="44"/>
        <v>18</v>
      </c>
      <c r="W1180" s="137"/>
      <c r="X1180" s="137"/>
      <c r="Y1180" s="140"/>
      <c r="Z1180" s="137"/>
      <c r="AA1180" s="137"/>
      <c r="AB1180" s="137"/>
      <c r="AC1180" s="137"/>
    </row>
    <row r="1181" ht="80" hidden="1" customHeight="1" spans="1:29">
      <c r="A1181" s="177" t="s">
        <v>18943</v>
      </c>
      <c r="B1181" s="134"/>
      <c r="C1181" s="83" t="s">
        <v>2</v>
      </c>
      <c r="D1181" s="135" t="s">
        <v>16466</v>
      </c>
      <c r="E1181" s="157" t="s">
        <v>18944</v>
      </c>
      <c r="F1181" s="157" t="s">
        <v>17230</v>
      </c>
      <c r="G1181" s="137"/>
      <c r="H1181" s="135">
        <v>18</v>
      </c>
      <c r="I1181" s="78">
        <f t="shared" si="45"/>
        <v>18</v>
      </c>
      <c r="J1181" s="160">
        <v>1</v>
      </c>
      <c r="K1181" s="141">
        <v>0</v>
      </c>
      <c r="L1181" s="105">
        <f>STOCK[[#This Row],[Entradas]]-STOCK[[#This Row],[Salidas]]</f>
        <v>1</v>
      </c>
      <c r="M1181" s="99">
        <f t="shared" si="43"/>
        <v>1.8</v>
      </c>
      <c r="N1181" s="137"/>
      <c r="O1181" s="137"/>
      <c r="P1181" s="135"/>
      <c r="Q1181" s="141"/>
      <c r="R1181" s="137"/>
      <c r="S1181" s="137"/>
      <c r="T1181" s="137"/>
      <c r="U1181" s="137"/>
      <c r="V1181" s="80">
        <f t="shared" si="44"/>
        <v>18</v>
      </c>
      <c r="W1181" s="137"/>
      <c r="X1181" s="137"/>
      <c r="Y1181" s="140"/>
      <c r="Z1181" s="137"/>
      <c r="AA1181" s="137"/>
      <c r="AB1181" s="137"/>
      <c r="AC1181" s="137"/>
    </row>
    <row r="1182" ht="80" hidden="1" customHeight="1" spans="1:29">
      <c r="A1182" s="177" t="s">
        <v>18945</v>
      </c>
      <c r="B1182" s="134"/>
      <c r="C1182" s="83" t="s">
        <v>2</v>
      </c>
      <c r="D1182" s="135" t="s">
        <v>16466</v>
      </c>
      <c r="E1182" s="157" t="s">
        <v>18946</v>
      </c>
      <c r="F1182" s="157" t="s">
        <v>16400</v>
      </c>
      <c r="G1182" s="137"/>
      <c r="H1182" s="135">
        <v>15</v>
      </c>
      <c r="I1182" s="78">
        <f t="shared" si="45"/>
        <v>15</v>
      </c>
      <c r="J1182" s="160">
        <v>2</v>
      </c>
      <c r="K1182" s="141">
        <v>0</v>
      </c>
      <c r="L1182" s="105">
        <f>STOCK[[#This Row],[Entradas]]-STOCK[[#This Row],[Salidas]]</f>
        <v>2</v>
      </c>
      <c r="M1182" s="99">
        <f t="shared" si="43"/>
        <v>1.5</v>
      </c>
      <c r="N1182" s="137"/>
      <c r="O1182" s="137"/>
      <c r="P1182" s="135"/>
      <c r="Q1182" s="141"/>
      <c r="R1182" s="137"/>
      <c r="S1182" s="137"/>
      <c r="T1182" s="137"/>
      <c r="U1182" s="137"/>
      <c r="V1182" s="80">
        <f t="shared" si="44"/>
        <v>15</v>
      </c>
      <c r="W1182" s="137"/>
      <c r="X1182" s="137"/>
      <c r="Y1182" s="140"/>
      <c r="Z1182" s="137"/>
      <c r="AA1182" s="137"/>
      <c r="AB1182" s="137"/>
      <c r="AC1182" s="137"/>
    </row>
    <row r="1183" ht="80" hidden="1" customHeight="1" spans="1:29">
      <c r="A1183" s="177" t="s">
        <v>18947</v>
      </c>
      <c r="B1183" s="134"/>
      <c r="C1183" s="83" t="s">
        <v>2</v>
      </c>
      <c r="D1183" s="135" t="s">
        <v>16466</v>
      </c>
      <c r="E1183" s="157" t="s">
        <v>18948</v>
      </c>
      <c r="F1183" s="157" t="s">
        <v>16409</v>
      </c>
      <c r="G1183" s="137"/>
      <c r="H1183" s="135">
        <v>15</v>
      </c>
      <c r="I1183" s="78">
        <f t="shared" si="45"/>
        <v>15</v>
      </c>
      <c r="J1183" s="160">
        <v>1</v>
      </c>
      <c r="K1183" s="141">
        <v>0</v>
      </c>
      <c r="L1183" s="105">
        <f>STOCK[[#This Row],[Entradas]]-STOCK[[#This Row],[Salidas]]</f>
        <v>1</v>
      </c>
      <c r="M1183" s="99">
        <f t="shared" si="43"/>
        <v>1.5</v>
      </c>
      <c r="N1183" s="137"/>
      <c r="O1183" s="137"/>
      <c r="P1183" s="135"/>
      <c r="Q1183" s="141"/>
      <c r="R1183" s="137"/>
      <c r="S1183" s="137"/>
      <c r="T1183" s="137"/>
      <c r="U1183" s="137"/>
      <c r="V1183" s="80">
        <f t="shared" si="44"/>
        <v>15</v>
      </c>
      <c r="W1183" s="137"/>
      <c r="X1183" s="137"/>
      <c r="Y1183" s="140"/>
      <c r="Z1183" s="137"/>
      <c r="AA1183" s="137"/>
      <c r="AB1183" s="137"/>
      <c r="AC1183" s="137"/>
    </row>
    <row r="1184" ht="80" hidden="1" customHeight="1" spans="1:29">
      <c r="A1184" s="177" t="s">
        <v>18949</v>
      </c>
      <c r="B1184" s="134"/>
      <c r="C1184" s="83" t="s">
        <v>2</v>
      </c>
      <c r="D1184" s="135" t="s">
        <v>16466</v>
      </c>
      <c r="E1184" s="157" t="s">
        <v>18950</v>
      </c>
      <c r="F1184" s="157" t="s">
        <v>16400</v>
      </c>
      <c r="G1184" s="137"/>
      <c r="H1184" s="135">
        <v>15</v>
      </c>
      <c r="I1184" s="78">
        <f t="shared" si="45"/>
        <v>15</v>
      </c>
      <c r="J1184" s="160">
        <v>1</v>
      </c>
      <c r="K1184" s="141">
        <v>0</v>
      </c>
      <c r="L1184" s="105">
        <f>STOCK[[#This Row],[Entradas]]-STOCK[[#This Row],[Salidas]]</f>
        <v>1</v>
      </c>
      <c r="M1184" s="99">
        <f t="shared" si="43"/>
        <v>1.5</v>
      </c>
      <c r="N1184" s="137"/>
      <c r="O1184" s="137"/>
      <c r="P1184" s="135"/>
      <c r="Q1184" s="141"/>
      <c r="R1184" s="137"/>
      <c r="S1184" s="137"/>
      <c r="T1184" s="137"/>
      <c r="U1184" s="137"/>
      <c r="V1184" s="80">
        <f t="shared" si="44"/>
        <v>15</v>
      </c>
      <c r="W1184" s="137"/>
      <c r="X1184" s="137"/>
      <c r="Y1184" s="140"/>
      <c r="Z1184" s="137"/>
      <c r="AA1184" s="137"/>
      <c r="AB1184" s="137"/>
      <c r="AC1184" s="137"/>
    </row>
    <row r="1185" ht="80" hidden="1" customHeight="1" spans="1:29">
      <c r="A1185" s="177" t="s">
        <v>18951</v>
      </c>
      <c r="B1185" s="134"/>
      <c r="C1185" s="83" t="s">
        <v>2</v>
      </c>
      <c r="D1185" s="135" t="s">
        <v>16466</v>
      </c>
      <c r="E1185" s="157" t="s">
        <v>18952</v>
      </c>
      <c r="F1185" s="157" t="s">
        <v>16400</v>
      </c>
      <c r="G1185" s="137"/>
      <c r="H1185" s="135">
        <v>18</v>
      </c>
      <c r="I1185" s="78">
        <f t="shared" si="45"/>
        <v>18</v>
      </c>
      <c r="J1185" s="160">
        <v>1</v>
      </c>
      <c r="K1185" s="141">
        <v>0</v>
      </c>
      <c r="L1185" s="105">
        <f>STOCK[[#This Row],[Entradas]]-STOCK[[#This Row],[Salidas]]</f>
        <v>1</v>
      </c>
      <c r="M1185" s="99">
        <f t="shared" si="43"/>
        <v>1.8</v>
      </c>
      <c r="N1185" s="137"/>
      <c r="O1185" s="137"/>
      <c r="P1185" s="135"/>
      <c r="Q1185" s="141"/>
      <c r="R1185" s="137"/>
      <c r="S1185" s="137"/>
      <c r="T1185" s="137"/>
      <c r="U1185" s="137"/>
      <c r="V1185" s="80">
        <f t="shared" si="44"/>
        <v>18</v>
      </c>
      <c r="W1185" s="137"/>
      <c r="X1185" s="137"/>
      <c r="Y1185" s="140"/>
      <c r="Z1185" s="137"/>
      <c r="AA1185" s="137"/>
      <c r="AB1185" s="137"/>
      <c r="AC1185" s="137"/>
    </row>
    <row r="1186" ht="80" hidden="1" customHeight="1" spans="1:29">
      <c r="A1186" s="177" t="s">
        <v>18953</v>
      </c>
      <c r="B1186" s="134"/>
      <c r="C1186" s="83" t="s">
        <v>2</v>
      </c>
      <c r="D1186" s="135" t="s">
        <v>16466</v>
      </c>
      <c r="E1186" s="157" t="s">
        <v>18954</v>
      </c>
      <c r="F1186" s="157" t="s">
        <v>16409</v>
      </c>
      <c r="G1186" s="137"/>
      <c r="H1186" s="135">
        <v>20</v>
      </c>
      <c r="I1186" s="78">
        <f t="shared" si="45"/>
        <v>20</v>
      </c>
      <c r="J1186" s="160">
        <v>1</v>
      </c>
      <c r="K1186" s="141">
        <v>0</v>
      </c>
      <c r="L1186" s="105">
        <f>STOCK[[#This Row],[Entradas]]-STOCK[[#This Row],[Salidas]]</f>
        <v>1</v>
      </c>
      <c r="M1186" s="99">
        <f t="shared" si="43"/>
        <v>2</v>
      </c>
      <c r="N1186" s="137"/>
      <c r="O1186" s="137"/>
      <c r="P1186" s="135"/>
      <c r="Q1186" s="141"/>
      <c r="R1186" s="137"/>
      <c r="S1186" s="137"/>
      <c r="T1186" s="137"/>
      <c r="U1186" s="137"/>
      <c r="V1186" s="80">
        <f t="shared" si="44"/>
        <v>20</v>
      </c>
      <c r="W1186" s="137"/>
      <c r="X1186" s="137"/>
      <c r="Y1186" s="140"/>
      <c r="Z1186" s="137"/>
      <c r="AA1186" s="137"/>
      <c r="AB1186" s="137"/>
      <c r="AC1186" s="137"/>
    </row>
    <row r="1187" ht="80" hidden="1" customHeight="1" spans="1:29">
      <c r="A1187" s="177" t="s">
        <v>18955</v>
      </c>
      <c r="B1187" s="134"/>
      <c r="C1187" s="83" t="s">
        <v>2</v>
      </c>
      <c r="D1187" s="135" t="s">
        <v>16466</v>
      </c>
      <c r="E1187" s="157" t="s">
        <v>18956</v>
      </c>
      <c r="F1187" s="157" t="s">
        <v>16409</v>
      </c>
      <c r="G1187" s="137"/>
      <c r="H1187" s="135">
        <v>20</v>
      </c>
      <c r="I1187" s="78">
        <f t="shared" si="45"/>
        <v>20</v>
      </c>
      <c r="J1187" s="160">
        <v>1</v>
      </c>
      <c r="K1187" s="141">
        <v>0</v>
      </c>
      <c r="L1187" s="105">
        <f>STOCK[[#This Row],[Entradas]]-STOCK[[#This Row],[Salidas]]</f>
        <v>1</v>
      </c>
      <c r="M1187" s="99">
        <f t="shared" si="43"/>
        <v>2</v>
      </c>
      <c r="N1187" s="137"/>
      <c r="O1187" s="137"/>
      <c r="P1187" s="135"/>
      <c r="Q1187" s="141"/>
      <c r="R1187" s="137"/>
      <c r="S1187" s="137"/>
      <c r="T1187" s="137"/>
      <c r="U1187" s="137"/>
      <c r="V1187" s="80">
        <f t="shared" si="44"/>
        <v>20</v>
      </c>
      <c r="W1187" s="137"/>
      <c r="X1187" s="137"/>
      <c r="Y1187" s="140"/>
      <c r="Z1187" s="137"/>
      <c r="AA1187" s="137"/>
      <c r="AB1187" s="137"/>
      <c r="AC1187" s="137"/>
    </row>
    <row r="1188" ht="80" hidden="1" customHeight="1" spans="1:29">
      <c r="A1188" s="177" t="s">
        <v>18957</v>
      </c>
      <c r="B1188" s="134"/>
      <c r="C1188" s="83" t="s">
        <v>2</v>
      </c>
      <c r="D1188" s="135" t="s">
        <v>16466</v>
      </c>
      <c r="E1188" s="157" t="s">
        <v>18958</v>
      </c>
      <c r="F1188" s="157" t="s">
        <v>16413</v>
      </c>
      <c r="G1188" s="137"/>
      <c r="H1188" s="135">
        <v>20</v>
      </c>
      <c r="I1188" s="78">
        <f t="shared" si="45"/>
        <v>20</v>
      </c>
      <c r="J1188" s="160">
        <v>1</v>
      </c>
      <c r="K1188" s="141">
        <v>0</v>
      </c>
      <c r="L1188" s="105">
        <f>STOCK[[#This Row],[Entradas]]-STOCK[[#This Row],[Salidas]]</f>
        <v>1</v>
      </c>
      <c r="M1188" s="99">
        <f t="shared" si="43"/>
        <v>2</v>
      </c>
      <c r="N1188" s="137"/>
      <c r="O1188" s="137"/>
      <c r="P1188" s="135"/>
      <c r="Q1188" s="141"/>
      <c r="R1188" s="137"/>
      <c r="S1188" s="137"/>
      <c r="T1188" s="137"/>
      <c r="U1188" s="137"/>
      <c r="V1188" s="80">
        <f t="shared" si="44"/>
        <v>20</v>
      </c>
      <c r="W1188" s="137"/>
      <c r="X1188" s="137"/>
      <c r="Y1188" s="140"/>
      <c r="Z1188" s="137"/>
      <c r="AA1188" s="137"/>
      <c r="AB1188" s="137"/>
      <c r="AC1188" s="137"/>
    </row>
    <row r="1189" ht="80" hidden="1" customHeight="1" spans="1:29">
      <c r="A1189" s="177" t="s">
        <v>18959</v>
      </c>
      <c r="B1189" s="134"/>
      <c r="C1189" s="83" t="s">
        <v>2</v>
      </c>
      <c r="D1189" s="135" t="s">
        <v>16466</v>
      </c>
      <c r="E1189" s="157" t="s">
        <v>18960</v>
      </c>
      <c r="F1189" s="157" t="s">
        <v>16413</v>
      </c>
      <c r="G1189" s="137"/>
      <c r="H1189" s="135">
        <v>15</v>
      </c>
      <c r="I1189" s="78">
        <f t="shared" si="45"/>
        <v>15</v>
      </c>
      <c r="J1189" s="160">
        <v>1</v>
      </c>
      <c r="K1189" s="141">
        <v>0</v>
      </c>
      <c r="L1189" s="105">
        <f>STOCK[[#This Row],[Entradas]]-STOCK[[#This Row],[Salidas]]</f>
        <v>1</v>
      </c>
      <c r="M1189" s="99">
        <f t="shared" si="43"/>
        <v>1.5</v>
      </c>
      <c r="N1189" s="137"/>
      <c r="O1189" s="137"/>
      <c r="P1189" s="135"/>
      <c r="Q1189" s="141"/>
      <c r="R1189" s="137"/>
      <c r="S1189" s="137"/>
      <c r="T1189" s="137"/>
      <c r="U1189" s="137"/>
      <c r="V1189" s="80">
        <f t="shared" si="44"/>
        <v>15</v>
      </c>
      <c r="W1189" s="137"/>
      <c r="X1189" s="137"/>
      <c r="Y1189" s="140"/>
      <c r="Z1189" s="137"/>
      <c r="AA1189" s="137"/>
      <c r="AB1189" s="137"/>
      <c r="AC1189" s="137"/>
    </row>
    <row r="1190" ht="80" hidden="1" customHeight="1" spans="1:29">
      <c r="A1190" s="177" t="s">
        <v>18961</v>
      </c>
      <c r="B1190" s="134"/>
      <c r="C1190" s="83" t="s">
        <v>2</v>
      </c>
      <c r="D1190" s="135" t="s">
        <v>16466</v>
      </c>
      <c r="E1190" s="157" t="s">
        <v>18962</v>
      </c>
      <c r="F1190" s="157" t="s">
        <v>16387</v>
      </c>
      <c r="G1190" s="137"/>
      <c r="H1190" s="135">
        <v>20</v>
      </c>
      <c r="I1190" s="78">
        <f t="shared" si="45"/>
        <v>20</v>
      </c>
      <c r="J1190" s="160">
        <v>1</v>
      </c>
      <c r="K1190" s="141">
        <v>0</v>
      </c>
      <c r="L1190" s="105">
        <f>STOCK[[#This Row],[Entradas]]-STOCK[[#This Row],[Salidas]]</f>
        <v>1</v>
      </c>
      <c r="M1190" s="99">
        <f t="shared" si="43"/>
        <v>2</v>
      </c>
      <c r="N1190" s="137"/>
      <c r="O1190" s="137"/>
      <c r="P1190" s="135"/>
      <c r="Q1190" s="141"/>
      <c r="R1190" s="137"/>
      <c r="S1190" s="137"/>
      <c r="T1190" s="137"/>
      <c r="U1190" s="137"/>
      <c r="V1190" s="80">
        <f t="shared" si="44"/>
        <v>20</v>
      </c>
      <c r="W1190" s="137"/>
      <c r="X1190" s="137"/>
      <c r="Y1190" s="140"/>
      <c r="Z1190" s="137"/>
      <c r="AA1190" s="137"/>
      <c r="AB1190" s="137"/>
      <c r="AC1190" s="137"/>
    </row>
    <row r="1191" ht="80" hidden="1" customHeight="1" spans="1:29">
      <c r="A1191" s="177" t="s">
        <v>18963</v>
      </c>
      <c r="B1191" s="134"/>
      <c r="C1191" s="83" t="s">
        <v>2</v>
      </c>
      <c r="D1191" s="135" t="s">
        <v>16466</v>
      </c>
      <c r="E1191" s="157" t="s">
        <v>18964</v>
      </c>
      <c r="F1191" s="157" t="s">
        <v>16409</v>
      </c>
      <c r="G1191" s="137"/>
      <c r="H1191" s="135">
        <v>20</v>
      </c>
      <c r="I1191" s="78">
        <f t="shared" si="45"/>
        <v>20</v>
      </c>
      <c r="J1191" s="160">
        <v>2</v>
      </c>
      <c r="K1191" s="141">
        <v>0</v>
      </c>
      <c r="L1191" s="105">
        <f>STOCK[[#This Row],[Entradas]]-STOCK[[#This Row],[Salidas]]</f>
        <v>2</v>
      </c>
      <c r="M1191" s="99">
        <f t="shared" si="43"/>
        <v>2</v>
      </c>
      <c r="N1191" s="137"/>
      <c r="O1191" s="137"/>
      <c r="P1191" s="135"/>
      <c r="Q1191" s="141"/>
      <c r="R1191" s="137"/>
      <c r="S1191" s="137"/>
      <c r="T1191" s="137"/>
      <c r="U1191" s="137"/>
      <c r="V1191" s="80">
        <f t="shared" si="44"/>
        <v>20</v>
      </c>
      <c r="W1191" s="137"/>
      <c r="X1191" s="137"/>
      <c r="Y1191" s="140"/>
      <c r="Z1191" s="137"/>
      <c r="AA1191" s="137"/>
      <c r="AB1191" s="137"/>
      <c r="AC1191" s="137"/>
    </row>
    <row r="1192" ht="80" hidden="1" customHeight="1" spans="1:29">
      <c r="A1192" s="177" t="s">
        <v>18965</v>
      </c>
      <c r="B1192" s="134"/>
      <c r="C1192" s="83" t="s">
        <v>2</v>
      </c>
      <c r="D1192" s="135" t="s">
        <v>16466</v>
      </c>
      <c r="E1192" s="157" t="s">
        <v>18966</v>
      </c>
      <c r="F1192" s="157" t="s">
        <v>16387</v>
      </c>
      <c r="G1192" s="137"/>
      <c r="H1192" s="135">
        <v>18</v>
      </c>
      <c r="I1192" s="78">
        <f t="shared" si="45"/>
        <v>18</v>
      </c>
      <c r="J1192" s="160">
        <v>1</v>
      </c>
      <c r="K1192" s="141">
        <v>0</v>
      </c>
      <c r="L1192" s="105">
        <f>STOCK[[#This Row],[Entradas]]-STOCK[[#This Row],[Salidas]]</f>
        <v>1</v>
      </c>
      <c r="M1192" s="99">
        <f t="shared" si="43"/>
        <v>1.8</v>
      </c>
      <c r="N1192" s="137"/>
      <c r="O1192" s="137"/>
      <c r="P1192" s="135"/>
      <c r="Q1192" s="141"/>
      <c r="R1192" s="137"/>
      <c r="S1192" s="137"/>
      <c r="T1192" s="137"/>
      <c r="U1192" s="137"/>
      <c r="V1192" s="80">
        <f t="shared" si="44"/>
        <v>18</v>
      </c>
      <c r="W1192" s="137"/>
      <c r="X1192" s="137"/>
      <c r="Y1192" s="140"/>
      <c r="Z1192" s="137"/>
      <c r="AA1192" s="137"/>
      <c r="AB1192" s="137"/>
      <c r="AC1192" s="137"/>
    </row>
    <row r="1193" ht="80" hidden="1" customHeight="1" spans="1:29">
      <c r="A1193" s="177" t="s">
        <v>18967</v>
      </c>
      <c r="B1193" s="134"/>
      <c r="C1193" s="83" t="s">
        <v>2</v>
      </c>
      <c r="D1193" s="135" t="s">
        <v>16466</v>
      </c>
      <c r="E1193" s="157" t="s">
        <v>18968</v>
      </c>
      <c r="F1193" s="157" t="s">
        <v>16400</v>
      </c>
      <c r="G1193" s="137"/>
      <c r="H1193" s="135">
        <v>18</v>
      </c>
      <c r="I1193" s="78">
        <f t="shared" si="45"/>
        <v>18</v>
      </c>
      <c r="J1193" s="160">
        <v>1</v>
      </c>
      <c r="K1193" s="141">
        <v>0</v>
      </c>
      <c r="L1193" s="105">
        <f>STOCK[[#This Row],[Entradas]]-STOCK[[#This Row],[Salidas]]</f>
        <v>1</v>
      </c>
      <c r="M1193" s="99">
        <f t="shared" si="43"/>
        <v>1.8</v>
      </c>
      <c r="N1193" s="137"/>
      <c r="O1193" s="137"/>
      <c r="P1193" s="135"/>
      <c r="Q1193" s="141"/>
      <c r="R1193" s="137"/>
      <c r="S1193" s="137"/>
      <c r="T1193" s="137"/>
      <c r="U1193" s="137"/>
      <c r="V1193" s="80">
        <f t="shared" si="44"/>
        <v>18</v>
      </c>
      <c r="W1193" s="137"/>
      <c r="X1193" s="137"/>
      <c r="Y1193" s="140"/>
      <c r="Z1193" s="137"/>
      <c r="AA1193" s="137"/>
      <c r="AB1193" s="137"/>
      <c r="AC1193" s="137"/>
    </row>
    <row r="1194" ht="80" hidden="1" customHeight="1" spans="1:29">
      <c r="A1194" s="177" t="s">
        <v>18969</v>
      </c>
      <c r="B1194" s="134"/>
      <c r="C1194" s="83" t="s">
        <v>2</v>
      </c>
      <c r="D1194" s="135" t="s">
        <v>16466</v>
      </c>
      <c r="E1194" s="157" t="s">
        <v>18970</v>
      </c>
      <c r="F1194" s="157" t="s">
        <v>16409</v>
      </c>
      <c r="G1194" s="137"/>
      <c r="H1194" s="135">
        <v>20</v>
      </c>
      <c r="I1194" s="78">
        <f t="shared" si="45"/>
        <v>20</v>
      </c>
      <c r="J1194" s="160">
        <v>1</v>
      </c>
      <c r="K1194" s="141">
        <v>0</v>
      </c>
      <c r="L1194" s="105">
        <f>STOCK[[#This Row],[Entradas]]-STOCK[[#This Row],[Salidas]]</f>
        <v>1</v>
      </c>
      <c r="M1194" s="99">
        <f t="shared" si="43"/>
        <v>2</v>
      </c>
      <c r="N1194" s="137"/>
      <c r="O1194" s="137"/>
      <c r="P1194" s="135"/>
      <c r="Q1194" s="141"/>
      <c r="R1194" s="137"/>
      <c r="S1194" s="137"/>
      <c r="T1194" s="137"/>
      <c r="U1194" s="137"/>
      <c r="V1194" s="80">
        <f t="shared" si="44"/>
        <v>20</v>
      </c>
      <c r="W1194" s="137"/>
      <c r="X1194" s="137"/>
      <c r="Y1194" s="140"/>
      <c r="Z1194" s="137"/>
      <c r="AA1194" s="137"/>
      <c r="AB1194" s="137"/>
      <c r="AC1194" s="137"/>
    </row>
    <row r="1195" ht="80" hidden="1" customHeight="1" spans="1:29">
      <c r="A1195" s="177" t="s">
        <v>18971</v>
      </c>
      <c r="B1195" s="134"/>
      <c r="C1195" s="83" t="s">
        <v>2</v>
      </c>
      <c r="D1195" s="135" t="s">
        <v>16466</v>
      </c>
      <c r="E1195" s="157" t="s">
        <v>18972</v>
      </c>
      <c r="F1195" s="157" t="s">
        <v>16568</v>
      </c>
      <c r="G1195" s="137"/>
      <c r="H1195" s="135">
        <v>20</v>
      </c>
      <c r="I1195" s="78">
        <f t="shared" si="45"/>
        <v>20</v>
      </c>
      <c r="J1195" s="160">
        <v>2</v>
      </c>
      <c r="K1195" s="141">
        <v>0</v>
      </c>
      <c r="L1195" s="105">
        <f>STOCK[[#This Row],[Entradas]]-STOCK[[#This Row],[Salidas]]</f>
        <v>2</v>
      </c>
      <c r="M1195" s="99">
        <f t="shared" si="43"/>
        <v>2</v>
      </c>
      <c r="N1195" s="137"/>
      <c r="O1195" s="137"/>
      <c r="P1195" s="135"/>
      <c r="Q1195" s="141"/>
      <c r="R1195" s="137"/>
      <c r="S1195" s="137"/>
      <c r="T1195" s="137"/>
      <c r="U1195" s="137"/>
      <c r="V1195" s="80">
        <f t="shared" si="44"/>
        <v>20</v>
      </c>
      <c r="W1195" s="137"/>
      <c r="X1195" s="137"/>
      <c r="Y1195" s="140"/>
      <c r="Z1195" s="137"/>
      <c r="AA1195" s="137"/>
      <c r="AB1195" s="137"/>
      <c r="AC1195" s="137"/>
    </row>
    <row r="1196" ht="80" hidden="1" customHeight="1" spans="1:29">
      <c r="A1196" s="177" t="s">
        <v>18973</v>
      </c>
      <c r="B1196" s="134"/>
      <c r="C1196" s="83" t="s">
        <v>2</v>
      </c>
      <c r="D1196" s="135" t="s">
        <v>16466</v>
      </c>
      <c r="E1196" s="157" t="s">
        <v>18974</v>
      </c>
      <c r="F1196" s="157" t="s">
        <v>16413</v>
      </c>
      <c r="G1196" s="137"/>
      <c r="H1196" s="135">
        <v>20</v>
      </c>
      <c r="I1196" s="78">
        <f t="shared" si="45"/>
        <v>20</v>
      </c>
      <c r="J1196" s="160">
        <v>1</v>
      </c>
      <c r="K1196" s="141">
        <v>0</v>
      </c>
      <c r="L1196" s="105">
        <f>STOCK[[#This Row],[Entradas]]-STOCK[[#This Row],[Salidas]]</f>
        <v>1</v>
      </c>
      <c r="M1196" s="99">
        <f t="shared" si="43"/>
        <v>2</v>
      </c>
      <c r="N1196" s="137"/>
      <c r="O1196" s="137"/>
      <c r="P1196" s="135"/>
      <c r="Q1196" s="141"/>
      <c r="R1196" s="137"/>
      <c r="S1196" s="137"/>
      <c r="T1196" s="137"/>
      <c r="U1196" s="137"/>
      <c r="V1196" s="80">
        <f t="shared" si="44"/>
        <v>20</v>
      </c>
      <c r="W1196" s="137"/>
      <c r="X1196" s="137"/>
      <c r="Y1196" s="140"/>
      <c r="Z1196" s="137"/>
      <c r="AA1196" s="137"/>
      <c r="AB1196" s="137"/>
      <c r="AC1196" s="137"/>
    </row>
    <row r="1197" ht="80" hidden="1" customHeight="1" spans="1:29">
      <c r="A1197" s="177" t="s">
        <v>18975</v>
      </c>
      <c r="B1197" s="134"/>
      <c r="C1197" s="83" t="s">
        <v>2</v>
      </c>
      <c r="D1197" s="135" t="s">
        <v>16466</v>
      </c>
      <c r="E1197" s="157" t="s">
        <v>18976</v>
      </c>
      <c r="F1197" s="157" t="s">
        <v>16409</v>
      </c>
      <c r="G1197" s="137"/>
      <c r="H1197" s="135">
        <v>18</v>
      </c>
      <c r="I1197" s="78">
        <f t="shared" si="45"/>
        <v>18</v>
      </c>
      <c r="J1197" s="160">
        <v>1</v>
      </c>
      <c r="K1197" s="141">
        <v>0</v>
      </c>
      <c r="L1197" s="105">
        <f>STOCK[[#This Row],[Entradas]]-STOCK[[#This Row],[Salidas]]</f>
        <v>1</v>
      </c>
      <c r="M1197" s="99">
        <f t="shared" si="43"/>
        <v>1.8</v>
      </c>
      <c r="N1197" s="137"/>
      <c r="O1197" s="137"/>
      <c r="P1197" s="135"/>
      <c r="Q1197" s="141"/>
      <c r="R1197" s="137"/>
      <c r="S1197" s="137"/>
      <c r="T1197" s="137"/>
      <c r="U1197" s="137"/>
      <c r="V1197" s="80">
        <f t="shared" si="44"/>
        <v>18</v>
      </c>
      <c r="W1197" s="137"/>
      <c r="X1197" s="137"/>
      <c r="Y1197" s="140"/>
      <c r="Z1197" s="137"/>
      <c r="AA1197" s="137"/>
      <c r="AB1197" s="137"/>
      <c r="AC1197" s="137"/>
    </row>
    <row r="1198" ht="80" hidden="1" customHeight="1" spans="1:29">
      <c r="A1198" s="177" t="s">
        <v>18977</v>
      </c>
      <c r="B1198" s="134"/>
      <c r="C1198" s="83" t="s">
        <v>2</v>
      </c>
      <c r="D1198" s="135" t="s">
        <v>16466</v>
      </c>
      <c r="E1198" s="157" t="s">
        <v>18978</v>
      </c>
      <c r="F1198" s="157" t="s">
        <v>16400</v>
      </c>
      <c r="G1198" s="137"/>
      <c r="H1198" s="135">
        <v>18</v>
      </c>
      <c r="I1198" s="78">
        <f t="shared" si="45"/>
        <v>18</v>
      </c>
      <c r="J1198" s="160">
        <v>1</v>
      </c>
      <c r="K1198" s="141">
        <v>1</v>
      </c>
      <c r="L1198" s="105">
        <f>STOCK[[#This Row],[Entradas]]-STOCK[[#This Row],[Salidas]]</f>
        <v>0</v>
      </c>
      <c r="M1198" s="99">
        <f t="shared" si="43"/>
        <v>1.8</v>
      </c>
      <c r="N1198" s="137"/>
      <c r="O1198" s="137"/>
      <c r="P1198" s="135"/>
      <c r="Q1198" s="141"/>
      <c r="R1198" s="137"/>
      <c r="S1198" s="137"/>
      <c r="T1198" s="137"/>
      <c r="U1198" s="137"/>
      <c r="V1198" s="80">
        <f t="shared" si="44"/>
        <v>18</v>
      </c>
      <c r="W1198" s="137"/>
      <c r="X1198" s="137"/>
      <c r="Y1198" s="140"/>
      <c r="Z1198" s="137"/>
      <c r="AA1198" s="137"/>
      <c r="AB1198" s="137"/>
      <c r="AC1198" s="137"/>
    </row>
    <row r="1199" ht="80" hidden="1" customHeight="1" spans="1:29">
      <c r="A1199" s="177" t="s">
        <v>18979</v>
      </c>
      <c r="B1199" s="134"/>
      <c r="C1199" s="83" t="s">
        <v>2</v>
      </c>
      <c r="D1199" s="135" t="s">
        <v>16466</v>
      </c>
      <c r="E1199" s="157" t="s">
        <v>18980</v>
      </c>
      <c r="F1199" s="157" t="s">
        <v>16413</v>
      </c>
      <c r="G1199" s="137"/>
      <c r="H1199" s="135">
        <v>18</v>
      </c>
      <c r="I1199" s="78">
        <f t="shared" si="45"/>
        <v>18</v>
      </c>
      <c r="J1199" s="160">
        <v>1</v>
      </c>
      <c r="K1199" s="141">
        <v>1</v>
      </c>
      <c r="L1199" s="105">
        <f>STOCK[[#This Row],[Entradas]]-STOCK[[#This Row],[Salidas]]</f>
        <v>0</v>
      </c>
      <c r="M1199" s="99">
        <f t="shared" si="43"/>
        <v>1.8</v>
      </c>
      <c r="N1199" s="137"/>
      <c r="O1199" s="137"/>
      <c r="P1199" s="135"/>
      <c r="Q1199" s="141"/>
      <c r="R1199" s="137"/>
      <c r="S1199" s="137"/>
      <c r="T1199" s="137"/>
      <c r="U1199" s="137"/>
      <c r="V1199" s="80">
        <f t="shared" si="44"/>
        <v>18</v>
      </c>
      <c r="W1199" s="137"/>
      <c r="X1199" s="137"/>
      <c r="Y1199" s="140"/>
      <c r="Z1199" s="137"/>
      <c r="AA1199" s="137"/>
      <c r="AB1199" s="137"/>
      <c r="AC1199" s="137"/>
    </row>
    <row r="1200" ht="80" hidden="1" customHeight="1" spans="1:29">
      <c r="A1200" s="177" t="s">
        <v>18981</v>
      </c>
      <c r="B1200" s="134"/>
      <c r="C1200" s="83" t="s">
        <v>2</v>
      </c>
      <c r="D1200" s="135" t="s">
        <v>16466</v>
      </c>
      <c r="E1200" s="157" t="s">
        <v>18982</v>
      </c>
      <c r="F1200" s="157" t="s">
        <v>16568</v>
      </c>
      <c r="G1200" s="137"/>
      <c r="H1200" s="135">
        <v>20</v>
      </c>
      <c r="I1200" s="78">
        <f t="shared" si="45"/>
        <v>20</v>
      </c>
      <c r="J1200" s="160">
        <v>1</v>
      </c>
      <c r="K1200" s="141">
        <v>0</v>
      </c>
      <c r="L1200" s="105">
        <f>STOCK[[#This Row],[Entradas]]-STOCK[[#This Row],[Salidas]]</f>
        <v>1</v>
      </c>
      <c r="M1200" s="99">
        <f t="shared" si="43"/>
        <v>2</v>
      </c>
      <c r="N1200" s="137"/>
      <c r="O1200" s="137"/>
      <c r="P1200" s="135"/>
      <c r="Q1200" s="141"/>
      <c r="R1200" s="137"/>
      <c r="S1200" s="137"/>
      <c r="T1200" s="137"/>
      <c r="U1200" s="137"/>
      <c r="V1200" s="80">
        <f t="shared" si="44"/>
        <v>20</v>
      </c>
      <c r="W1200" s="137"/>
      <c r="X1200" s="137"/>
      <c r="Y1200" s="140"/>
      <c r="Z1200" s="137"/>
      <c r="AA1200" s="137"/>
      <c r="AB1200" s="137"/>
      <c r="AC1200" s="137"/>
    </row>
    <row r="1201" ht="80" hidden="1" customHeight="1" spans="1:29">
      <c r="A1201" s="177" t="s">
        <v>18983</v>
      </c>
      <c r="B1201" s="134"/>
      <c r="C1201" s="83" t="s">
        <v>2</v>
      </c>
      <c r="D1201" s="135" t="s">
        <v>16466</v>
      </c>
      <c r="E1201" s="157" t="s">
        <v>18984</v>
      </c>
      <c r="F1201" s="157" t="s">
        <v>16387</v>
      </c>
      <c r="G1201" s="137"/>
      <c r="H1201" s="135">
        <v>20</v>
      </c>
      <c r="I1201" s="78">
        <f t="shared" si="45"/>
        <v>20</v>
      </c>
      <c r="J1201" s="160">
        <v>1</v>
      </c>
      <c r="K1201" s="141">
        <v>0</v>
      </c>
      <c r="L1201" s="105">
        <f>STOCK[[#This Row],[Entradas]]-STOCK[[#This Row],[Salidas]]</f>
        <v>1</v>
      </c>
      <c r="M1201" s="99">
        <f t="shared" si="43"/>
        <v>2</v>
      </c>
      <c r="N1201" s="137"/>
      <c r="O1201" s="137"/>
      <c r="P1201" s="135"/>
      <c r="Q1201" s="141"/>
      <c r="R1201" s="137"/>
      <c r="S1201" s="137"/>
      <c r="T1201" s="137"/>
      <c r="U1201" s="137"/>
      <c r="V1201" s="80">
        <f t="shared" si="44"/>
        <v>20</v>
      </c>
      <c r="W1201" s="137"/>
      <c r="X1201" s="137"/>
      <c r="Y1201" s="140"/>
      <c r="Z1201" s="137"/>
      <c r="AA1201" s="137"/>
      <c r="AB1201" s="137"/>
      <c r="AC1201" s="137"/>
    </row>
    <row r="1202" ht="80" hidden="1" customHeight="1" spans="1:29">
      <c r="A1202" s="177" t="s">
        <v>18985</v>
      </c>
      <c r="B1202" s="134"/>
      <c r="C1202" s="83" t="s">
        <v>2</v>
      </c>
      <c r="D1202" s="135" t="s">
        <v>16466</v>
      </c>
      <c r="E1202" s="157" t="s">
        <v>18986</v>
      </c>
      <c r="F1202" s="157" t="s">
        <v>16400</v>
      </c>
      <c r="G1202" s="137"/>
      <c r="H1202" s="135">
        <v>18</v>
      </c>
      <c r="I1202" s="78">
        <f t="shared" si="45"/>
        <v>18</v>
      </c>
      <c r="J1202" s="160">
        <v>1</v>
      </c>
      <c r="K1202" s="141">
        <v>1</v>
      </c>
      <c r="L1202" s="105">
        <f>STOCK[[#This Row],[Entradas]]-STOCK[[#This Row],[Salidas]]</f>
        <v>0</v>
      </c>
      <c r="M1202" s="99">
        <f t="shared" si="43"/>
        <v>1.8</v>
      </c>
      <c r="N1202" s="137"/>
      <c r="O1202" s="137"/>
      <c r="P1202" s="135"/>
      <c r="Q1202" s="141"/>
      <c r="R1202" s="137"/>
      <c r="S1202" s="137"/>
      <c r="T1202" s="137"/>
      <c r="U1202" s="137"/>
      <c r="V1202" s="80">
        <f t="shared" si="44"/>
        <v>18</v>
      </c>
      <c r="W1202" s="137"/>
      <c r="X1202" s="137"/>
      <c r="Y1202" s="140"/>
      <c r="Z1202" s="137"/>
      <c r="AA1202" s="137"/>
      <c r="AB1202" s="137"/>
      <c r="AC1202" s="137"/>
    </row>
    <row r="1203" ht="80" hidden="1" customHeight="1" spans="1:29">
      <c r="A1203" s="177" t="s">
        <v>18987</v>
      </c>
      <c r="B1203" s="134"/>
      <c r="C1203" s="83" t="s">
        <v>2</v>
      </c>
      <c r="D1203" s="135" t="s">
        <v>16466</v>
      </c>
      <c r="E1203" s="157" t="s">
        <v>18988</v>
      </c>
      <c r="F1203" s="157" t="s">
        <v>16387</v>
      </c>
      <c r="G1203" s="137"/>
      <c r="H1203" s="135">
        <v>18</v>
      </c>
      <c r="I1203" s="78">
        <f t="shared" si="45"/>
        <v>18</v>
      </c>
      <c r="J1203" s="160">
        <v>1</v>
      </c>
      <c r="K1203" s="141">
        <v>0</v>
      </c>
      <c r="L1203" s="105">
        <f>STOCK[[#This Row],[Entradas]]-STOCK[[#This Row],[Salidas]]</f>
        <v>1</v>
      </c>
      <c r="M1203" s="99">
        <f t="shared" si="43"/>
        <v>1.8</v>
      </c>
      <c r="N1203" s="137"/>
      <c r="O1203" s="137"/>
      <c r="P1203" s="135"/>
      <c r="Q1203" s="141"/>
      <c r="R1203" s="137"/>
      <c r="S1203" s="137"/>
      <c r="T1203" s="137"/>
      <c r="U1203" s="137"/>
      <c r="V1203" s="80">
        <f t="shared" si="44"/>
        <v>18</v>
      </c>
      <c r="W1203" s="137"/>
      <c r="X1203" s="137"/>
      <c r="Y1203" s="140"/>
      <c r="Z1203" s="137"/>
      <c r="AA1203" s="137"/>
      <c r="AB1203" s="137"/>
      <c r="AC1203" s="137"/>
    </row>
    <row r="1204" ht="80" hidden="1" customHeight="1" spans="1:29">
      <c r="A1204" s="177" t="s">
        <v>18989</v>
      </c>
      <c r="B1204" s="134"/>
      <c r="C1204" s="83" t="s">
        <v>2</v>
      </c>
      <c r="D1204" s="135" t="s">
        <v>16466</v>
      </c>
      <c r="E1204" s="157" t="s">
        <v>18990</v>
      </c>
      <c r="F1204" s="157" t="s">
        <v>18991</v>
      </c>
      <c r="G1204" s="137"/>
      <c r="H1204" s="135">
        <v>30</v>
      </c>
      <c r="I1204" s="78">
        <f t="shared" si="45"/>
        <v>30</v>
      </c>
      <c r="J1204" s="160">
        <v>3</v>
      </c>
      <c r="K1204" s="141">
        <v>0</v>
      </c>
      <c r="L1204" s="105">
        <f>STOCK[[#This Row],[Entradas]]-STOCK[[#This Row],[Salidas]]</f>
        <v>3</v>
      </c>
      <c r="M1204" s="99">
        <f t="shared" si="43"/>
        <v>3</v>
      </c>
      <c r="N1204" s="137"/>
      <c r="O1204" s="137"/>
      <c r="P1204" s="135"/>
      <c r="Q1204" s="141"/>
      <c r="R1204" s="137"/>
      <c r="S1204" s="137"/>
      <c r="T1204" s="137"/>
      <c r="U1204" s="137"/>
      <c r="V1204" s="80">
        <f t="shared" si="44"/>
        <v>30</v>
      </c>
      <c r="W1204" s="137"/>
      <c r="X1204" s="137"/>
      <c r="Y1204" s="140"/>
      <c r="Z1204" s="137"/>
      <c r="AA1204" s="137"/>
      <c r="AB1204" s="137"/>
      <c r="AC1204" s="137"/>
    </row>
    <row r="1205" ht="80" hidden="1" customHeight="1" spans="1:29">
      <c r="A1205" s="177" t="s">
        <v>18992</v>
      </c>
      <c r="B1205" s="134"/>
      <c r="C1205" s="83" t="s">
        <v>2</v>
      </c>
      <c r="D1205" s="135" t="s">
        <v>16466</v>
      </c>
      <c r="E1205" s="157" t="s">
        <v>18993</v>
      </c>
      <c r="F1205" s="157" t="s">
        <v>17259</v>
      </c>
      <c r="G1205" s="137"/>
      <c r="H1205" s="135">
        <v>40</v>
      </c>
      <c r="I1205" s="78">
        <f t="shared" si="45"/>
        <v>40</v>
      </c>
      <c r="J1205" s="160">
        <v>1</v>
      </c>
      <c r="K1205" s="141">
        <v>0</v>
      </c>
      <c r="L1205" s="105">
        <f>STOCK[[#This Row],[Entradas]]-STOCK[[#This Row],[Salidas]]</f>
        <v>1</v>
      </c>
      <c r="M1205" s="99">
        <f t="shared" si="43"/>
        <v>4</v>
      </c>
      <c r="N1205" s="137"/>
      <c r="O1205" s="137"/>
      <c r="P1205" s="135"/>
      <c r="Q1205" s="141"/>
      <c r="R1205" s="137"/>
      <c r="S1205" s="137"/>
      <c r="T1205" s="137"/>
      <c r="U1205" s="137"/>
      <c r="V1205" s="80">
        <f t="shared" si="44"/>
        <v>40</v>
      </c>
      <c r="W1205" s="137"/>
      <c r="X1205" s="137"/>
      <c r="Y1205" s="140"/>
      <c r="Z1205" s="137"/>
      <c r="AA1205" s="137"/>
      <c r="AB1205" s="137"/>
      <c r="AC1205" s="137"/>
    </row>
    <row r="1206" ht="80" hidden="1" customHeight="1" spans="1:29">
      <c r="A1206" s="177" t="s">
        <v>18994</v>
      </c>
      <c r="B1206" s="134"/>
      <c r="C1206" s="83" t="s">
        <v>2</v>
      </c>
      <c r="D1206" s="135" t="s">
        <v>16466</v>
      </c>
      <c r="E1206" s="157" t="s">
        <v>18995</v>
      </c>
      <c r="F1206" s="157" t="s">
        <v>18991</v>
      </c>
      <c r="G1206" s="137"/>
      <c r="H1206" s="135">
        <v>30</v>
      </c>
      <c r="I1206" s="78">
        <f t="shared" si="45"/>
        <v>30</v>
      </c>
      <c r="J1206" s="160">
        <v>2</v>
      </c>
      <c r="K1206" s="141">
        <v>0</v>
      </c>
      <c r="L1206" s="105">
        <f>STOCK[[#This Row],[Entradas]]-STOCK[[#This Row],[Salidas]]</f>
        <v>2</v>
      </c>
      <c r="M1206" s="99">
        <f t="shared" si="43"/>
        <v>3</v>
      </c>
      <c r="N1206" s="137"/>
      <c r="O1206" s="137"/>
      <c r="P1206" s="135"/>
      <c r="Q1206" s="141"/>
      <c r="R1206" s="137"/>
      <c r="S1206" s="137"/>
      <c r="T1206" s="137"/>
      <c r="U1206" s="137"/>
      <c r="V1206" s="80">
        <f t="shared" si="44"/>
        <v>30</v>
      </c>
      <c r="W1206" s="137"/>
      <c r="X1206" s="137"/>
      <c r="Y1206" s="140"/>
      <c r="Z1206" s="137"/>
      <c r="AA1206" s="137"/>
      <c r="AB1206" s="137"/>
      <c r="AC1206" s="137"/>
    </row>
    <row r="1207" ht="80" hidden="1" customHeight="1" spans="1:29">
      <c r="A1207" s="177" t="s">
        <v>18996</v>
      </c>
      <c r="B1207" s="134"/>
      <c r="C1207" s="83" t="s">
        <v>2</v>
      </c>
      <c r="D1207" s="135" t="s">
        <v>16466</v>
      </c>
      <c r="E1207" s="157" t="s">
        <v>18997</v>
      </c>
      <c r="F1207" s="157" t="s">
        <v>18998</v>
      </c>
      <c r="G1207" s="137"/>
      <c r="H1207" s="135">
        <v>35</v>
      </c>
      <c r="I1207" s="78">
        <f t="shared" si="45"/>
        <v>35</v>
      </c>
      <c r="J1207" s="160">
        <v>1</v>
      </c>
      <c r="K1207" s="141">
        <v>0</v>
      </c>
      <c r="L1207" s="105">
        <f>STOCK[[#This Row],[Entradas]]-STOCK[[#This Row],[Salidas]]</f>
        <v>1</v>
      </c>
      <c r="M1207" s="99">
        <f t="shared" si="43"/>
        <v>3.5</v>
      </c>
      <c r="N1207" s="137"/>
      <c r="O1207" s="137"/>
      <c r="P1207" s="135"/>
      <c r="Q1207" s="141"/>
      <c r="R1207" s="137"/>
      <c r="S1207" s="137"/>
      <c r="T1207" s="137"/>
      <c r="U1207" s="137"/>
      <c r="V1207" s="80">
        <f t="shared" si="44"/>
        <v>35</v>
      </c>
      <c r="W1207" s="137"/>
      <c r="X1207" s="137"/>
      <c r="Y1207" s="140"/>
      <c r="Z1207" s="137"/>
      <c r="AA1207" s="137"/>
      <c r="AB1207" s="137"/>
      <c r="AC1207" s="137"/>
    </row>
    <row r="1208" ht="80" hidden="1" customHeight="1" spans="1:29">
      <c r="A1208" s="177" t="s">
        <v>18999</v>
      </c>
      <c r="B1208" s="134"/>
      <c r="C1208" s="83" t="s">
        <v>2</v>
      </c>
      <c r="D1208" s="135" t="s">
        <v>16466</v>
      </c>
      <c r="E1208" s="157" t="s">
        <v>19000</v>
      </c>
      <c r="F1208" s="157" t="s">
        <v>16400</v>
      </c>
      <c r="G1208" s="137"/>
      <c r="H1208" s="135">
        <v>40</v>
      </c>
      <c r="I1208" s="78">
        <f t="shared" si="45"/>
        <v>40</v>
      </c>
      <c r="J1208" s="160">
        <v>1</v>
      </c>
      <c r="K1208" s="141">
        <v>0</v>
      </c>
      <c r="L1208" s="105">
        <f>STOCK[[#This Row],[Entradas]]-STOCK[[#This Row],[Salidas]]</f>
        <v>1</v>
      </c>
      <c r="M1208" s="99">
        <f t="shared" si="43"/>
        <v>4</v>
      </c>
      <c r="N1208" s="137"/>
      <c r="O1208" s="137"/>
      <c r="P1208" s="135"/>
      <c r="Q1208" s="141"/>
      <c r="R1208" s="137"/>
      <c r="S1208" s="137"/>
      <c r="T1208" s="137"/>
      <c r="U1208" s="137"/>
      <c r="V1208" s="80">
        <f t="shared" si="44"/>
        <v>40</v>
      </c>
      <c r="W1208" s="137"/>
      <c r="X1208" s="137"/>
      <c r="Y1208" s="140"/>
      <c r="Z1208" s="137"/>
      <c r="AA1208" s="137"/>
      <c r="AB1208" s="137"/>
      <c r="AC1208" s="137"/>
    </row>
    <row r="1209" ht="80" hidden="1" customHeight="1" spans="1:29">
      <c r="A1209" s="177" t="s">
        <v>19001</v>
      </c>
      <c r="B1209" s="134"/>
      <c r="C1209" s="83" t="s">
        <v>2</v>
      </c>
      <c r="D1209" s="135" t="s">
        <v>16466</v>
      </c>
      <c r="E1209" s="157" t="s">
        <v>19002</v>
      </c>
      <c r="F1209" s="157" t="s">
        <v>16409</v>
      </c>
      <c r="G1209" s="137"/>
      <c r="H1209" s="135">
        <v>40</v>
      </c>
      <c r="I1209" s="78">
        <f t="shared" si="45"/>
        <v>40</v>
      </c>
      <c r="J1209" s="160">
        <v>1</v>
      </c>
      <c r="K1209" s="141">
        <v>0</v>
      </c>
      <c r="L1209" s="105">
        <f>STOCK[[#This Row],[Entradas]]-STOCK[[#This Row],[Salidas]]</f>
        <v>1</v>
      </c>
      <c r="M1209" s="99">
        <f t="shared" ref="M1209:M1244" si="46">H1209*10%</f>
        <v>4</v>
      </c>
      <c r="N1209" s="137"/>
      <c r="O1209" s="137"/>
      <c r="P1209" s="135"/>
      <c r="Q1209" s="141"/>
      <c r="R1209" s="137"/>
      <c r="S1209" s="137"/>
      <c r="T1209" s="137"/>
      <c r="U1209" s="137"/>
      <c r="V1209" s="80">
        <f t="shared" si="44"/>
        <v>40</v>
      </c>
      <c r="W1209" s="137"/>
      <c r="X1209" s="137"/>
      <c r="Y1209" s="140"/>
      <c r="Z1209" s="137"/>
      <c r="AA1209" s="137"/>
      <c r="AB1209" s="137"/>
      <c r="AC1209" s="137"/>
    </row>
    <row r="1210" ht="80" hidden="1" customHeight="1" spans="1:29">
      <c r="A1210" s="177" t="s">
        <v>19003</v>
      </c>
      <c r="B1210" s="134"/>
      <c r="C1210" s="83" t="s">
        <v>2</v>
      </c>
      <c r="D1210" s="135" t="s">
        <v>19004</v>
      </c>
      <c r="E1210" s="157" t="s">
        <v>19005</v>
      </c>
      <c r="F1210" s="157" t="s">
        <v>19006</v>
      </c>
      <c r="G1210" s="137"/>
      <c r="H1210" s="135">
        <v>15</v>
      </c>
      <c r="I1210" s="78">
        <f t="shared" si="45"/>
        <v>15</v>
      </c>
      <c r="J1210" s="160">
        <v>1</v>
      </c>
      <c r="K1210" s="141">
        <v>0</v>
      </c>
      <c r="L1210" s="105">
        <f>STOCK[[#This Row],[Entradas]]-STOCK[[#This Row],[Salidas]]</f>
        <v>1</v>
      </c>
      <c r="M1210" s="99">
        <f t="shared" si="46"/>
        <v>1.5</v>
      </c>
      <c r="N1210" s="137"/>
      <c r="O1210" s="137"/>
      <c r="P1210" s="135"/>
      <c r="Q1210" s="141"/>
      <c r="R1210" s="137"/>
      <c r="S1210" s="137"/>
      <c r="T1210" s="137"/>
      <c r="U1210" s="137"/>
      <c r="V1210" s="80">
        <f t="shared" si="44"/>
        <v>15</v>
      </c>
      <c r="W1210" s="137"/>
      <c r="X1210" s="137"/>
      <c r="Y1210" s="140"/>
      <c r="Z1210" s="137"/>
      <c r="AA1210" s="137"/>
      <c r="AB1210" s="137"/>
      <c r="AC1210" s="137"/>
    </row>
    <row r="1211" ht="80" hidden="1" customHeight="1" spans="1:29">
      <c r="A1211" s="177" t="s">
        <v>19007</v>
      </c>
      <c r="B1211" s="134"/>
      <c r="C1211" s="83" t="s">
        <v>2</v>
      </c>
      <c r="D1211" s="135" t="s">
        <v>19004</v>
      </c>
      <c r="E1211" s="157" t="s">
        <v>19008</v>
      </c>
      <c r="F1211" s="157" t="s">
        <v>19006</v>
      </c>
      <c r="G1211" s="137"/>
      <c r="H1211" s="135">
        <v>15</v>
      </c>
      <c r="I1211" s="78">
        <f t="shared" si="45"/>
        <v>15</v>
      </c>
      <c r="J1211" s="160">
        <v>1</v>
      </c>
      <c r="K1211" s="141">
        <v>0</v>
      </c>
      <c r="L1211" s="105">
        <f>STOCK[[#This Row],[Entradas]]-STOCK[[#This Row],[Salidas]]</f>
        <v>1</v>
      </c>
      <c r="M1211" s="99">
        <f t="shared" si="46"/>
        <v>1.5</v>
      </c>
      <c r="N1211" s="137"/>
      <c r="O1211" s="137"/>
      <c r="P1211" s="135"/>
      <c r="Q1211" s="141"/>
      <c r="R1211" s="137"/>
      <c r="S1211" s="137"/>
      <c r="T1211" s="137"/>
      <c r="U1211" s="137"/>
      <c r="V1211" s="80">
        <f t="shared" si="44"/>
        <v>15</v>
      </c>
      <c r="W1211" s="137"/>
      <c r="X1211" s="137"/>
      <c r="Y1211" s="140"/>
      <c r="Z1211" s="137"/>
      <c r="AA1211" s="137"/>
      <c r="AB1211" s="137"/>
      <c r="AC1211" s="137"/>
    </row>
    <row r="1212" ht="80" hidden="1" customHeight="1" spans="1:29">
      <c r="A1212" s="177" t="s">
        <v>19009</v>
      </c>
      <c r="B1212" s="134"/>
      <c r="C1212" s="83" t="s">
        <v>2</v>
      </c>
      <c r="D1212" s="135" t="s">
        <v>19004</v>
      </c>
      <c r="E1212" s="157" t="s">
        <v>19010</v>
      </c>
      <c r="F1212" s="157" t="s">
        <v>19011</v>
      </c>
      <c r="G1212" s="137"/>
      <c r="H1212" s="135">
        <v>15</v>
      </c>
      <c r="I1212" s="78">
        <f t="shared" si="45"/>
        <v>15</v>
      </c>
      <c r="J1212" s="160">
        <v>1</v>
      </c>
      <c r="K1212" s="141">
        <v>0</v>
      </c>
      <c r="L1212" s="105">
        <f>STOCK[[#This Row],[Entradas]]-STOCK[[#This Row],[Salidas]]</f>
        <v>1</v>
      </c>
      <c r="M1212" s="99">
        <f t="shared" si="46"/>
        <v>1.5</v>
      </c>
      <c r="N1212" s="137"/>
      <c r="O1212" s="137"/>
      <c r="P1212" s="135"/>
      <c r="Q1212" s="141"/>
      <c r="R1212" s="137"/>
      <c r="S1212" s="137"/>
      <c r="T1212" s="137"/>
      <c r="U1212" s="137"/>
      <c r="V1212" s="80">
        <f t="shared" si="44"/>
        <v>15</v>
      </c>
      <c r="W1212" s="137"/>
      <c r="X1212" s="137"/>
      <c r="Y1212" s="140"/>
      <c r="Z1212" s="137"/>
      <c r="AA1212" s="137"/>
      <c r="AB1212" s="137"/>
      <c r="AC1212" s="137"/>
    </row>
    <row r="1213" ht="80" hidden="1" customHeight="1" spans="1:29">
      <c r="A1213" s="177" t="s">
        <v>19012</v>
      </c>
      <c r="B1213" s="134"/>
      <c r="C1213" s="83" t="s">
        <v>2</v>
      </c>
      <c r="D1213" s="135" t="s">
        <v>19004</v>
      </c>
      <c r="E1213" s="157" t="s">
        <v>19013</v>
      </c>
      <c r="F1213" s="157" t="s">
        <v>19014</v>
      </c>
      <c r="G1213" s="137"/>
      <c r="H1213" s="135">
        <v>15</v>
      </c>
      <c r="I1213" s="78">
        <f t="shared" si="45"/>
        <v>15</v>
      </c>
      <c r="J1213" s="160">
        <v>1</v>
      </c>
      <c r="K1213" s="141">
        <v>0</v>
      </c>
      <c r="L1213" s="105">
        <f>STOCK[[#This Row],[Entradas]]-STOCK[[#This Row],[Salidas]]</f>
        <v>1</v>
      </c>
      <c r="M1213" s="99">
        <f t="shared" si="46"/>
        <v>1.5</v>
      </c>
      <c r="N1213" s="137"/>
      <c r="O1213" s="137"/>
      <c r="P1213" s="135"/>
      <c r="Q1213" s="141"/>
      <c r="R1213" s="137"/>
      <c r="S1213" s="137"/>
      <c r="T1213" s="137"/>
      <c r="U1213" s="137"/>
      <c r="V1213" s="80">
        <f t="shared" si="44"/>
        <v>15</v>
      </c>
      <c r="W1213" s="137"/>
      <c r="X1213" s="137"/>
      <c r="Y1213" s="140"/>
      <c r="Z1213" s="137"/>
      <c r="AA1213" s="137"/>
      <c r="AB1213" s="137"/>
      <c r="AC1213" s="137"/>
    </row>
    <row r="1214" ht="80" hidden="1" customHeight="1" spans="1:29">
      <c r="A1214" s="177" t="s">
        <v>19015</v>
      </c>
      <c r="B1214" s="134"/>
      <c r="C1214" s="83" t="s">
        <v>2</v>
      </c>
      <c r="D1214" s="135" t="s">
        <v>16480</v>
      </c>
      <c r="E1214" s="157" t="s">
        <v>19016</v>
      </c>
      <c r="F1214" s="157" t="s">
        <v>16413</v>
      </c>
      <c r="G1214" s="137"/>
      <c r="H1214" s="135">
        <v>25</v>
      </c>
      <c r="I1214" s="78">
        <f t="shared" si="45"/>
        <v>25</v>
      </c>
      <c r="J1214" s="160">
        <v>1</v>
      </c>
      <c r="K1214" s="141">
        <v>0</v>
      </c>
      <c r="L1214" s="105">
        <f>STOCK[[#This Row],[Entradas]]-STOCK[[#This Row],[Salidas]]</f>
        <v>1</v>
      </c>
      <c r="M1214" s="99">
        <f t="shared" si="46"/>
        <v>2.5</v>
      </c>
      <c r="N1214" s="137"/>
      <c r="O1214" s="137"/>
      <c r="P1214" s="135"/>
      <c r="Q1214" s="141"/>
      <c r="R1214" s="137"/>
      <c r="S1214" s="137"/>
      <c r="T1214" s="137"/>
      <c r="U1214" s="137"/>
      <c r="V1214" s="80">
        <f t="shared" si="44"/>
        <v>25</v>
      </c>
      <c r="W1214" s="137"/>
      <c r="X1214" s="137"/>
      <c r="Y1214" s="140"/>
      <c r="Z1214" s="137"/>
      <c r="AA1214" s="137"/>
      <c r="AB1214" s="137"/>
      <c r="AC1214" s="137"/>
    </row>
    <row r="1215" ht="80" hidden="1" customHeight="1" spans="1:29">
      <c r="A1215" s="177" t="s">
        <v>19017</v>
      </c>
      <c r="B1215" s="134"/>
      <c r="C1215" s="83" t="s">
        <v>2</v>
      </c>
      <c r="D1215" s="135" t="s">
        <v>19004</v>
      </c>
      <c r="E1215" s="157" t="s">
        <v>19018</v>
      </c>
      <c r="F1215" s="157" t="s">
        <v>19014</v>
      </c>
      <c r="G1215" s="137"/>
      <c r="H1215" s="135">
        <v>15</v>
      </c>
      <c r="I1215" s="78">
        <f t="shared" si="45"/>
        <v>15</v>
      </c>
      <c r="J1215" s="160">
        <v>1</v>
      </c>
      <c r="K1215" s="141">
        <v>0</v>
      </c>
      <c r="L1215" s="105">
        <f>STOCK[[#This Row],[Entradas]]-STOCK[[#This Row],[Salidas]]</f>
        <v>1</v>
      </c>
      <c r="M1215" s="99">
        <f t="shared" si="46"/>
        <v>1.5</v>
      </c>
      <c r="N1215" s="137"/>
      <c r="O1215" s="137"/>
      <c r="P1215" s="135"/>
      <c r="Q1215" s="141"/>
      <c r="R1215" s="137"/>
      <c r="S1215" s="137"/>
      <c r="T1215" s="137"/>
      <c r="U1215" s="137"/>
      <c r="V1215" s="80">
        <f t="shared" si="44"/>
        <v>15</v>
      </c>
      <c r="W1215" s="137"/>
      <c r="X1215" s="137"/>
      <c r="Y1215" s="140"/>
      <c r="Z1215" s="137"/>
      <c r="AA1215" s="137"/>
      <c r="AB1215" s="137"/>
      <c r="AC1215" s="137"/>
    </row>
    <row r="1216" ht="80" hidden="1" customHeight="1" spans="1:29">
      <c r="A1216" s="177" t="s">
        <v>19019</v>
      </c>
      <c r="B1216" s="134"/>
      <c r="C1216" s="83" t="s">
        <v>2</v>
      </c>
      <c r="D1216" s="135" t="s">
        <v>16480</v>
      </c>
      <c r="E1216" s="157" t="s">
        <v>19020</v>
      </c>
      <c r="F1216" s="157" t="s">
        <v>16400</v>
      </c>
      <c r="G1216" s="137"/>
      <c r="H1216" s="135">
        <v>18</v>
      </c>
      <c r="I1216" s="78">
        <f t="shared" si="45"/>
        <v>18</v>
      </c>
      <c r="J1216" s="160">
        <v>1</v>
      </c>
      <c r="K1216" s="141">
        <v>0</v>
      </c>
      <c r="L1216" s="105">
        <f>STOCK[[#This Row],[Entradas]]-STOCK[[#This Row],[Salidas]]</f>
        <v>1</v>
      </c>
      <c r="M1216" s="99">
        <f t="shared" si="46"/>
        <v>1.8</v>
      </c>
      <c r="N1216" s="137"/>
      <c r="O1216" s="137"/>
      <c r="P1216" s="135"/>
      <c r="Q1216" s="141"/>
      <c r="R1216" s="137"/>
      <c r="S1216" s="137"/>
      <c r="T1216" s="137"/>
      <c r="U1216" s="137"/>
      <c r="V1216" s="80">
        <f t="shared" si="44"/>
        <v>18</v>
      </c>
      <c r="W1216" s="137"/>
      <c r="X1216" s="137"/>
      <c r="Y1216" s="140"/>
      <c r="Z1216" s="137"/>
      <c r="AA1216" s="137"/>
      <c r="AB1216" s="137"/>
      <c r="AC1216" s="137"/>
    </row>
    <row r="1217" ht="80" hidden="1" customHeight="1" spans="1:29">
      <c r="A1217" s="177" t="s">
        <v>19021</v>
      </c>
      <c r="B1217" s="134"/>
      <c r="C1217" s="83" t="s">
        <v>2</v>
      </c>
      <c r="D1217" s="135" t="s">
        <v>16458</v>
      </c>
      <c r="E1217" s="157" t="s">
        <v>19022</v>
      </c>
      <c r="F1217" s="157" t="s">
        <v>19023</v>
      </c>
      <c r="G1217" s="137"/>
      <c r="H1217" s="135">
        <v>10</v>
      </c>
      <c r="I1217" s="78">
        <f t="shared" si="45"/>
        <v>10</v>
      </c>
      <c r="J1217" s="160">
        <v>1</v>
      </c>
      <c r="K1217" s="141">
        <v>0</v>
      </c>
      <c r="L1217" s="105">
        <f>STOCK[[#This Row],[Entradas]]-STOCK[[#This Row],[Salidas]]</f>
        <v>1</v>
      </c>
      <c r="M1217" s="99">
        <f t="shared" si="46"/>
        <v>1</v>
      </c>
      <c r="N1217" s="137"/>
      <c r="O1217" s="137"/>
      <c r="P1217" s="135"/>
      <c r="Q1217" s="141"/>
      <c r="R1217" s="137"/>
      <c r="S1217" s="137"/>
      <c r="T1217" s="137"/>
      <c r="U1217" s="137"/>
      <c r="V1217" s="80">
        <f t="shared" si="44"/>
        <v>10</v>
      </c>
      <c r="W1217" s="137"/>
      <c r="X1217" s="137"/>
      <c r="Y1217" s="140"/>
      <c r="Z1217" s="137"/>
      <c r="AA1217" s="137"/>
      <c r="AB1217" s="137"/>
      <c r="AC1217" s="137"/>
    </row>
    <row r="1218" ht="80" hidden="1" customHeight="1" spans="1:29">
      <c r="A1218" s="177" t="s">
        <v>19024</v>
      </c>
      <c r="B1218" s="134"/>
      <c r="C1218" s="83" t="s">
        <v>2</v>
      </c>
      <c r="D1218" s="135" t="s">
        <v>16466</v>
      </c>
      <c r="E1218" s="157" t="s">
        <v>19025</v>
      </c>
      <c r="F1218" s="157" t="s">
        <v>16568</v>
      </c>
      <c r="G1218" s="137"/>
      <c r="H1218" s="135">
        <v>25</v>
      </c>
      <c r="I1218" s="78">
        <f t="shared" si="45"/>
        <v>25</v>
      </c>
      <c r="J1218" s="160">
        <v>1</v>
      </c>
      <c r="K1218" s="141">
        <v>0</v>
      </c>
      <c r="L1218" s="105">
        <f>STOCK[[#This Row],[Entradas]]-STOCK[[#This Row],[Salidas]]</f>
        <v>1</v>
      </c>
      <c r="M1218" s="99">
        <f t="shared" si="46"/>
        <v>2.5</v>
      </c>
      <c r="N1218" s="137"/>
      <c r="O1218" s="137"/>
      <c r="P1218" s="135"/>
      <c r="Q1218" s="141"/>
      <c r="R1218" s="137"/>
      <c r="S1218" s="137"/>
      <c r="T1218" s="137"/>
      <c r="U1218" s="137"/>
      <c r="V1218" s="80">
        <f t="shared" ref="V1218:V1243" si="47">H1218</f>
        <v>25</v>
      </c>
      <c r="W1218" s="137"/>
      <c r="X1218" s="137"/>
      <c r="Y1218" s="140"/>
      <c r="Z1218" s="137"/>
      <c r="AA1218" s="137"/>
      <c r="AB1218" s="137"/>
      <c r="AC1218" s="137"/>
    </row>
    <row r="1219" ht="80" hidden="1" customHeight="1" spans="1:29">
      <c r="A1219" s="177" t="s">
        <v>19026</v>
      </c>
      <c r="B1219" s="134"/>
      <c r="C1219" s="83" t="s">
        <v>2</v>
      </c>
      <c r="D1219" s="135" t="s">
        <v>16466</v>
      </c>
      <c r="E1219" s="157" t="s">
        <v>19027</v>
      </c>
      <c r="F1219" s="157" t="s">
        <v>16409</v>
      </c>
      <c r="G1219" s="137"/>
      <c r="H1219" s="135">
        <v>25</v>
      </c>
      <c r="I1219" s="78">
        <f t="shared" si="45"/>
        <v>25</v>
      </c>
      <c r="J1219" s="160">
        <v>1</v>
      </c>
      <c r="K1219" s="141">
        <v>0</v>
      </c>
      <c r="L1219" s="105">
        <f>STOCK[[#This Row],[Entradas]]-STOCK[[#This Row],[Salidas]]</f>
        <v>1</v>
      </c>
      <c r="M1219" s="99">
        <f t="shared" si="46"/>
        <v>2.5</v>
      </c>
      <c r="N1219" s="137"/>
      <c r="O1219" s="137"/>
      <c r="P1219" s="135"/>
      <c r="Q1219" s="141"/>
      <c r="R1219" s="137"/>
      <c r="S1219" s="137"/>
      <c r="T1219" s="137"/>
      <c r="U1219" s="137"/>
      <c r="V1219" s="80">
        <f t="shared" si="47"/>
        <v>25</v>
      </c>
      <c r="W1219" s="137"/>
      <c r="X1219" s="137"/>
      <c r="Y1219" s="140"/>
      <c r="Z1219" s="137"/>
      <c r="AA1219" s="137"/>
      <c r="AB1219" s="137"/>
      <c r="AC1219" s="137"/>
    </row>
    <row r="1220" ht="80" hidden="1" customHeight="1" spans="1:29">
      <c r="A1220" s="177" t="s">
        <v>19028</v>
      </c>
      <c r="B1220" s="134"/>
      <c r="C1220" s="83" t="s">
        <v>2</v>
      </c>
      <c r="D1220" s="135" t="s">
        <v>16466</v>
      </c>
      <c r="E1220" s="157" t="s">
        <v>19029</v>
      </c>
      <c r="F1220" s="157" t="s">
        <v>16400</v>
      </c>
      <c r="G1220" s="137"/>
      <c r="H1220" s="135">
        <v>25</v>
      </c>
      <c r="I1220" s="78">
        <f t="shared" si="45"/>
        <v>25</v>
      </c>
      <c r="J1220" s="160">
        <v>1</v>
      </c>
      <c r="K1220" s="141">
        <v>0</v>
      </c>
      <c r="L1220" s="105">
        <f>STOCK[[#This Row],[Entradas]]-STOCK[[#This Row],[Salidas]]</f>
        <v>1</v>
      </c>
      <c r="M1220" s="99">
        <f t="shared" si="46"/>
        <v>2.5</v>
      </c>
      <c r="N1220" s="137"/>
      <c r="O1220" s="137"/>
      <c r="P1220" s="135"/>
      <c r="Q1220" s="141"/>
      <c r="R1220" s="137"/>
      <c r="S1220" s="137"/>
      <c r="T1220" s="137"/>
      <c r="U1220" s="137"/>
      <c r="V1220" s="80">
        <f t="shared" si="47"/>
        <v>25</v>
      </c>
      <c r="W1220" s="137"/>
      <c r="X1220" s="137"/>
      <c r="Y1220" s="140"/>
      <c r="Z1220" s="137"/>
      <c r="AA1220" s="137"/>
      <c r="AB1220" s="137"/>
      <c r="AC1220" s="137"/>
    </row>
    <row r="1221" ht="80" hidden="1" customHeight="1" spans="1:29">
      <c r="A1221" s="177" t="s">
        <v>19030</v>
      </c>
      <c r="B1221" s="134"/>
      <c r="C1221" s="83" t="s">
        <v>2</v>
      </c>
      <c r="D1221" s="135" t="s">
        <v>16466</v>
      </c>
      <c r="E1221" s="157" t="s">
        <v>19031</v>
      </c>
      <c r="F1221" s="157" t="s">
        <v>16409</v>
      </c>
      <c r="G1221" s="137"/>
      <c r="H1221" s="135">
        <v>25</v>
      </c>
      <c r="I1221" s="78">
        <f t="shared" si="45"/>
        <v>25</v>
      </c>
      <c r="J1221" s="160">
        <v>1</v>
      </c>
      <c r="K1221" s="141">
        <v>0</v>
      </c>
      <c r="L1221" s="105">
        <f>STOCK[[#This Row],[Entradas]]-STOCK[[#This Row],[Salidas]]</f>
        <v>1</v>
      </c>
      <c r="M1221" s="99">
        <f t="shared" si="46"/>
        <v>2.5</v>
      </c>
      <c r="N1221" s="137"/>
      <c r="O1221" s="137"/>
      <c r="P1221" s="135"/>
      <c r="Q1221" s="141"/>
      <c r="R1221" s="137"/>
      <c r="S1221" s="137"/>
      <c r="T1221" s="137"/>
      <c r="U1221" s="137"/>
      <c r="V1221" s="80">
        <f t="shared" si="47"/>
        <v>25</v>
      </c>
      <c r="W1221" s="137"/>
      <c r="X1221" s="137"/>
      <c r="Y1221" s="140"/>
      <c r="Z1221" s="137"/>
      <c r="AA1221" s="137"/>
      <c r="AB1221" s="137"/>
      <c r="AC1221" s="137"/>
    </row>
    <row r="1222" ht="80" hidden="1" customHeight="1" spans="1:29">
      <c r="A1222" s="177" t="s">
        <v>19032</v>
      </c>
      <c r="B1222" s="134"/>
      <c r="C1222" s="83" t="s">
        <v>2</v>
      </c>
      <c r="D1222" s="135" t="s">
        <v>16466</v>
      </c>
      <c r="E1222" s="157" t="s">
        <v>19033</v>
      </c>
      <c r="F1222" s="157" t="s">
        <v>16409</v>
      </c>
      <c r="G1222" s="137"/>
      <c r="H1222" s="135">
        <v>25</v>
      </c>
      <c r="I1222" s="78">
        <f t="shared" si="45"/>
        <v>25</v>
      </c>
      <c r="J1222" s="160">
        <v>1</v>
      </c>
      <c r="K1222" s="141">
        <v>0</v>
      </c>
      <c r="L1222" s="105">
        <f>STOCK[[#This Row],[Entradas]]-STOCK[[#This Row],[Salidas]]</f>
        <v>1</v>
      </c>
      <c r="M1222" s="99">
        <f t="shared" si="46"/>
        <v>2.5</v>
      </c>
      <c r="N1222" s="137"/>
      <c r="O1222" s="137"/>
      <c r="P1222" s="135"/>
      <c r="Q1222" s="141"/>
      <c r="R1222" s="137"/>
      <c r="S1222" s="137"/>
      <c r="T1222" s="137"/>
      <c r="U1222" s="137"/>
      <c r="V1222" s="80">
        <f t="shared" si="47"/>
        <v>25</v>
      </c>
      <c r="W1222" s="137"/>
      <c r="X1222" s="137"/>
      <c r="Y1222" s="140"/>
      <c r="Z1222" s="137"/>
      <c r="AA1222" s="137"/>
      <c r="AB1222" s="137"/>
      <c r="AC1222" s="137"/>
    </row>
    <row r="1223" ht="80" hidden="1" customHeight="1" spans="1:29">
      <c r="A1223" s="177" t="s">
        <v>19034</v>
      </c>
      <c r="B1223" s="134"/>
      <c r="C1223" s="83" t="s">
        <v>2</v>
      </c>
      <c r="D1223" s="135" t="s">
        <v>16466</v>
      </c>
      <c r="E1223" s="157" t="s">
        <v>19035</v>
      </c>
      <c r="F1223" s="157" t="s">
        <v>16387</v>
      </c>
      <c r="G1223" s="137"/>
      <c r="H1223" s="135">
        <v>30</v>
      </c>
      <c r="I1223" s="78">
        <f t="shared" si="45"/>
        <v>30</v>
      </c>
      <c r="J1223" s="160">
        <v>1</v>
      </c>
      <c r="K1223" s="141">
        <v>0</v>
      </c>
      <c r="L1223" s="105">
        <f>STOCK[[#This Row],[Entradas]]-STOCK[[#This Row],[Salidas]]</f>
        <v>1</v>
      </c>
      <c r="M1223" s="99">
        <f t="shared" si="46"/>
        <v>3</v>
      </c>
      <c r="N1223" s="137"/>
      <c r="O1223" s="137"/>
      <c r="P1223" s="135"/>
      <c r="Q1223" s="141"/>
      <c r="R1223" s="137"/>
      <c r="S1223" s="137"/>
      <c r="T1223" s="137"/>
      <c r="U1223" s="137"/>
      <c r="V1223" s="80">
        <f t="shared" si="47"/>
        <v>30</v>
      </c>
      <c r="W1223" s="137"/>
      <c r="X1223" s="137"/>
      <c r="Y1223" s="140"/>
      <c r="Z1223" s="137"/>
      <c r="AA1223" s="137"/>
      <c r="AB1223" s="137"/>
      <c r="AC1223" s="137"/>
    </row>
    <row r="1224" ht="80" hidden="1" customHeight="1" spans="1:29">
      <c r="A1224" s="177" t="s">
        <v>19036</v>
      </c>
      <c r="B1224" s="134"/>
      <c r="C1224" s="83" t="s">
        <v>2</v>
      </c>
      <c r="D1224" s="135" t="s">
        <v>16466</v>
      </c>
      <c r="E1224" s="157" t="s">
        <v>19037</v>
      </c>
      <c r="F1224" s="157" t="s">
        <v>16568</v>
      </c>
      <c r="G1224" s="137"/>
      <c r="H1224" s="135">
        <v>30</v>
      </c>
      <c r="I1224" s="78">
        <f t="shared" si="45"/>
        <v>30</v>
      </c>
      <c r="J1224" s="160">
        <v>1</v>
      </c>
      <c r="K1224" s="141">
        <v>1</v>
      </c>
      <c r="L1224" s="105">
        <f>STOCK[[#This Row],[Entradas]]-STOCK[[#This Row],[Salidas]]</f>
        <v>0</v>
      </c>
      <c r="M1224" s="99">
        <f t="shared" si="46"/>
        <v>3</v>
      </c>
      <c r="N1224" s="137"/>
      <c r="O1224" s="137"/>
      <c r="P1224" s="135"/>
      <c r="Q1224" s="141"/>
      <c r="R1224" s="137"/>
      <c r="S1224" s="137"/>
      <c r="T1224" s="137"/>
      <c r="U1224" s="137"/>
      <c r="V1224" s="80">
        <f t="shared" si="47"/>
        <v>30</v>
      </c>
      <c r="W1224" s="137"/>
      <c r="X1224" s="137"/>
      <c r="Y1224" s="140"/>
      <c r="Z1224" s="137"/>
      <c r="AA1224" s="137"/>
      <c r="AB1224" s="137"/>
      <c r="AC1224" s="137"/>
    </row>
    <row r="1225" ht="80" hidden="1" customHeight="1" spans="1:29">
      <c r="A1225" s="177" t="s">
        <v>19038</v>
      </c>
      <c r="B1225" s="134"/>
      <c r="C1225" s="83" t="s">
        <v>2</v>
      </c>
      <c r="D1225" s="135" t="s">
        <v>16466</v>
      </c>
      <c r="E1225" s="157" t="s">
        <v>19039</v>
      </c>
      <c r="F1225" s="157" t="s">
        <v>16413</v>
      </c>
      <c r="G1225" s="137"/>
      <c r="H1225" s="135">
        <v>35</v>
      </c>
      <c r="I1225" s="78">
        <f t="shared" si="45"/>
        <v>35</v>
      </c>
      <c r="J1225" s="160">
        <v>1</v>
      </c>
      <c r="K1225" s="141">
        <v>0</v>
      </c>
      <c r="L1225" s="105">
        <f>STOCK[[#This Row],[Entradas]]-STOCK[[#This Row],[Salidas]]</f>
        <v>1</v>
      </c>
      <c r="M1225" s="99">
        <f t="shared" si="46"/>
        <v>3.5</v>
      </c>
      <c r="N1225" s="137"/>
      <c r="O1225" s="137"/>
      <c r="P1225" s="135"/>
      <c r="Q1225" s="141"/>
      <c r="R1225" s="137"/>
      <c r="S1225" s="137"/>
      <c r="T1225" s="137"/>
      <c r="U1225" s="137"/>
      <c r="V1225" s="80">
        <f t="shared" si="47"/>
        <v>35</v>
      </c>
      <c r="W1225" s="137"/>
      <c r="X1225" s="137"/>
      <c r="Y1225" s="140"/>
      <c r="Z1225" s="137"/>
      <c r="AA1225" s="137"/>
      <c r="AB1225" s="137"/>
      <c r="AC1225" s="137"/>
    </row>
    <row r="1226" ht="80" hidden="1" customHeight="1" spans="1:29">
      <c r="A1226" s="177" t="s">
        <v>19040</v>
      </c>
      <c r="B1226" s="134"/>
      <c r="C1226" s="83" t="s">
        <v>2</v>
      </c>
      <c r="D1226" s="135" t="s">
        <v>16466</v>
      </c>
      <c r="E1226" s="157" t="s">
        <v>19041</v>
      </c>
      <c r="F1226" s="157" t="s">
        <v>16387</v>
      </c>
      <c r="G1226" s="137"/>
      <c r="H1226" s="135">
        <v>25</v>
      </c>
      <c r="I1226" s="78">
        <f t="shared" si="45"/>
        <v>25</v>
      </c>
      <c r="J1226" s="160">
        <v>1</v>
      </c>
      <c r="K1226" s="141">
        <v>0</v>
      </c>
      <c r="L1226" s="105">
        <f>STOCK[[#This Row],[Entradas]]-STOCK[[#This Row],[Salidas]]</f>
        <v>1</v>
      </c>
      <c r="M1226" s="99">
        <f t="shared" si="46"/>
        <v>2.5</v>
      </c>
      <c r="N1226" s="137"/>
      <c r="O1226" s="137"/>
      <c r="P1226" s="135"/>
      <c r="Q1226" s="141"/>
      <c r="R1226" s="137"/>
      <c r="S1226" s="137"/>
      <c r="T1226" s="137"/>
      <c r="U1226" s="137"/>
      <c r="V1226" s="80">
        <f t="shared" si="47"/>
        <v>25</v>
      </c>
      <c r="W1226" s="137"/>
      <c r="X1226" s="137"/>
      <c r="Y1226" s="140"/>
      <c r="Z1226" s="137"/>
      <c r="AA1226" s="137"/>
      <c r="AB1226" s="137"/>
      <c r="AC1226" s="137"/>
    </row>
    <row r="1227" ht="80" hidden="1" customHeight="1" spans="1:29">
      <c r="A1227" s="177" t="s">
        <v>19042</v>
      </c>
      <c r="B1227" s="150"/>
      <c r="C1227" s="83" t="s">
        <v>2</v>
      </c>
      <c r="D1227" s="135" t="s">
        <v>16466</v>
      </c>
      <c r="E1227" s="157" t="s">
        <v>19043</v>
      </c>
      <c r="F1227" s="157" t="s">
        <v>16413</v>
      </c>
      <c r="G1227" s="155"/>
      <c r="H1227" s="147">
        <v>18</v>
      </c>
      <c r="I1227" s="78">
        <f t="shared" si="45"/>
        <v>18</v>
      </c>
      <c r="J1227" s="191">
        <v>2</v>
      </c>
      <c r="K1227" s="141">
        <v>0</v>
      </c>
      <c r="L1227" s="105">
        <f>STOCK[[#This Row],[Entradas]]-STOCK[[#This Row],[Salidas]]</f>
        <v>2</v>
      </c>
      <c r="M1227" s="99">
        <f t="shared" si="46"/>
        <v>1.8</v>
      </c>
      <c r="N1227" s="155"/>
      <c r="O1227" s="155"/>
      <c r="P1227" s="147"/>
      <c r="Q1227" s="194"/>
      <c r="R1227" s="155"/>
      <c r="S1227" s="155"/>
      <c r="T1227" s="155"/>
      <c r="U1227" s="155"/>
      <c r="V1227" s="80">
        <f t="shared" si="47"/>
        <v>18</v>
      </c>
      <c r="W1227" s="155"/>
      <c r="X1227" s="155"/>
      <c r="Y1227" s="161"/>
      <c r="Z1227" s="155"/>
      <c r="AA1227" s="155"/>
      <c r="AB1227" s="155"/>
      <c r="AC1227" s="155"/>
    </row>
    <row r="1228" ht="80" hidden="1" customHeight="1" spans="1:29">
      <c r="A1228" s="177" t="s">
        <v>19044</v>
      </c>
      <c r="B1228" s="186"/>
      <c r="C1228" s="83" t="s">
        <v>2</v>
      </c>
      <c r="D1228" s="135" t="s">
        <v>16423</v>
      </c>
      <c r="E1228" s="188" t="s">
        <v>19045</v>
      </c>
      <c r="F1228" s="157" t="s">
        <v>17672</v>
      </c>
      <c r="G1228" s="189"/>
      <c r="H1228" s="190">
        <v>25</v>
      </c>
      <c r="I1228" s="78">
        <f t="shared" si="45"/>
        <v>25</v>
      </c>
      <c r="J1228" s="192">
        <v>1</v>
      </c>
      <c r="K1228" s="141">
        <v>0</v>
      </c>
      <c r="L1228" s="105">
        <f>STOCK[[#This Row],[Entradas]]-STOCK[[#This Row],[Salidas]]</f>
        <v>1</v>
      </c>
      <c r="M1228" s="99">
        <f t="shared" si="46"/>
        <v>2.5</v>
      </c>
      <c r="N1228" s="76"/>
      <c r="O1228" s="76"/>
      <c r="P1228" s="190"/>
      <c r="Q1228" s="195"/>
      <c r="R1228" s="189"/>
      <c r="S1228" s="189"/>
      <c r="T1228" s="189"/>
      <c r="U1228" s="189"/>
      <c r="V1228" s="80">
        <f t="shared" si="47"/>
        <v>25</v>
      </c>
      <c r="W1228" s="189"/>
      <c r="X1228" s="189"/>
      <c r="Y1228" s="196"/>
      <c r="Z1228" s="189"/>
      <c r="AA1228" s="189"/>
      <c r="AB1228" s="189"/>
      <c r="AC1228" s="189"/>
    </row>
    <row r="1229" ht="80" hidden="1" customHeight="1" spans="1:29">
      <c r="A1229" s="177" t="s">
        <v>19046</v>
      </c>
      <c r="B1229" s="186"/>
      <c r="C1229" s="83" t="s">
        <v>2</v>
      </c>
      <c r="D1229" s="135" t="s">
        <v>16423</v>
      </c>
      <c r="E1229" s="188" t="s">
        <v>19047</v>
      </c>
      <c r="F1229" s="157" t="s">
        <v>17342</v>
      </c>
      <c r="G1229" s="189"/>
      <c r="H1229" s="190">
        <v>35</v>
      </c>
      <c r="I1229" s="78">
        <f t="shared" si="45"/>
        <v>35</v>
      </c>
      <c r="J1229" s="192">
        <v>1</v>
      </c>
      <c r="K1229" s="141">
        <v>0</v>
      </c>
      <c r="L1229" s="105">
        <f>STOCK[[#This Row],[Entradas]]-STOCK[[#This Row],[Salidas]]</f>
        <v>1</v>
      </c>
      <c r="M1229" s="99">
        <f t="shared" si="46"/>
        <v>3.5</v>
      </c>
      <c r="N1229" s="76"/>
      <c r="O1229" s="76"/>
      <c r="P1229" s="190"/>
      <c r="Q1229" s="195"/>
      <c r="R1229" s="189"/>
      <c r="S1229" s="189"/>
      <c r="T1229" s="189"/>
      <c r="U1229" s="189"/>
      <c r="V1229" s="80">
        <f t="shared" si="47"/>
        <v>35</v>
      </c>
      <c r="W1229" s="189"/>
      <c r="X1229" s="189"/>
      <c r="Y1229" s="196"/>
      <c r="Z1229" s="189"/>
      <c r="AA1229" s="189"/>
      <c r="AB1229" s="189"/>
      <c r="AC1229" s="189"/>
    </row>
    <row r="1230" ht="80" hidden="1" customHeight="1" spans="1:29">
      <c r="A1230" s="177" t="s">
        <v>19048</v>
      </c>
      <c r="B1230" s="186"/>
      <c r="C1230" s="83" t="s">
        <v>2</v>
      </c>
      <c r="D1230" s="187" t="s">
        <v>16466</v>
      </c>
      <c r="E1230" s="188" t="s">
        <v>19049</v>
      </c>
      <c r="F1230" s="157" t="s">
        <v>16413</v>
      </c>
      <c r="G1230" s="189"/>
      <c r="H1230" s="190">
        <v>22</v>
      </c>
      <c r="I1230" s="78">
        <f t="shared" si="45"/>
        <v>22</v>
      </c>
      <c r="J1230" s="192">
        <v>1</v>
      </c>
      <c r="K1230" s="141">
        <v>0</v>
      </c>
      <c r="L1230" s="105">
        <f>STOCK[[#This Row],[Entradas]]-STOCK[[#This Row],[Salidas]]</f>
        <v>1</v>
      </c>
      <c r="M1230" s="99">
        <f t="shared" si="46"/>
        <v>2.2</v>
      </c>
      <c r="N1230" s="76"/>
      <c r="O1230" s="76"/>
      <c r="P1230" s="190"/>
      <c r="Q1230" s="195"/>
      <c r="R1230" s="189"/>
      <c r="S1230" s="189"/>
      <c r="T1230" s="189"/>
      <c r="U1230" s="189"/>
      <c r="V1230" s="80">
        <f t="shared" si="47"/>
        <v>22</v>
      </c>
      <c r="W1230" s="189"/>
      <c r="X1230" s="189"/>
      <c r="Y1230" s="196"/>
      <c r="Z1230" s="189"/>
      <c r="AA1230" s="189"/>
      <c r="AB1230" s="189"/>
      <c r="AC1230" s="189"/>
    </row>
    <row r="1231" ht="80" hidden="1" customHeight="1" spans="1:29">
      <c r="A1231" s="177" t="s">
        <v>19050</v>
      </c>
      <c r="B1231" s="186"/>
      <c r="C1231" s="83" t="s">
        <v>2</v>
      </c>
      <c r="D1231" s="187" t="s">
        <v>16466</v>
      </c>
      <c r="E1231" s="188" t="s">
        <v>19051</v>
      </c>
      <c r="F1231" s="157" t="s">
        <v>16413</v>
      </c>
      <c r="G1231" s="189"/>
      <c r="H1231" s="190">
        <v>22</v>
      </c>
      <c r="I1231" s="78">
        <f t="shared" si="45"/>
        <v>22</v>
      </c>
      <c r="J1231" s="192">
        <v>1</v>
      </c>
      <c r="K1231" s="141">
        <v>0</v>
      </c>
      <c r="L1231" s="105">
        <f>STOCK[[#This Row],[Entradas]]-STOCK[[#This Row],[Salidas]]</f>
        <v>1</v>
      </c>
      <c r="M1231" s="99">
        <f t="shared" si="46"/>
        <v>2.2</v>
      </c>
      <c r="N1231" s="76"/>
      <c r="O1231" s="76"/>
      <c r="P1231" s="190"/>
      <c r="Q1231" s="195"/>
      <c r="R1231" s="189"/>
      <c r="S1231" s="189"/>
      <c r="T1231" s="189"/>
      <c r="U1231" s="189"/>
      <c r="V1231" s="80">
        <f t="shared" si="47"/>
        <v>22</v>
      </c>
      <c r="W1231" s="189"/>
      <c r="X1231" s="189"/>
      <c r="Y1231" s="196"/>
      <c r="Z1231" s="189"/>
      <c r="AA1231" s="189"/>
      <c r="AB1231" s="189"/>
      <c r="AC1231" s="189"/>
    </row>
    <row r="1232" ht="80" hidden="1" customHeight="1" spans="1:29">
      <c r="A1232" s="177" t="s">
        <v>19052</v>
      </c>
      <c r="B1232" s="186"/>
      <c r="C1232" s="83" t="s">
        <v>2</v>
      </c>
      <c r="D1232" s="187" t="s">
        <v>16466</v>
      </c>
      <c r="E1232" s="188" t="s">
        <v>19053</v>
      </c>
      <c r="F1232" s="157" t="s">
        <v>16413</v>
      </c>
      <c r="G1232" s="189"/>
      <c r="H1232" s="190">
        <v>22</v>
      </c>
      <c r="I1232" s="78">
        <f t="shared" si="45"/>
        <v>22</v>
      </c>
      <c r="J1232" s="192">
        <v>2</v>
      </c>
      <c r="K1232" s="141">
        <v>0</v>
      </c>
      <c r="L1232" s="105">
        <f>STOCK[[#This Row],[Entradas]]-STOCK[[#This Row],[Salidas]]</f>
        <v>2</v>
      </c>
      <c r="M1232" s="99">
        <f t="shared" si="46"/>
        <v>2.2</v>
      </c>
      <c r="N1232" s="76"/>
      <c r="O1232" s="76"/>
      <c r="P1232" s="190"/>
      <c r="Q1232" s="195"/>
      <c r="R1232" s="189"/>
      <c r="S1232" s="189"/>
      <c r="T1232" s="189"/>
      <c r="U1232" s="189"/>
      <c r="V1232" s="80">
        <f t="shared" si="47"/>
        <v>22</v>
      </c>
      <c r="W1232" s="189"/>
      <c r="X1232" s="189"/>
      <c r="Y1232" s="196"/>
      <c r="Z1232" s="189"/>
      <c r="AA1232" s="189"/>
      <c r="AB1232" s="189"/>
      <c r="AC1232" s="189"/>
    </row>
    <row r="1233" ht="80" hidden="1" customHeight="1" spans="1:29">
      <c r="A1233" s="177" t="s">
        <v>19054</v>
      </c>
      <c r="B1233" s="186"/>
      <c r="C1233" s="83" t="s">
        <v>2</v>
      </c>
      <c r="D1233" s="187" t="s">
        <v>16466</v>
      </c>
      <c r="E1233" s="188" t="s">
        <v>19055</v>
      </c>
      <c r="F1233" s="157" t="s">
        <v>16400</v>
      </c>
      <c r="G1233" s="189"/>
      <c r="H1233" s="190">
        <v>22</v>
      </c>
      <c r="I1233" s="78">
        <f t="shared" ref="I1233:I1243" si="48">H1233</f>
        <v>22</v>
      </c>
      <c r="J1233" s="192">
        <v>2</v>
      </c>
      <c r="K1233" s="141">
        <v>0</v>
      </c>
      <c r="L1233" s="105">
        <f>STOCK[[#This Row],[Entradas]]-STOCK[[#This Row],[Salidas]]</f>
        <v>2</v>
      </c>
      <c r="M1233" s="99">
        <f t="shared" si="46"/>
        <v>2.2</v>
      </c>
      <c r="N1233" s="76"/>
      <c r="O1233" s="76"/>
      <c r="P1233" s="190"/>
      <c r="Q1233" s="195"/>
      <c r="R1233" s="189"/>
      <c r="S1233" s="189"/>
      <c r="T1233" s="189"/>
      <c r="U1233" s="189"/>
      <c r="V1233" s="80">
        <f t="shared" si="47"/>
        <v>22</v>
      </c>
      <c r="W1233" s="189"/>
      <c r="X1233" s="189"/>
      <c r="Y1233" s="196"/>
      <c r="Z1233" s="189"/>
      <c r="AA1233" s="189"/>
      <c r="AB1233" s="189"/>
      <c r="AC1233" s="189"/>
    </row>
    <row r="1234" ht="80" hidden="1" customHeight="1" spans="1:29">
      <c r="A1234" s="177" t="s">
        <v>19056</v>
      </c>
      <c r="B1234" s="186"/>
      <c r="C1234" s="83" t="s">
        <v>2</v>
      </c>
      <c r="D1234" s="187" t="s">
        <v>16466</v>
      </c>
      <c r="E1234" s="188" t="s">
        <v>19057</v>
      </c>
      <c r="F1234" s="157" t="s">
        <v>16400</v>
      </c>
      <c r="G1234" s="189"/>
      <c r="H1234" s="190">
        <v>22</v>
      </c>
      <c r="I1234" s="78">
        <f t="shared" si="48"/>
        <v>22</v>
      </c>
      <c r="J1234" s="192">
        <v>2</v>
      </c>
      <c r="K1234" s="141">
        <v>0</v>
      </c>
      <c r="L1234" s="105">
        <f>STOCK[[#This Row],[Entradas]]-STOCK[[#This Row],[Salidas]]</f>
        <v>2</v>
      </c>
      <c r="M1234" s="99">
        <f t="shared" si="46"/>
        <v>2.2</v>
      </c>
      <c r="N1234" s="76"/>
      <c r="O1234" s="76"/>
      <c r="P1234" s="190"/>
      <c r="Q1234" s="195"/>
      <c r="R1234" s="189"/>
      <c r="S1234" s="189"/>
      <c r="T1234" s="189"/>
      <c r="U1234" s="189"/>
      <c r="V1234" s="80">
        <f t="shared" si="47"/>
        <v>22</v>
      </c>
      <c r="W1234" s="189"/>
      <c r="X1234" s="189"/>
      <c r="Y1234" s="196"/>
      <c r="Z1234" s="189"/>
      <c r="AA1234" s="189"/>
      <c r="AB1234" s="189"/>
      <c r="AC1234" s="189"/>
    </row>
    <row r="1235" ht="80" hidden="1" customHeight="1" spans="1:29">
      <c r="A1235" s="177" t="s">
        <v>19058</v>
      </c>
      <c r="B1235" s="186"/>
      <c r="C1235" s="83" t="s">
        <v>2</v>
      </c>
      <c r="D1235" s="187" t="s">
        <v>16466</v>
      </c>
      <c r="E1235" s="188" t="s">
        <v>19059</v>
      </c>
      <c r="F1235" s="157" t="s">
        <v>17230</v>
      </c>
      <c r="G1235" s="189"/>
      <c r="H1235" s="190">
        <v>25</v>
      </c>
      <c r="I1235" s="78">
        <f t="shared" si="48"/>
        <v>25</v>
      </c>
      <c r="J1235" s="192">
        <v>1</v>
      </c>
      <c r="K1235" s="141">
        <v>0</v>
      </c>
      <c r="L1235" s="105">
        <f>STOCK[[#This Row],[Entradas]]-STOCK[[#This Row],[Salidas]]</f>
        <v>1</v>
      </c>
      <c r="M1235" s="99">
        <f t="shared" si="46"/>
        <v>2.5</v>
      </c>
      <c r="N1235" s="76"/>
      <c r="O1235" s="76"/>
      <c r="P1235" s="190"/>
      <c r="Q1235" s="195"/>
      <c r="R1235" s="189"/>
      <c r="S1235" s="189"/>
      <c r="T1235" s="189"/>
      <c r="U1235" s="189"/>
      <c r="V1235" s="80">
        <f t="shared" si="47"/>
        <v>25</v>
      </c>
      <c r="W1235" s="189"/>
      <c r="X1235" s="189"/>
      <c r="Y1235" s="196"/>
      <c r="Z1235" s="189"/>
      <c r="AA1235" s="189"/>
      <c r="AB1235" s="189"/>
      <c r="AC1235" s="189"/>
    </row>
    <row r="1236" ht="80" hidden="1" customHeight="1" spans="1:29">
      <c r="A1236" s="177" t="s">
        <v>19060</v>
      </c>
      <c r="B1236" s="186"/>
      <c r="C1236" s="83" t="s">
        <v>2</v>
      </c>
      <c r="D1236" s="187" t="s">
        <v>16466</v>
      </c>
      <c r="E1236" s="188" t="s">
        <v>19061</v>
      </c>
      <c r="F1236" s="157" t="s">
        <v>16413</v>
      </c>
      <c r="G1236" s="189"/>
      <c r="H1236" s="190">
        <v>18</v>
      </c>
      <c r="I1236" s="78">
        <f t="shared" si="48"/>
        <v>18</v>
      </c>
      <c r="J1236" s="192">
        <v>1</v>
      </c>
      <c r="K1236" s="141">
        <v>0</v>
      </c>
      <c r="L1236" s="105">
        <f>STOCK[[#This Row],[Entradas]]-STOCK[[#This Row],[Salidas]]</f>
        <v>1</v>
      </c>
      <c r="M1236" s="99">
        <f t="shared" si="46"/>
        <v>1.8</v>
      </c>
      <c r="N1236" s="76"/>
      <c r="O1236" s="76"/>
      <c r="P1236" s="190"/>
      <c r="Q1236" s="195"/>
      <c r="R1236" s="189"/>
      <c r="S1236" s="189"/>
      <c r="T1236" s="189"/>
      <c r="U1236" s="189"/>
      <c r="V1236" s="80">
        <f t="shared" si="47"/>
        <v>18</v>
      </c>
      <c r="W1236" s="189"/>
      <c r="X1236" s="189"/>
      <c r="Y1236" s="196"/>
      <c r="Z1236" s="189"/>
      <c r="AA1236" s="189"/>
      <c r="AB1236" s="189"/>
      <c r="AC1236" s="189"/>
    </row>
    <row r="1237" ht="80" hidden="1" customHeight="1" spans="1:29">
      <c r="A1237" s="177" t="s">
        <v>19062</v>
      </c>
      <c r="B1237" s="186"/>
      <c r="C1237" s="83" t="s">
        <v>2</v>
      </c>
      <c r="D1237" s="187" t="s">
        <v>16466</v>
      </c>
      <c r="E1237" s="188" t="s">
        <v>19063</v>
      </c>
      <c r="F1237" s="157" t="s">
        <v>16400</v>
      </c>
      <c r="G1237" s="189"/>
      <c r="H1237" s="190">
        <v>20</v>
      </c>
      <c r="I1237" s="78">
        <f t="shared" si="48"/>
        <v>20</v>
      </c>
      <c r="J1237" s="192">
        <v>1</v>
      </c>
      <c r="K1237" s="141">
        <v>0</v>
      </c>
      <c r="L1237" s="105">
        <f>STOCK[[#This Row],[Entradas]]-STOCK[[#This Row],[Salidas]]</f>
        <v>1</v>
      </c>
      <c r="M1237" s="99">
        <f t="shared" si="46"/>
        <v>2</v>
      </c>
      <c r="N1237" s="76"/>
      <c r="O1237" s="76"/>
      <c r="P1237" s="190"/>
      <c r="Q1237" s="195"/>
      <c r="R1237" s="189"/>
      <c r="S1237" s="189"/>
      <c r="T1237" s="189"/>
      <c r="U1237" s="189"/>
      <c r="V1237" s="80">
        <f t="shared" si="47"/>
        <v>20</v>
      </c>
      <c r="W1237" s="189"/>
      <c r="X1237" s="189"/>
      <c r="Y1237" s="196"/>
      <c r="Z1237" s="189"/>
      <c r="AA1237" s="189"/>
      <c r="AB1237" s="189"/>
      <c r="AC1237" s="189"/>
    </row>
    <row r="1238" ht="80" hidden="1" customHeight="1" spans="1:29">
      <c r="A1238" s="177" t="s">
        <v>19064</v>
      </c>
      <c r="B1238" s="186"/>
      <c r="C1238" s="83" t="s">
        <v>2</v>
      </c>
      <c r="D1238" s="187" t="s">
        <v>16466</v>
      </c>
      <c r="E1238" s="188" t="s">
        <v>19065</v>
      </c>
      <c r="F1238" s="157" t="s">
        <v>16400</v>
      </c>
      <c r="G1238" s="189"/>
      <c r="H1238" s="190">
        <v>20</v>
      </c>
      <c r="I1238" s="78">
        <f t="shared" si="48"/>
        <v>20</v>
      </c>
      <c r="J1238" s="192">
        <v>1</v>
      </c>
      <c r="K1238" s="141">
        <v>0</v>
      </c>
      <c r="L1238" s="105">
        <f>STOCK[[#This Row],[Entradas]]-STOCK[[#This Row],[Salidas]]</f>
        <v>1</v>
      </c>
      <c r="M1238" s="99">
        <f t="shared" si="46"/>
        <v>2</v>
      </c>
      <c r="N1238" s="76"/>
      <c r="O1238" s="76"/>
      <c r="P1238" s="190"/>
      <c r="Q1238" s="195"/>
      <c r="R1238" s="189"/>
      <c r="S1238" s="189"/>
      <c r="T1238" s="189"/>
      <c r="U1238" s="189"/>
      <c r="V1238" s="80">
        <f t="shared" si="47"/>
        <v>20</v>
      </c>
      <c r="W1238" s="189"/>
      <c r="X1238" s="189"/>
      <c r="Y1238" s="196"/>
      <c r="Z1238" s="189"/>
      <c r="AA1238" s="189"/>
      <c r="AB1238" s="189"/>
      <c r="AC1238" s="189"/>
    </row>
    <row r="1239" ht="80" hidden="1" customHeight="1" spans="1:29">
      <c r="A1239" s="177" t="s">
        <v>19066</v>
      </c>
      <c r="B1239" s="186"/>
      <c r="C1239" s="83" t="s">
        <v>2</v>
      </c>
      <c r="D1239" s="187" t="s">
        <v>16466</v>
      </c>
      <c r="E1239" s="188" t="s">
        <v>19067</v>
      </c>
      <c r="F1239" s="157" t="s">
        <v>16413</v>
      </c>
      <c r="G1239" s="189"/>
      <c r="H1239" s="190">
        <v>18</v>
      </c>
      <c r="I1239" s="78">
        <f t="shared" si="48"/>
        <v>18</v>
      </c>
      <c r="J1239" s="192">
        <v>1</v>
      </c>
      <c r="K1239" s="141">
        <v>0</v>
      </c>
      <c r="L1239" s="105">
        <f>STOCK[[#This Row],[Entradas]]-STOCK[[#This Row],[Salidas]]</f>
        <v>1</v>
      </c>
      <c r="M1239" s="99">
        <f t="shared" si="46"/>
        <v>1.8</v>
      </c>
      <c r="N1239" s="76"/>
      <c r="O1239" s="76"/>
      <c r="P1239" s="190"/>
      <c r="Q1239" s="195"/>
      <c r="R1239" s="189"/>
      <c r="S1239" s="189"/>
      <c r="T1239" s="189"/>
      <c r="U1239" s="189"/>
      <c r="V1239" s="80">
        <f t="shared" si="47"/>
        <v>18</v>
      </c>
      <c r="W1239" s="189"/>
      <c r="X1239" s="189"/>
      <c r="Y1239" s="196"/>
      <c r="Z1239" s="189"/>
      <c r="AA1239" s="189"/>
      <c r="AB1239" s="189"/>
      <c r="AC1239" s="189"/>
    </row>
    <row r="1240" ht="80" hidden="1" customHeight="1" spans="1:29">
      <c r="A1240" s="177" t="s">
        <v>19068</v>
      </c>
      <c r="B1240" s="186"/>
      <c r="C1240" s="83" t="s">
        <v>2</v>
      </c>
      <c r="D1240" s="187" t="s">
        <v>16466</v>
      </c>
      <c r="E1240" s="188" t="s">
        <v>19069</v>
      </c>
      <c r="F1240" s="157" t="s">
        <v>16409</v>
      </c>
      <c r="G1240" s="189"/>
      <c r="H1240" s="190">
        <v>30</v>
      </c>
      <c r="I1240" s="78">
        <f t="shared" si="48"/>
        <v>30</v>
      </c>
      <c r="J1240" s="192">
        <v>1</v>
      </c>
      <c r="K1240" s="141">
        <v>0</v>
      </c>
      <c r="L1240" s="105">
        <f>STOCK[[#This Row],[Entradas]]-STOCK[[#This Row],[Salidas]]</f>
        <v>1</v>
      </c>
      <c r="M1240" s="99">
        <f t="shared" si="46"/>
        <v>3</v>
      </c>
      <c r="N1240" s="76"/>
      <c r="O1240" s="76"/>
      <c r="P1240" s="190"/>
      <c r="Q1240" s="195"/>
      <c r="R1240" s="189"/>
      <c r="S1240" s="189"/>
      <c r="T1240" s="189"/>
      <c r="U1240" s="189"/>
      <c r="V1240" s="80">
        <f t="shared" ref="V1240:V1271" si="49">H1240</f>
        <v>30</v>
      </c>
      <c r="W1240" s="189"/>
      <c r="X1240" s="189"/>
      <c r="Y1240" s="196"/>
      <c r="Z1240" s="189"/>
      <c r="AA1240" s="189"/>
      <c r="AB1240" s="189"/>
      <c r="AC1240" s="189"/>
    </row>
    <row r="1241" ht="80" hidden="1" customHeight="1" spans="1:29">
      <c r="A1241" s="177" t="s">
        <v>19070</v>
      </c>
      <c r="B1241" s="186"/>
      <c r="C1241" s="83" t="s">
        <v>2</v>
      </c>
      <c r="D1241" s="187" t="s">
        <v>16466</v>
      </c>
      <c r="E1241" s="188" t="s">
        <v>19071</v>
      </c>
      <c r="F1241" s="157" t="s">
        <v>16400</v>
      </c>
      <c r="G1241" s="189"/>
      <c r="H1241" s="190">
        <v>25</v>
      </c>
      <c r="I1241" s="78">
        <f t="shared" si="48"/>
        <v>25</v>
      </c>
      <c r="J1241" s="192">
        <v>1</v>
      </c>
      <c r="K1241" s="141">
        <v>0</v>
      </c>
      <c r="L1241" s="105">
        <f>STOCK[[#This Row],[Entradas]]-STOCK[[#This Row],[Salidas]]</f>
        <v>1</v>
      </c>
      <c r="M1241" s="99">
        <f t="shared" si="46"/>
        <v>2.5</v>
      </c>
      <c r="N1241" s="76"/>
      <c r="O1241" s="76"/>
      <c r="P1241" s="190"/>
      <c r="Q1241" s="195"/>
      <c r="R1241" s="189"/>
      <c r="S1241" s="189"/>
      <c r="T1241" s="189"/>
      <c r="U1241" s="189"/>
      <c r="V1241" s="80">
        <f t="shared" si="49"/>
        <v>25</v>
      </c>
      <c r="W1241" s="189"/>
      <c r="X1241" s="189"/>
      <c r="Y1241" s="196"/>
      <c r="Z1241" s="189"/>
      <c r="AA1241" s="189"/>
      <c r="AB1241" s="189"/>
      <c r="AC1241" s="189"/>
    </row>
    <row r="1242" ht="80" hidden="1" customHeight="1" spans="1:29">
      <c r="A1242" s="177" t="s">
        <v>19072</v>
      </c>
      <c r="B1242" s="186"/>
      <c r="C1242" s="83" t="s">
        <v>2</v>
      </c>
      <c r="D1242" s="187" t="s">
        <v>16466</v>
      </c>
      <c r="E1242" s="188" t="s">
        <v>19073</v>
      </c>
      <c r="F1242" s="157" t="s">
        <v>19074</v>
      </c>
      <c r="G1242" s="189"/>
      <c r="H1242" s="190">
        <v>35</v>
      </c>
      <c r="I1242" s="78">
        <f t="shared" si="48"/>
        <v>35</v>
      </c>
      <c r="J1242" s="192">
        <v>1</v>
      </c>
      <c r="K1242" s="141">
        <v>0</v>
      </c>
      <c r="L1242" s="105">
        <f>STOCK[[#This Row],[Entradas]]-STOCK[[#This Row],[Salidas]]</f>
        <v>1</v>
      </c>
      <c r="M1242" s="99"/>
      <c r="N1242" s="76"/>
      <c r="O1242" s="76"/>
      <c r="P1242" s="190"/>
      <c r="Q1242" s="195"/>
      <c r="R1242" s="189"/>
      <c r="S1242" s="189"/>
      <c r="T1242" s="189"/>
      <c r="U1242" s="189"/>
      <c r="V1242" s="80">
        <f t="shared" si="49"/>
        <v>35</v>
      </c>
      <c r="W1242" s="189"/>
      <c r="X1242" s="189"/>
      <c r="Y1242" s="196"/>
      <c r="Z1242" s="189"/>
      <c r="AA1242" s="189"/>
      <c r="AB1242" s="189"/>
      <c r="AC1242" s="189"/>
    </row>
    <row r="1243" ht="80" hidden="1" customHeight="1" spans="1:29">
      <c r="A1243" s="177" t="s">
        <v>19075</v>
      </c>
      <c r="B1243" s="186"/>
      <c r="C1243" s="83" t="s">
        <v>2</v>
      </c>
      <c r="D1243" s="187" t="s">
        <v>16466</v>
      </c>
      <c r="E1243" s="188" t="s">
        <v>19076</v>
      </c>
      <c r="F1243" s="157" t="s">
        <v>19077</v>
      </c>
      <c r="G1243" s="189"/>
      <c r="H1243" s="190">
        <v>35</v>
      </c>
      <c r="I1243" s="78">
        <f t="shared" si="48"/>
        <v>35</v>
      </c>
      <c r="J1243" s="192">
        <v>1</v>
      </c>
      <c r="K1243" s="141">
        <v>0</v>
      </c>
      <c r="L1243" s="105">
        <f>STOCK[[#This Row],[Entradas]]-STOCK[[#This Row],[Salidas]]</f>
        <v>1</v>
      </c>
      <c r="M1243" s="99">
        <f t="shared" si="46"/>
        <v>3.5</v>
      </c>
      <c r="N1243" s="76"/>
      <c r="O1243" s="76"/>
      <c r="P1243" s="190"/>
      <c r="Q1243" s="195"/>
      <c r="R1243" s="189"/>
      <c r="S1243" s="189"/>
      <c r="T1243" s="189"/>
      <c r="U1243" s="189"/>
      <c r="V1243" s="80">
        <f t="shared" si="49"/>
        <v>35</v>
      </c>
      <c r="W1243" s="189"/>
      <c r="X1243" s="189"/>
      <c r="Y1243" s="196"/>
      <c r="Z1243" s="189"/>
      <c r="AA1243" s="189"/>
      <c r="AB1243" s="189"/>
      <c r="AC1243" s="189"/>
    </row>
    <row r="1244" ht="80" hidden="1" customHeight="1" spans="1:29">
      <c r="A1244" s="177" t="s">
        <v>19078</v>
      </c>
      <c r="B1244" s="186"/>
      <c r="C1244" s="83" t="s">
        <v>2</v>
      </c>
      <c r="D1244" s="187" t="s">
        <v>16480</v>
      </c>
      <c r="E1244" s="188" t="s">
        <v>19079</v>
      </c>
      <c r="F1244" s="157" t="s">
        <v>16409</v>
      </c>
      <c r="G1244" s="189"/>
      <c r="H1244" s="190">
        <v>18</v>
      </c>
      <c r="I1244" s="78">
        <f t="shared" ref="I1244:I1300" si="50">H1244</f>
        <v>18</v>
      </c>
      <c r="J1244" s="192">
        <v>1</v>
      </c>
      <c r="K1244" s="141">
        <v>0</v>
      </c>
      <c r="L1244" s="193">
        <f>STOCK[[#This Row],[Entradas]]-STOCK[[#This Row],[Salidas]]</f>
        <v>1</v>
      </c>
      <c r="M1244" s="99"/>
      <c r="N1244" s="76"/>
      <c r="O1244" s="76"/>
      <c r="P1244" s="190"/>
      <c r="Q1244" s="195"/>
      <c r="R1244" s="189"/>
      <c r="S1244" s="189"/>
      <c r="T1244" s="189"/>
      <c r="U1244" s="189"/>
      <c r="V1244" s="80">
        <f t="shared" si="49"/>
        <v>18</v>
      </c>
      <c r="W1244" s="189"/>
      <c r="X1244" s="189"/>
      <c r="Y1244" s="196"/>
      <c r="Z1244" s="189"/>
      <c r="AA1244" s="189"/>
      <c r="AB1244" s="189"/>
      <c r="AC1244" s="189"/>
    </row>
    <row r="1245" ht="80" hidden="1" customHeight="1" spans="1:29">
      <c r="A1245" s="177" t="s">
        <v>19080</v>
      </c>
      <c r="B1245" s="186"/>
      <c r="C1245" s="83" t="s">
        <v>2</v>
      </c>
      <c r="D1245" s="187" t="s">
        <v>16480</v>
      </c>
      <c r="E1245" s="188" t="s">
        <v>19081</v>
      </c>
      <c r="F1245" s="157" t="s">
        <v>16400</v>
      </c>
      <c r="G1245" s="189"/>
      <c r="H1245" s="190">
        <v>18</v>
      </c>
      <c r="I1245" s="78">
        <f t="shared" si="50"/>
        <v>18</v>
      </c>
      <c r="J1245" s="192">
        <v>1</v>
      </c>
      <c r="K1245" s="141">
        <v>0</v>
      </c>
      <c r="L1245" s="193">
        <f>STOCK[[#This Row],[Entradas]]-STOCK[[#This Row],[Salidas]]</f>
        <v>1</v>
      </c>
      <c r="M1245" s="99"/>
      <c r="N1245" s="76"/>
      <c r="O1245" s="76"/>
      <c r="P1245" s="190"/>
      <c r="Q1245" s="195"/>
      <c r="R1245" s="189"/>
      <c r="S1245" s="189"/>
      <c r="T1245" s="189"/>
      <c r="U1245" s="189"/>
      <c r="V1245" s="80">
        <f t="shared" si="49"/>
        <v>18</v>
      </c>
      <c r="W1245" s="189"/>
      <c r="X1245" s="189"/>
      <c r="Y1245" s="196"/>
      <c r="Z1245" s="189"/>
      <c r="AA1245" s="189"/>
      <c r="AB1245" s="189"/>
      <c r="AC1245" s="189"/>
    </row>
    <row r="1246" ht="80" hidden="1" customHeight="1" spans="1:29">
      <c r="A1246" s="177" t="s">
        <v>19082</v>
      </c>
      <c r="B1246" s="186"/>
      <c r="C1246" s="83" t="s">
        <v>2</v>
      </c>
      <c r="D1246" s="187" t="s">
        <v>16480</v>
      </c>
      <c r="E1246" s="188" t="s">
        <v>19083</v>
      </c>
      <c r="F1246" s="157" t="s">
        <v>16400</v>
      </c>
      <c r="G1246" s="189"/>
      <c r="H1246" s="190">
        <v>18</v>
      </c>
      <c r="I1246" s="78">
        <f t="shared" si="50"/>
        <v>18</v>
      </c>
      <c r="J1246" s="192">
        <v>1</v>
      </c>
      <c r="K1246" s="141">
        <v>0</v>
      </c>
      <c r="L1246" s="193">
        <f>STOCK[[#This Row],[Entradas]]-STOCK[[#This Row],[Salidas]]</f>
        <v>1</v>
      </c>
      <c r="M1246" s="99"/>
      <c r="N1246" s="76"/>
      <c r="O1246" s="76"/>
      <c r="P1246" s="190"/>
      <c r="Q1246" s="195"/>
      <c r="R1246" s="189"/>
      <c r="S1246" s="189"/>
      <c r="T1246" s="189"/>
      <c r="U1246" s="189"/>
      <c r="V1246" s="80">
        <f t="shared" si="49"/>
        <v>18</v>
      </c>
      <c r="W1246" s="189"/>
      <c r="X1246" s="189"/>
      <c r="Y1246" s="196"/>
      <c r="Z1246" s="189"/>
      <c r="AA1246" s="189"/>
      <c r="AB1246" s="189"/>
      <c r="AC1246" s="189"/>
    </row>
    <row r="1247" ht="80" hidden="1" customHeight="1" spans="1:29">
      <c r="A1247" s="177" t="s">
        <v>19084</v>
      </c>
      <c r="B1247" s="186"/>
      <c r="C1247" s="83" t="s">
        <v>2</v>
      </c>
      <c r="D1247" s="187" t="s">
        <v>16480</v>
      </c>
      <c r="E1247" s="188" t="s">
        <v>19085</v>
      </c>
      <c r="F1247" s="157" t="s">
        <v>16413</v>
      </c>
      <c r="G1247" s="189"/>
      <c r="H1247" s="190">
        <v>18</v>
      </c>
      <c r="I1247" s="78">
        <f t="shared" si="50"/>
        <v>18</v>
      </c>
      <c r="J1247" s="192">
        <v>1</v>
      </c>
      <c r="K1247" s="141">
        <v>0</v>
      </c>
      <c r="L1247" s="193">
        <f>STOCK[[#This Row],[Entradas]]-STOCK[[#This Row],[Salidas]]</f>
        <v>1</v>
      </c>
      <c r="M1247" s="99"/>
      <c r="N1247" s="76"/>
      <c r="O1247" s="76"/>
      <c r="P1247" s="190"/>
      <c r="Q1247" s="195"/>
      <c r="R1247" s="189"/>
      <c r="S1247" s="189"/>
      <c r="T1247" s="189"/>
      <c r="U1247" s="189"/>
      <c r="V1247" s="80">
        <f t="shared" si="49"/>
        <v>18</v>
      </c>
      <c r="W1247" s="189"/>
      <c r="X1247" s="189"/>
      <c r="Y1247" s="196"/>
      <c r="Z1247" s="189"/>
      <c r="AA1247" s="189"/>
      <c r="AB1247" s="189"/>
      <c r="AC1247" s="189"/>
    </row>
    <row r="1248" ht="80" hidden="1" customHeight="1" spans="1:29">
      <c r="A1248" s="177" t="s">
        <v>19086</v>
      </c>
      <c r="B1248" s="186"/>
      <c r="C1248" s="83" t="s">
        <v>2</v>
      </c>
      <c r="D1248" s="187" t="s">
        <v>16480</v>
      </c>
      <c r="E1248" s="188" t="s">
        <v>19087</v>
      </c>
      <c r="F1248" s="157" t="s">
        <v>16400</v>
      </c>
      <c r="G1248" s="189"/>
      <c r="H1248" s="190">
        <v>18</v>
      </c>
      <c r="I1248" s="78">
        <f t="shared" si="50"/>
        <v>18</v>
      </c>
      <c r="J1248" s="192">
        <v>1</v>
      </c>
      <c r="K1248" s="141">
        <v>0</v>
      </c>
      <c r="L1248" s="193">
        <f>STOCK[[#This Row],[Entradas]]-STOCK[[#This Row],[Salidas]]</f>
        <v>1</v>
      </c>
      <c r="M1248" s="99"/>
      <c r="N1248" s="76"/>
      <c r="O1248" s="76"/>
      <c r="P1248" s="190"/>
      <c r="Q1248" s="195"/>
      <c r="R1248" s="189"/>
      <c r="S1248" s="189"/>
      <c r="T1248" s="189"/>
      <c r="U1248" s="189"/>
      <c r="V1248" s="80">
        <f t="shared" si="49"/>
        <v>18</v>
      </c>
      <c r="W1248" s="189"/>
      <c r="X1248" s="189"/>
      <c r="Y1248" s="196"/>
      <c r="Z1248" s="189"/>
      <c r="AA1248" s="189"/>
      <c r="AB1248" s="189"/>
      <c r="AC1248" s="189"/>
    </row>
    <row r="1249" ht="80" hidden="1" customHeight="1" spans="1:29">
      <c r="A1249" s="177" t="s">
        <v>19088</v>
      </c>
      <c r="B1249" s="186"/>
      <c r="C1249" s="83" t="s">
        <v>2</v>
      </c>
      <c r="D1249" s="187" t="s">
        <v>16480</v>
      </c>
      <c r="E1249" s="188" t="s">
        <v>19089</v>
      </c>
      <c r="F1249" s="157" t="s">
        <v>16568</v>
      </c>
      <c r="G1249" s="189"/>
      <c r="H1249" s="190">
        <v>18</v>
      </c>
      <c r="I1249" s="78">
        <f t="shared" si="50"/>
        <v>18</v>
      </c>
      <c r="J1249" s="192">
        <v>1</v>
      </c>
      <c r="K1249" s="141">
        <v>0</v>
      </c>
      <c r="L1249" s="193">
        <f>STOCK[[#This Row],[Entradas]]-STOCK[[#This Row],[Salidas]]</f>
        <v>1</v>
      </c>
      <c r="M1249" s="99"/>
      <c r="N1249" s="76"/>
      <c r="O1249" s="76"/>
      <c r="P1249" s="190"/>
      <c r="Q1249" s="195"/>
      <c r="R1249" s="189"/>
      <c r="S1249" s="189"/>
      <c r="T1249" s="189"/>
      <c r="U1249" s="189"/>
      <c r="V1249" s="80">
        <f t="shared" si="49"/>
        <v>18</v>
      </c>
      <c r="W1249" s="189"/>
      <c r="X1249" s="189"/>
      <c r="Y1249" s="196"/>
      <c r="Z1249" s="189"/>
      <c r="AA1249" s="189"/>
      <c r="AB1249" s="189"/>
      <c r="AC1249" s="189"/>
    </row>
    <row r="1250" ht="80" hidden="1" customHeight="1" spans="1:29">
      <c r="A1250" s="177" t="s">
        <v>19090</v>
      </c>
      <c r="B1250" s="186"/>
      <c r="C1250" s="83" t="s">
        <v>2</v>
      </c>
      <c r="D1250" s="187" t="s">
        <v>16480</v>
      </c>
      <c r="E1250" s="188" t="s">
        <v>19091</v>
      </c>
      <c r="F1250" s="157" t="s">
        <v>16400</v>
      </c>
      <c r="G1250" s="189"/>
      <c r="H1250" s="190">
        <v>18</v>
      </c>
      <c r="I1250" s="78">
        <f t="shared" si="50"/>
        <v>18</v>
      </c>
      <c r="J1250" s="192">
        <v>1</v>
      </c>
      <c r="K1250" s="141">
        <v>0</v>
      </c>
      <c r="L1250" s="193">
        <f>STOCK[[#This Row],[Entradas]]-STOCK[[#This Row],[Salidas]]</f>
        <v>1</v>
      </c>
      <c r="M1250" s="99"/>
      <c r="N1250" s="76"/>
      <c r="O1250" s="76"/>
      <c r="P1250" s="190"/>
      <c r="Q1250" s="195"/>
      <c r="R1250" s="189"/>
      <c r="S1250" s="189"/>
      <c r="T1250" s="189"/>
      <c r="U1250" s="189"/>
      <c r="V1250" s="80">
        <f t="shared" si="49"/>
        <v>18</v>
      </c>
      <c r="W1250" s="189"/>
      <c r="X1250" s="189"/>
      <c r="Y1250" s="196"/>
      <c r="Z1250" s="189"/>
      <c r="AA1250" s="189"/>
      <c r="AB1250" s="189"/>
      <c r="AC1250" s="189"/>
    </row>
    <row r="1251" ht="80" hidden="1" customHeight="1" spans="1:29">
      <c r="A1251" s="177" t="s">
        <v>19092</v>
      </c>
      <c r="B1251" s="186"/>
      <c r="C1251" s="83" t="s">
        <v>2</v>
      </c>
      <c r="D1251" s="187" t="s">
        <v>16480</v>
      </c>
      <c r="E1251" s="188" t="s">
        <v>19093</v>
      </c>
      <c r="F1251" s="157" t="s">
        <v>16413</v>
      </c>
      <c r="G1251" s="189"/>
      <c r="H1251" s="190">
        <v>18</v>
      </c>
      <c r="I1251" s="78">
        <f t="shared" si="50"/>
        <v>18</v>
      </c>
      <c r="J1251" s="192">
        <v>1</v>
      </c>
      <c r="K1251" s="141">
        <v>0</v>
      </c>
      <c r="L1251" s="193">
        <f>STOCK[[#This Row],[Entradas]]-STOCK[[#This Row],[Salidas]]</f>
        <v>1</v>
      </c>
      <c r="M1251" s="99"/>
      <c r="N1251" s="76"/>
      <c r="O1251" s="76"/>
      <c r="P1251" s="190"/>
      <c r="Q1251" s="195"/>
      <c r="R1251" s="189"/>
      <c r="S1251" s="189"/>
      <c r="T1251" s="189"/>
      <c r="U1251" s="189"/>
      <c r="V1251" s="80">
        <f t="shared" si="49"/>
        <v>18</v>
      </c>
      <c r="W1251" s="189"/>
      <c r="X1251" s="189"/>
      <c r="Y1251" s="196"/>
      <c r="Z1251" s="189"/>
      <c r="AA1251" s="189"/>
      <c r="AB1251" s="189"/>
      <c r="AC1251" s="189"/>
    </row>
    <row r="1252" ht="80" hidden="1" customHeight="1" spans="1:29">
      <c r="A1252" s="177" t="s">
        <v>19094</v>
      </c>
      <c r="B1252" s="186"/>
      <c r="C1252" s="83" t="s">
        <v>2</v>
      </c>
      <c r="D1252" s="187" t="s">
        <v>16480</v>
      </c>
      <c r="E1252" s="188" t="s">
        <v>19095</v>
      </c>
      <c r="F1252" s="157" t="s">
        <v>16400</v>
      </c>
      <c r="G1252" s="189"/>
      <c r="H1252" s="190">
        <v>18</v>
      </c>
      <c r="I1252" s="78">
        <f t="shared" si="50"/>
        <v>18</v>
      </c>
      <c r="J1252" s="192">
        <v>1</v>
      </c>
      <c r="K1252" s="141">
        <v>0</v>
      </c>
      <c r="L1252" s="193">
        <f>STOCK[[#This Row],[Entradas]]-STOCK[[#This Row],[Salidas]]</f>
        <v>1</v>
      </c>
      <c r="M1252" s="99"/>
      <c r="N1252" s="76"/>
      <c r="O1252" s="76"/>
      <c r="P1252" s="190"/>
      <c r="Q1252" s="195"/>
      <c r="R1252" s="189"/>
      <c r="S1252" s="189"/>
      <c r="T1252" s="189"/>
      <c r="U1252" s="189"/>
      <c r="V1252" s="80">
        <f t="shared" si="49"/>
        <v>18</v>
      </c>
      <c r="W1252" s="189"/>
      <c r="X1252" s="189"/>
      <c r="Y1252" s="196"/>
      <c r="Z1252" s="189"/>
      <c r="AA1252" s="189"/>
      <c r="AB1252" s="189"/>
      <c r="AC1252" s="189"/>
    </row>
    <row r="1253" ht="80" hidden="1" customHeight="1" spans="1:29">
      <c r="A1253" s="177" t="s">
        <v>19096</v>
      </c>
      <c r="B1253" s="186"/>
      <c r="C1253" s="83" t="s">
        <v>2</v>
      </c>
      <c r="D1253" s="187" t="s">
        <v>16480</v>
      </c>
      <c r="E1253" s="188" t="s">
        <v>19097</v>
      </c>
      <c r="F1253" s="157" t="s">
        <v>16409</v>
      </c>
      <c r="G1253" s="189"/>
      <c r="H1253" s="190">
        <v>15</v>
      </c>
      <c r="I1253" s="78">
        <f t="shared" si="50"/>
        <v>15</v>
      </c>
      <c r="J1253" s="192">
        <v>1</v>
      </c>
      <c r="K1253" s="141">
        <v>0</v>
      </c>
      <c r="L1253" s="193">
        <f>STOCK[[#This Row],[Entradas]]-STOCK[[#This Row],[Salidas]]</f>
        <v>1</v>
      </c>
      <c r="M1253" s="99"/>
      <c r="N1253" s="76"/>
      <c r="O1253" s="76"/>
      <c r="P1253" s="190"/>
      <c r="Q1253" s="195"/>
      <c r="R1253" s="189"/>
      <c r="S1253" s="189"/>
      <c r="T1253" s="189"/>
      <c r="U1253" s="189"/>
      <c r="V1253" s="80">
        <f t="shared" si="49"/>
        <v>15</v>
      </c>
      <c r="W1253" s="189"/>
      <c r="X1253" s="189"/>
      <c r="Y1253" s="196"/>
      <c r="Z1253" s="189"/>
      <c r="AA1253" s="189"/>
      <c r="AB1253" s="189"/>
      <c r="AC1253" s="189"/>
    </row>
    <row r="1254" ht="80" hidden="1" customHeight="1" spans="1:29">
      <c r="A1254" s="177" t="s">
        <v>19098</v>
      </c>
      <c r="B1254" s="186"/>
      <c r="C1254" s="83" t="s">
        <v>2</v>
      </c>
      <c r="D1254" s="187" t="s">
        <v>16480</v>
      </c>
      <c r="E1254" s="188" t="s">
        <v>19099</v>
      </c>
      <c r="F1254" s="157" t="s">
        <v>16400</v>
      </c>
      <c r="G1254" s="189"/>
      <c r="H1254" s="190">
        <v>25</v>
      </c>
      <c r="I1254" s="78">
        <f t="shared" si="50"/>
        <v>25</v>
      </c>
      <c r="J1254" s="192">
        <v>1</v>
      </c>
      <c r="K1254" s="141">
        <v>0</v>
      </c>
      <c r="L1254" s="193">
        <f>STOCK[[#This Row],[Entradas]]-STOCK[[#This Row],[Salidas]]</f>
        <v>1</v>
      </c>
      <c r="M1254" s="99"/>
      <c r="N1254" s="76"/>
      <c r="O1254" s="76"/>
      <c r="P1254" s="190"/>
      <c r="Q1254" s="195"/>
      <c r="R1254" s="189"/>
      <c r="S1254" s="189"/>
      <c r="T1254" s="189"/>
      <c r="U1254" s="189"/>
      <c r="V1254" s="80">
        <f t="shared" si="49"/>
        <v>25</v>
      </c>
      <c r="W1254" s="189"/>
      <c r="X1254" s="189"/>
      <c r="Y1254" s="196"/>
      <c r="Z1254" s="189"/>
      <c r="AA1254" s="189"/>
      <c r="AB1254" s="189"/>
      <c r="AC1254" s="189"/>
    </row>
    <row r="1255" ht="80" hidden="1" customHeight="1" spans="1:29">
      <c r="A1255" s="177" t="s">
        <v>19100</v>
      </c>
      <c r="B1255" s="186"/>
      <c r="C1255" s="83" t="s">
        <v>2</v>
      </c>
      <c r="D1255" s="187" t="s">
        <v>16480</v>
      </c>
      <c r="E1255" s="188" t="s">
        <v>19101</v>
      </c>
      <c r="F1255" s="157" t="s">
        <v>16387</v>
      </c>
      <c r="G1255" s="189"/>
      <c r="H1255" s="190">
        <v>18</v>
      </c>
      <c r="I1255" s="78">
        <f t="shared" si="50"/>
        <v>18</v>
      </c>
      <c r="J1255" s="192">
        <v>1</v>
      </c>
      <c r="K1255" s="141">
        <v>0</v>
      </c>
      <c r="L1255" s="193">
        <f>STOCK[[#This Row],[Entradas]]-STOCK[[#This Row],[Salidas]]</f>
        <v>1</v>
      </c>
      <c r="M1255" s="99"/>
      <c r="N1255" s="76"/>
      <c r="O1255" s="76"/>
      <c r="P1255" s="190"/>
      <c r="Q1255" s="195"/>
      <c r="R1255" s="189"/>
      <c r="S1255" s="189"/>
      <c r="T1255" s="189"/>
      <c r="U1255" s="189"/>
      <c r="V1255" s="80">
        <f t="shared" si="49"/>
        <v>18</v>
      </c>
      <c r="W1255" s="189"/>
      <c r="X1255" s="189"/>
      <c r="Y1255" s="196"/>
      <c r="Z1255" s="189"/>
      <c r="AA1255" s="189"/>
      <c r="AB1255" s="189"/>
      <c r="AC1255" s="189"/>
    </row>
    <row r="1256" ht="80" hidden="1" customHeight="1" spans="1:29">
      <c r="A1256" s="177" t="s">
        <v>19102</v>
      </c>
      <c r="B1256" s="186"/>
      <c r="C1256" s="83" t="s">
        <v>2</v>
      </c>
      <c r="D1256" s="187" t="s">
        <v>16480</v>
      </c>
      <c r="E1256" s="188" t="s">
        <v>19103</v>
      </c>
      <c r="F1256" s="157" t="s">
        <v>16400</v>
      </c>
      <c r="G1256" s="189"/>
      <c r="H1256" s="190">
        <v>18</v>
      </c>
      <c r="I1256" s="78">
        <f t="shared" si="50"/>
        <v>18</v>
      </c>
      <c r="J1256" s="192">
        <v>1</v>
      </c>
      <c r="K1256" s="141"/>
      <c r="L1256" s="193">
        <f>STOCK[[#This Row],[Entradas]]-STOCK[[#This Row],[Salidas]]</f>
        <v>1</v>
      </c>
      <c r="M1256" s="99"/>
      <c r="N1256" s="76"/>
      <c r="O1256" s="76"/>
      <c r="P1256" s="190"/>
      <c r="Q1256" s="195"/>
      <c r="R1256" s="189"/>
      <c r="S1256" s="189"/>
      <c r="T1256" s="189"/>
      <c r="U1256" s="189"/>
      <c r="V1256" s="80">
        <f t="shared" si="49"/>
        <v>18</v>
      </c>
      <c r="W1256" s="189"/>
      <c r="X1256" s="189"/>
      <c r="Y1256" s="196"/>
      <c r="Z1256" s="189"/>
      <c r="AA1256" s="189"/>
      <c r="AB1256" s="189"/>
      <c r="AC1256" s="189"/>
    </row>
    <row r="1257" ht="80" hidden="1" customHeight="1" spans="1:29">
      <c r="A1257" s="177" t="s">
        <v>19104</v>
      </c>
      <c r="B1257" s="186"/>
      <c r="C1257" s="83" t="s">
        <v>2</v>
      </c>
      <c r="D1257" s="187" t="s">
        <v>16480</v>
      </c>
      <c r="E1257" s="188" t="s">
        <v>19105</v>
      </c>
      <c r="F1257" s="157" t="s">
        <v>16409</v>
      </c>
      <c r="G1257" s="189"/>
      <c r="H1257" s="190">
        <v>18</v>
      </c>
      <c r="I1257" s="78">
        <f t="shared" si="50"/>
        <v>18</v>
      </c>
      <c r="J1257" s="192">
        <v>1</v>
      </c>
      <c r="K1257" s="141">
        <v>0</v>
      </c>
      <c r="L1257" s="193">
        <f>STOCK[[#This Row],[Entradas]]-STOCK[[#This Row],[Salidas]]</f>
        <v>1</v>
      </c>
      <c r="M1257" s="99"/>
      <c r="N1257" s="76"/>
      <c r="O1257" s="76"/>
      <c r="P1257" s="190"/>
      <c r="Q1257" s="195"/>
      <c r="R1257" s="189"/>
      <c r="S1257" s="189"/>
      <c r="T1257" s="189"/>
      <c r="U1257" s="189"/>
      <c r="V1257" s="80">
        <f t="shared" si="49"/>
        <v>18</v>
      </c>
      <c r="W1257" s="189"/>
      <c r="X1257" s="189"/>
      <c r="Y1257" s="196"/>
      <c r="Z1257" s="189"/>
      <c r="AA1257" s="189"/>
      <c r="AB1257" s="189"/>
      <c r="AC1257" s="189"/>
    </row>
    <row r="1258" ht="80" hidden="1" customHeight="1" spans="1:29">
      <c r="A1258" s="177" t="s">
        <v>19106</v>
      </c>
      <c r="B1258" s="186"/>
      <c r="C1258" s="83" t="s">
        <v>2</v>
      </c>
      <c r="D1258" s="187" t="s">
        <v>16480</v>
      </c>
      <c r="E1258" s="188" t="s">
        <v>19107</v>
      </c>
      <c r="F1258" s="157" t="s">
        <v>16450</v>
      </c>
      <c r="G1258" s="189"/>
      <c r="H1258" s="190">
        <v>18</v>
      </c>
      <c r="I1258" s="78">
        <f t="shared" si="50"/>
        <v>18</v>
      </c>
      <c r="J1258" s="192">
        <v>1</v>
      </c>
      <c r="K1258" s="141">
        <v>0</v>
      </c>
      <c r="L1258" s="193">
        <f>STOCK[[#This Row],[Entradas]]-STOCK[[#This Row],[Salidas]]</f>
        <v>1</v>
      </c>
      <c r="M1258" s="99"/>
      <c r="N1258" s="76"/>
      <c r="O1258" s="76"/>
      <c r="P1258" s="190"/>
      <c r="Q1258" s="195"/>
      <c r="R1258" s="189"/>
      <c r="S1258" s="189"/>
      <c r="T1258" s="189"/>
      <c r="U1258" s="189"/>
      <c r="V1258" s="80">
        <f t="shared" si="49"/>
        <v>18</v>
      </c>
      <c r="W1258" s="189"/>
      <c r="X1258" s="189"/>
      <c r="Y1258" s="196"/>
      <c r="Z1258" s="189"/>
      <c r="AA1258" s="189"/>
      <c r="AB1258" s="189"/>
      <c r="AC1258" s="189"/>
    </row>
    <row r="1259" ht="80" hidden="1" customHeight="1" spans="1:29">
      <c r="A1259" s="177" t="s">
        <v>19108</v>
      </c>
      <c r="B1259" s="186"/>
      <c r="C1259" s="83" t="s">
        <v>2</v>
      </c>
      <c r="D1259" s="187" t="s">
        <v>16480</v>
      </c>
      <c r="E1259" s="188" t="s">
        <v>19109</v>
      </c>
      <c r="F1259" s="157" t="s">
        <v>16409</v>
      </c>
      <c r="G1259" s="189"/>
      <c r="H1259" s="190">
        <v>18</v>
      </c>
      <c r="I1259" s="78">
        <f t="shared" si="50"/>
        <v>18</v>
      </c>
      <c r="J1259" s="192">
        <v>1</v>
      </c>
      <c r="K1259" s="141">
        <v>0</v>
      </c>
      <c r="L1259" s="193">
        <f>STOCK[[#This Row],[Entradas]]-STOCK[[#This Row],[Salidas]]</f>
        <v>1</v>
      </c>
      <c r="M1259" s="99"/>
      <c r="N1259" s="76"/>
      <c r="O1259" s="76"/>
      <c r="P1259" s="190"/>
      <c r="Q1259" s="195"/>
      <c r="R1259" s="189"/>
      <c r="S1259" s="189"/>
      <c r="T1259" s="189"/>
      <c r="U1259" s="189"/>
      <c r="V1259" s="80">
        <f t="shared" si="49"/>
        <v>18</v>
      </c>
      <c r="W1259" s="189"/>
      <c r="X1259" s="189"/>
      <c r="Y1259" s="196"/>
      <c r="Z1259" s="189"/>
      <c r="AA1259" s="189"/>
      <c r="AB1259" s="189"/>
      <c r="AC1259" s="189"/>
    </row>
    <row r="1260" ht="80" hidden="1" customHeight="1" spans="1:29">
      <c r="A1260" s="177" t="s">
        <v>19110</v>
      </c>
      <c r="B1260" s="186"/>
      <c r="C1260" s="83" t="s">
        <v>2</v>
      </c>
      <c r="D1260" s="187" t="s">
        <v>16480</v>
      </c>
      <c r="E1260" s="188" t="s">
        <v>19111</v>
      </c>
      <c r="F1260" s="157" t="s">
        <v>16400</v>
      </c>
      <c r="G1260" s="189"/>
      <c r="H1260" s="190">
        <v>18</v>
      </c>
      <c r="I1260" s="78">
        <f t="shared" si="50"/>
        <v>18</v>
      </c>
      <c r="J1260" s="192">
        <v>1</v>
      </c>
      <c r="K1260" s="141">
        <v>1</v>
      </c>
      <c r="L1260" s="193">
        <f>STOCK[[#This Row],[Entradas]]-STOCK[[#This Row],[Salidas]]</f>
        <v>0</v>
      </c>
      <c r="M1260" s="99"/>
      <c r="N1260" s="76"/>
      <c r="O1260" s="76"/>
      <c r="P1260" s="190"/>
      <c r="Q1260" s="195"/>
      <c r="R1260" s="189"/>
      <c r="S1260" s="189"/>
      <c r="T1260" s="189"/>
      <c r="U1260" s="189"/>
      <c r="V1260" s="80">
        <f t="shared" si="49"/>
        <v>18</v>
      </c>
      <c r="W1260" s="189"/>
      <c r="X1260" s="189"/>
      <c r="Y1260" s="196"/>
      <c r="Z1260" s="189"/>
      <c r="AA1260" s="189"/>
      <c r="AB1260" s="189"/>
      <c r="AC1260" s="189"/>
    </row>
    <row r="1261" ht="80" hidden="1" customHeight="1" spans="1:29">
      <c r="A1261" s="177" t="s">
        <v>19112</v>
      </c>
      <c r="B1261" s="186"/>
      <c r="C1261" s="83" t="s">
        <v>2</v>
      </c>
      <c r="D1261" s="187" t="s">
        <v>16480</v>
      </c>
      <c r="E1261" s="188" t="s">
        <v>19113</v>
      </c>
      <c r="F1261" s="157" t="s">
        <v>16409</v>
      </c>
      <c r="G1261" s="189"/>
      <c r="H1261" s="190">
        <v>18</v>
      </c>
      <c r="I1261" s="78">
        <f t="shared" si="50"/>
        <v>18</v>
      </c>
      <c r="J1261" s="192">
        <v>1</v>
      </c>
      <c r="K1261" s="141">
        <v>0</v>
      </c>
      <c r="L1261" s="193">
        <f>STOCK[[#This Row],[Entradas]]-STOCK[[#This Row],[Salidas]]</f>
        <v>1</v>
      </c>
      <c r="M1261" s="99"/>
      <c r="N1261" s="76"/>
      <c r="O1261" s="76"/>
      <c r="P1261" s="190"/>
      <c r="Q1261" s="195"/>
      <c r="R1261" s="189"/>
      <c r="S1261" s="189"/>
      <c r="T1261" s="189"/>
      <c r="U1261" s="189"/>
      <c r="V1261" s="80">
        <f t="shared" si="49"/>
        <v>18</v>
      </c>
      <c r="W1261" s="189"/>
      <c r="X1261" s="189"/>
      <c r="Y1261" s="196"/>
      <c r="Z1261" s="189"/>
      <c r="AA1261" s="189"/>
      <c r="AB1261" s="189"/>
      <c r="AC1261" s="189"/>
    </row>
    <row r="1262" ht="80" hidden="1" customHeight="1" spans="1:29">
      <c r="A1262" s="177" t="s">
        <v>19114</v>
      </c>
      <c r="B1262" s="186"/>
      <c r="C1262" s="83" t="s">
        <v>2</v>
      </c>
      <c r="D1262" s="187" t="s">
        <v>16480</v>
      </c>
      <c r="E1262" s="188" t="s">
        <v>19115</v>
      </c>
      <c r="F1262" s="157" t="s">
        <v>16400</v>
      </c>
      <c r="G1262" s="189"/>
      <c r="H1262" s="190">
        <v>18</v>
      </c>
      <c r="I1262" s="78">
        <f t="shared" si="50"/>
        <v>18</v>
      </c>
      <c r="J1262" s="192">
        <v>1</v>
      </c>
      <c r="K1262" s="141">
        <v>0</v>
      </c>
      <c r="L1262" s="193">
        <f>STOCK[[#This Row],[Entradas]]-STOCK[[#This Row],[Salidas]]</f>
        <v>1</v>
      </c>
      <c r="M1262" s="99"/>
      <c r="N1262" s="76"/>
      <c r="O1262" s="76"/>
      <c r="P1262" s="190"/>
      <c r="Q1262" s="195"/>
      <c r="R1262" s="189"/>
      <c r="S1262" s="189"/>
      <c r="T1262" s="189"/>
      <c r="U1262" s="189"/>
      <c r="V1262" s="80">
        <f t="shared" si="49"/>
        <v>18</v>
      </c>
      <c r="W1262" s="189"/>
      <c r="X1262" s="189"/>
      <c r="Y1262" s="196"/>
      <c r="Z1262" s="189"/>
      <c r="AA1262" s="189"/>
      <c r="AB1262" s="189"/>
      <c r="AC1262" s="189"/>
    </row>
    <row r="1263" ht="80" hidden="1" customHeight="1" spans="1:29">
      <c r="A1263" s="177" t="s">
        <v>19116</v>
      </c>
      <c r="B1263" s="186"/>
      <c r="C1263" s="83" t="s">
        <v>2</v>
      </c>
      <c r="D1263" s="187" t="s">
        <v>16480</v>
      </c>
      <c r="E1263" s="188" t="s">
        <v>19117</v>
      </c>
      <c r="F1263" s="157" t="s">
        <v>16387</v>
      </c>
      <c r="G1263" s="189"/>
      <c r="H1263" s="190">
        <v>18</v>
      </c>
      <c r="I1263" s="78">
        <f t="shared" si="50"/>
        <v>18</v>
      </c>
      <c r="J1263" s="192">
        <v>1</v>
      </c>
      <c r="K1263" s="141">
        <v>0</v>
      </c>
      <c r="L1263" s="193">
        <f>STOCK[[#This Row],[Entradas]]-STOCK[[#This Row],[Salidas]]</f>
        <v>1</v>
      </c>
      <c r="M1263" s="99"/>
      <c r="N1263" s="76"/>
      <c r="O1263" s="76"/>
      <c r="P1263" s="190"/>
      <c r="Q1263" s="195"/>
      <c r="R1263" s="189"/>
      <c r="S1263" s="189"/>
      <c r="T1263" s="189"/>
      <c r="U1263" s="189"/>
      <c r="V1263" s="80">
        <f t="shared" si="49"/>
        <v>18</v>
      </c>
      <c r="W1263" s="189"/>
      <c r="X1263" s="189"/>
      <c r="Y1263" s="196"/>
      <c r="Z1263" s="189"/>
      <c r="AA1263" s="189"/>
      <c r="AB1263" s="189"/>
      <c r="AC1263" s="189"/>
    </row>
    <row r="1264" ht="80" hidden="1" customHeight="1" spans="1:29">
      <c r="A1264" s="177" t="s">
        <v>19118</v>
      </c>
      <c r="B1264" s="186"/>
      <c r="C1264" s="83" t="s">
        <v>2</v>
      </c>
      <c r="D1264" s="187" t="s">
        <v>16480</v>
      </c>
      <c r="E1264" s="188" t="s">
        <v>19119</v>
      </c>
      <c r="F1264" s="157" t="s">
        <v>16568</v>
      </c>
      <c r="G1264" s="189"/>
      <c r="H1264" s="190">
        <v>40</v>
      </c>
      <c r="I1264" s="78">
        <f t="shared" si="50"/>
        <v>40</v>
      </c>
      <c r="J1264" s="192">
        <v>2</v>
      </c>
      <c r="K1264" s="141">
        <v>0</v>
      </c>
      <c r="L1264" s="193">
        <f>STOCK[[#This Row],[Entradas]]-STOCK[[#This Row],[Salidas]]</f>
        <v>2</v>
      </c>
      <c r="M1264" s="99"/>
      <c r="N1264" s="76"/>
      <c r="O1264" s="76"/>
      <c r="P1264" s="190"/>
      <c r="Q1264" s="195"/>
      <c r="R1264" s="189"/>
      <c r="S1264" s="189"/>
      <c r="T1264" s="189"/>
      <c r="U1264" s="189"/>
      <c r="V1264" s="80">
        <f t="shared" si="49"/>
        <v>40</v>
      </c>
      <c r="W1264" s="189"/>
      <c r="X1264" s="189"/>
      <c r="Y1264" s="196"/>
      <c r="Z1264" s="189"/>
      <c r="AA1264" s="189"/>
      <c r="AB1264" s="189"/>
      <c r="AC1264" s="189"/>
    </row>
    <row r="1265" ht="80" hidden="1" customHeight="1" spans="1:29">
      <c r="A1265" s="177" t="s">
        <v>19120</v>
      </c>
      <c r="B1265" s="186"/>
      <c r="C1265" s="83" t="s">
        <v>2</v>
      </c>
      <c r="D1265" s="187" t="s">
        <v>16480</v>
      </c>
      <c r="E1265" s="188" t="s">
        <v>19121</v>
      </c>
      <c r="F1265" s="157" t="s">
        <v>16413</v>
      </c>
      <c r="G1265" s="189"/>
      <c r="H1265" s="190">
        <v>40</v>
      </c>
      <c r="I1265" s="78">
        <f t="shared" si="50"/>
        <v>40</v>
      </c>
      <c r="J1265" s="192">
        <v>1</v>
      </c>
      <c r="K1265" s="141">
        <v>0</v>
      </c>
      <c r="L1265" s="193">
        <f>STOCK[[#This Row],[Entradas]]-STOCK[[#This Row],[Salidas]]</f>
        <v>1</v>
      </c>
      <c r="M1265" s="99"/>
      <c r="N1265" s="76"/>
      <c r="O1265" s="76"/>
      <c r="P1265" s="190"/>
      <c r="Q1265" s="195"/>
      <c r="R1265" s="189"/>
      <c r="S1265" s="189"/>
      <c r="T1265" s="189"/>
      <c r="U1265" s="189"/>
      <c r="V1265" s="80">
        <f t="shared" si="49"/>
        <v>40</v>
      </c>
      <c r="W1265" s="189"/>
      <c r="X1265" s="189"/>
      <c r="Y1265" s="196"/>
      <c r="Z1265" s="189"/>
      <c r="AA1265" s="189"/>
      <c r="AB1265" s="189"/>
      <c r="AC1265" s="189"/>
    </row>
    <row r="1266" ht="80" hidden="1" customHeight="1" spans="1:29">
      <c r="A1266" s="177" t="s">
        <v>19122</v>
      </c>
      <c r="B1266" s="186"/>
      <c r="C1266" s="83" t="s">
        <v>2</v>
      </c>
      <c r="D1266" s="187" t="s">
        <v>16480</v>
      </c>
      <c r="E1266" s="188" t="s">
        <v>19123</v>
      </c>
      <c r="F1266" s="157" t="s">
        <v>16400</v>
      </c>
      <c r="G1266" s="189"/>
      <c r="H1266" s="190">
        <v>20</v>
      </c>
      <c r="I1266" s="78">
        <f t="shared" si="50"/>
        <v>20</v>
      </c>
      <c r="J1266" s="192">
        <v>1</v>
      </c>
      <c r="K1266" s="141">
        <v>0</v>
      </c>
      <c r="L1266" s="193">
        <f>STOCK[[#This Row],[Entradas]]-STOCK[[#This Row],[Salidas]]</f>
        <v>1</v>
      </c>
      <c r="M1266" s="99"/>
      <c r="N1266" s="76"/>
      <c r="O1266" s="76"/>
      <c r="P1266" s="190"/>
      <c r="Q1266" s="195"/>
      <c r="R1266" s="189"/>
      <c r="S1266" s="189"/>
      <c r="T1266" s="189"/>
      <c r="U1266" s="189"/>
      <c r="V1266" s="80">
        <f t="shared" si="49"/>
        <v>20</v>
      </c>
      <c r="W1266" s="189"/>
      <c r="X1266" s="189"/>
      <c r="Y1266" s="196"/>
      <c r="Z1266" s="189"/>
      <c r="AA1266" s="189"/>
      <c r="AB1266" s="189"/>
      <c r="AC1266" s="189"/>
    </row>
    <row r="1267" ht="80" hidden="1" customHeight="1" spans="1:29">
      <c r="A1267" s="177" t="s">
        <v>19124</v>
      </c>
      <c r="B1267" s="186"/>
      <c r="C1267" s="83" t="s">
        <v>2</v>
      </c>
      <c r="D1267" s="187" t="s">
        <v>16480</v>
      </c>
      <c r="E1267" s="188" t="s">
        <v>19125</v>
      </c>
      <c r="F1267" s="157" t="s">
        <v>16568</v>
      </c>
      <c r="G1267" s="189"/>
      <c r="H1267" s="190">
        <v>18</v>
      </c>
      <c r="I1267" s="78">
        <f t="shared" si="50"/>
        <v>18</v>
      </c>
      <c r="J1267" s="192">
        <v>1</v>
      </c>
      <c r="K1267" s="141">
        <v>0</v>
      </c>
      <c r="L1267" s="193">
        <f>STOCK[[#This Row],[Entradas]]-STOCK[[#This Row],[Salidas]]</f>
        <v>1</v>
      </c>
      <c r="M1267" s="99"/>
      <c r="N1267" s="76"/>
      <c r="O1267" s="76"/>
      <c r="P1267" s="190"/>
      <c r="Q1267" s="195"/>
      <c r="R1267" s="189"/>
      <c r="S1267" s="189"/>
      <c r="T1267" s="189"/>
      <c r="U1267" s="189"/>
      <c r="V1267" s="80">
        <f t="shared" si="49"/>
        <v>18</v>
      </c>
      <c r="W1267" s="189"/>
      <c r="X1267" s="189"/>
      <c r="Y1267" s="196"/>
      <c r="Z1267" s="189"/>
      <c r="AA1267" s="189"/>
      <c r="AB1267" s="189"/>
      <c r="AC1267" s="189"/>
    </row>
    <row r="1268" ht="80" hidden="1" customHeight="1" spans="1:29">
      <c r="A1268" s="177" t="s">
        <v>19126</v>
      </c>
      <c r="B1268" s="186"/>
      <c r="C1268" s="83" t="s">
        <v>2</v>
      </c>
      <c r="D1268" s="187" t="s">
        <v>16480</v>
      </c>
      <c r="E1268" s="188" t="s">
        <v>19127</v>
      </c>
      <c r="F1268" s="157" t="s">
        <v>16413</v>
      </c>
      <c r="G1268" s="189"/>
      <c r="H1268" s="190">
        <v>18</v>
      </c>
      <c r="I1268" s="78">
        <f t="shared" si="50"/>
        <v>18</v>
      </c>
      <c r="J1268" s="192">
        <v>1</v>
      </c>
      <c r="K1268" s="141">
        <v>0</v>
      </c>
      <c r="L1268" s="193">
        <f>STOCK[[#This Row],[Entradas]]-STOCK[[#This Row],[Salidas]]</f>
        <v>1</v>
      </c>
      <c r="M1268" s="99"/>
      <c r="N1268" s="76"/>
      <c r="O1268" s="76"/>
      <c r="P1268" s="190"/>
      <c r="Q1268" s="195"/>
      <c r="R1268" s="189"/>
      <c r="S1268" s="189"/>
      <c r="T1268" s="189"/>
      <c r="U1268" s="189"/>
      <c r="V1268" s="80">
        <f t="shared" si="49"/>
        <v>18</v>
      </c>
      <c r="W1268" s="189"/>
      <c r="X1268" s="189"/>
      <c r="Y1268" s="196"/>
      <c r="Z1268" s="189"/>
      <c r="AA1268" s="189"/>
      <c r="AB1268" s="189"/>
      <c r="AC1268" s="189"/>
    </row>
    <row r="1269" ht="80" hidden="1" customHeight="1" spans="1:29">
      <c r="A1269" s="177" t="s">
        <v>19128</v>
      </c>
      <c r="B1269" s="186"/>
      <c r="C1269" s="83" t="s">
        <v>2</v>
      </c>
      <c r="D1269" s="187" t="s">
        <v>16480</v>
      </c>
      <c r="E1269" s="188" t="s">
        <v>19129</v>
      </c>
      <c r="F1269" s="157" t="s">
        <v>16568</v>
      </c>
      <c r="G1269" s="189"/>
      <c r="H1269" s="190">
        <v>15</v>
      </c>
      <c r="I1269" s="78">
        <f t="shared" si="50"/>
        <v>15</v>
      </c>
      <c r="J1269" s="192">
        <v>1</v>
      </c>
      <c r="K1269" s="141">
        <v>0</v>
      </c>
      <c r="L1269" s="193">
        <f>STOCK[[#This Row],[Entradas]]-STOCK[[#This Row],[Salidas]]</f>
        <v>1</v>
      </c>
      <c r="M1269" s="99"/>
      <c r="N1269" s="76"/>
      <c r="O1269" s="76"/>
      <c r="P1269" s="190"/>
      <c r="Q1269" s="195"/>
      <c r="R1269" s="189"/>
      <c r="S1269" s="189"/>
      <c r="T1269" s="189"/>
      <c r="U1269" s="189"/>
      <c r="V1269" s="80">
        <f t="shared" si="49"/>
        <v>15</v>
      </c>
      <c r="W1269" s="189"/>
      <c r="X1269" s="189"/>
      <c r="Y1269" s="196"/>
      <c r="Z1269" s="189"/>
      <c r="AA1269" s="189"/>
      <c r="AB1269" s="189"/>
      <c r="AC1269" s="189"/>
    </row>
    <row r="1270" ht="80" hidden="1" customHeight="1" spans="1:29">
      <c r="A1270" s="177" t="s">
        <v>19130</v>
      </c>
      <c r="B1270" s="186"/>
      <c r="C1270" s="83" t="s">
        <v>2</v>
      </c>
      <c r="D1270" s="187" t="s">
        <v>16480</v>
      </c>
      <c r="E1270" s="188" t="s">
        <v>19131</v>
      </c>
      <c r="F1270" s="157" t="s">
        <v>16400</v>
      </c>
      <c r="G1270" s="189"/>
      <c r="H1270" s="190">
        <v>18</v>
      </c>
      <c r="I1270" s="78">
        <f t="shared" si="50"/>
        <v>18</v>
      </c>
      <c r="J1270" s="192">
        <v>1</v>
      </c>
      <c r="K1270" s="141">
        <v>0</v>
      </c>
      <c r="L1270" s="193">
        <f>STOCK[[#This Row],[Entradas]]-STOCK[[#This Row],[Salidas]]</f>
        <v>1</v>
      </c>
      <c r="M1270" s="99"/>
      <c r="N1270" s="76"/>
      <c r="O1270" s="76"/>
      <c r="P1270" s="190"/>
      <c r="Q1270" s="195"/>
      <c r="R1270" s="189"/>
      <c r="S1270" s="189"/>
      <c r="T1270" s="189"/>
      <c r="U1270" s="189"/>
      <c r="V1270" s="80">
        <f t="shared" si="49"/>
        <v>18</v>
      </c>
      <c r="W1270" s="189"/>
      <c r="X1270" s="189"/>
      <c r="Y1270" s="196"/>
      <c r="Z1270" s="189"/>
      <c r="AA1270" s="189"/>
      <c r="AB1270" s="189"/>
      <c r="AC1270" s="189"/>
    </row>
    <row r="1271" ht="80" hidden="1" customHeight="1" spans="1:29">
      <c r="A1271" s="177" t="s">
        <v>19132</v>
      </c>
      <c r="B1271" s="186"/>
      <c r="C1271" s="83" t="s">
        <v>2</v>
      </c>
      <c r="D1271" s="187" t="s">
        <v>16480</v>
      </c>
      <c r="E1271" s="188" t="s">
        <v>19133</v>
      </c>
      <c r="F1271" s="157" t="s">
        <v>16568</v>
      </c>
      <c r="G1271" s="189"/>
      <c r="H1271" s="190">
        <v>25</v>
      </c>
      <c r="I1271" s="78">
        <f t="shared" si="50"/>
        <v>25</v>
      </c>
      <c r="J1271" s="192">
        <v>3</v>
      </c>
      <c r="K1271" s="141">
        <v>0</v>
      </c>
      <c r="L1271" s="193">
        <f>STOCK[[#This Row],[Entradas]]-STOCK[[#This Row],[Salidas]]</f>
        <v>3</v>
      </c>
      <c r="M1271" s="99"/>
      <c r="N1271" s="76"/>
      <c r="O1271" s="76"/>
      <c r="P1271" s="190"/>
      <c r="Q1271" s="195"/>
      <c r="R1271" s="189"/>
      <c r="S1271" s="189"/>
      <c r="T1271" s="189"/>
      <c r="U1271" s="189"/>
      <c r="V1271" s="80">
        <f t="shared" si="49"/>
        <v>25</v>
      </c>
      <c r="W1271" s="189"/>
      <c r="X1271" s="189"/>
      <c r="Y1271" s="196"/>
      <c r="Z1271" s="189"/>
      <c r="AA1271" s="189"/>
      <c r="AB1271" s="189"/>
      <c r="AC1271" s="189"/>
    </row>
    <row r="1272" ht="80" hidden="1" customHeight="1" spans="1:29">
      <c r="A1272" s="177" t="s">
        <v>19134</v>
      </c>
      <c r="B1272" s="186"/>
      <c r="C1272" s="83" t="s">
        <v>2</v>
      </c>
      <c r="D1272" s="187" t="s">
        <v>16480</v>
      </c>
      <c r="E1272" s="188" t="s">
        <v>19135</v>
      </c>
      <c r="F1272" s="157" t="s">
        <v>16400</v>
      </c>
      <c r="G1272" s="189"/>
      <c r="H1272" s="190">
        <v>25</v>
      </c>
      <c r="I1272" s="78">
        <f t="shared" si="50"/>
        <v>25</v>
      </c>
      <c r="J1272" s="192">
        <v>1</v>
      </c>
      <c r="K1272" s="141">
        <v>0</v>
      </c>
      <c r="L1272" s="193">
        <f>STOCK[[#This Row],[Entradas]]-STOCK[[#This Row],[Salidas]]</f>
        <v>1</v>
      </c>
      <c r="M1272" s="99"/>
      <c r="N1272" s="76"/>
      <c r="O1272" s="76"/>
      <c r="P1272" s="190"/>
      <c r="Q1272" s="195"/>
      <c r="R1272" s="189"/>
      <c r="S1272" s="189"/>
      <c r="T1272" s="189"/>
      <c r="U1272" s="189"/>
      <c r="V1272" s="80">
        <f t="shared" ref="V1272:V1313" si="51">H1272</f>
        <v>25</v>
      </c>
      <c r="W1272" s="189"/>
      <c r="X1272" s="189"/>
      <c r="Y1272" s="196"/>
      <c r="Z1272" s="189"/>
      <c r="AA1272" s="189"/>
      <c r="AB1272" s="189"/>
      <c r="AC1272" s="189"/>
    </row>
    <row r="1273" ht="80" hidden="1" customHeight="1" spans="1:29">
      <c r="A1273" s="177" t="s">
        <v>19136</v>
      </c>
      <c r="B1273" s="186"/>
      <c r="C1273" s="83" t="s">
        <v>2</v>
      </c>
      <c r="D1273" s="187" t="s">
        <v>16480</v>
      </c>
      <c r="E1273" s="188" t="s">
        <v>19137</v>
      </c>
      <c r="F1273" s="157" t="s">
        <v>16409</v>
      </c>
      <c r="G1273" s="189"/>
      <c r="H1273" s="190">
        <v>35</v>
      </c>
      <c r="I1273" s="78">
        <f t="shared" si="50"/>
        <v>35</v>
      </c>
      <c r="J1273" s="192">
        <v>1</v>
      </c>
      <c r="K1273" s="141">
        <v>0</v>
      </c>
      <c r="L1273" s="193">
        <f>STOCK[[#This Row],[Entradas]]-STOCK[[#This Row],[Salidas]]</f>
        <v>1</v>
      </c>
      <c r="M1273" s="99"/>
      <c r="N1273" s="76"/>
      <c r="O1273" s="76"/>
      <c r="P1273" s="190"/>
      <c r="Q1273" s="195"/>
      <c r="R1273" s="189"/>
      <c r="S1273" s="189"/>
      <c r="T1273" s="189"/>
      <c r="U1273" s="189"/>
      <c r="V1273" s="80">
        <f t="shared" si="51"/>
        <v>35</v>
      </c>
      <c r="W1273" s="189"/>
      <c r="X1273" s="189"/>
      <c r="Y1273" s="196"/>
      <c r="Z1273" s="189"/>
      <c r="AA1273" s="189"/>
      <c r="AB1273" s="189"/>
      <c r="AC1273" s="189"/>
    </row>
    <row r="1274" ht="80" hidden="1" customHeight="1" spans="1:29">
      <c r="A1274" s="177" t="s">
        <v>19138</v>
      </c>
      <c r="B1274" s="186"/>
      <c r="C1274" s="83" t="s">
        <v>2</v>
      </c>
      <c r="D1274" s="187" t="s">
        <v>16582</v>
      </c>
      <c r="E1274" s="188" t="s">
        <v>19139</v>
      </c>
      <c r="F1274" s="157" t="s">
        <v>16413</v>
      </c>
      <c r="G1274" s="189"/>
      <c r="H1274" s="190">
        <v>25</v>
      </c>
      <c r="I1274" s="78">
        <f t="shared" si="50"/>
        <v>25</v>
      </c>
      <c r="J1274" s="192">
        <v>2</v>
      </c>
      <c r="K1274" s="141">
        <v>0</v>
      </c>
      <c r="L1274" s="193">
        <f>STOCK[[#This Row],[Entradas]]-STOCK[[#This Row],[Salidas]]</f>
        <v>2</v>
      </c>
      <c r="M1274" s="99"/>
      <c r="N1274" s="76"/>
      <c r="O1274" s="76"/>
      <c r="P1274" s="190"/>
      <c r="Q1274" s="195"/>
      <c r="R1274" s="189"/>
      <c r="S1274" s="189"/>
      <c r="T1274" s="189"/>
      <c r="U1274" s="189"/>
      <c r="V1274" s="80">
        <f t="shared" si="51"/>
        <v>25</v>
      </c>
      <c r="W1274" s="189"/>
      <c r="X1274" s="189"/>
      <c r="Y1274" s="196"/>
      <c r="Z1274" s="189"/>
      <c r="AA1274" s="189"/>
      <c r="AB1274" s="189"/>
      <c r="AC1274" s="189"/>
    </row>
    <row r="1275" ht="80" hidden="1" customHeight="1" spans="1:29">
      <c r="A1275" s="177" t="s">
        <v>19140</v>
      </c>
      <c r="B1275" s="186"/>
      <c r="C1275" s="83" t="s">
        <v>2</v>
      </c>
      <c r="D1275" s="187" t="s">
        <v>16461</v>
      </c>
      <c r="E1275" s="188" t="s">
        <v>19141</v>
      </c>
      <c r="F1275" s="157" t="s">
        <v>16568</v>
      </c>
      <c r="G1275" s="189"/>
      <c r="H1275" s="190">
        <v>25</v>
      </c>
      <c r="I1275" s="78">
        <f t="shared" si="50"/>
        <v>25</v>
      </c>
      <c r="J1275" s="192">
        <v>1</v>
      </c>
      <c r="K1275" s="141">
        <v>0</v>
      </c>
      <c r="L1275" s="193">
        <f>STOCK[[#This Row],[Entradas]]-STOCK[[#This Row],[Salidas]]</f>
        <v>1</v>
      </c>
      <c r="M1275" s="99"/>
      <c r="N1275" s="76"/>
      <c r="O1275" s="76"/>
      <c r="P1275" s="190"/>
      <c r="Q1275" s="195"/>
      <c r="R1275" s="189"/>
      <c r="S1275" s="189"/>
      <c r="T1275" s="189"/>
      <c r="U1275" s="189"/>
      <c r="V1275" s="80">
        <f t="shared" si="51"/>
        <v>25</v>
      </c>
      <c r="W1275" s="189"/>
      <c r="X1275" s="189"/>
      <c r="Y1275" s="196"/>
      <c r="Z1275" s="189"/>
      <c r="AA1275" s="189"/>
      <c r="AB1275" s="189"/>
      <c r="AC1275" s="189"/>
    </row>
    <row r="1276" ht="80" hidden="1" customHeight="1" spans="1:29">
      <c r="A1276" s="177" t="s">
        <v>19142</v>
      </c>
      <c r="B1276" s="186"/>
      <c r="C1276" s="83" t="s">
        <v>2</v>
      </c>
      <c r="D1276" s="187" t="s">
        <v>16480</v>
      </c>
      <c r="E1276" s="188" t="s">
        <v>19143</v>
      </c>
      <c r="F1276" s="157" t="s">
        <v>16413</v>
      </c>
      <c r="G1276" s="189"/>
      <c r="H1276" s="190">
        <v>15</v>
      </c>
      <c r="I1276" s="78">
        <f t="shared" si="50"/>
        <v>15</v>
      </c>
      <c r="J1276" s="192">
        <v>1</v>
      </c>
      <c r="K1276" s="141">
        <v>0</v>
      </c>
      <c r="L1276" s="193">
        <f>STOCK[[#This Row],[Entradas]]-STOCK[[#This Row],[Salidas]]</f>
        <v>1</v>
      </c>
      <c r="M1276" s="99"/>
      <c r="N1276" s="76"/>
      <c r="O1276" s="76"/>
      <c r="P1276" s="190"/>
      <c r="Q1276" s="195"/>
      <c r="R1276" s="189"/>
      <c r="S1276" s="189"/>
      <c r="T1276" s="189"/>
      <c r="U1276" s="189"/>
      <c r="V1276" s="80">
        <f t="shared" si="51"/>
        <v>15</v>
      </c>
      <c r="W1276" s="189"/>
      <c r="X1276" s="189"/>
      <c r="Y1276" s="196"/>
      <c r="Z1276" s="189"/>
      <c r="AA1276" s="189"/>
      <c r="AB1276" s="189"/>
      <c r="AC1276" s="189"/>
    </row>
    <row r="1277" ht="80" hidden="1" customHeight="1" spans="1:29">
      <c r="A1277" s="177" t="s">
        <v>19144</v>
      </c>
      <c r="B1277" s="186"/>
      <c r="C1277" s="83" t="s">
        <v>2</v>
      </c>
      <c r="D1277" s="187" t="s">
        <v>16480</v>
      </c>
      <c r="E1277" s="188" t="s">
        <v>19145</v>
      </c>
      <c r="F1277" s="157" t="s">
        <v>16413</v>
      </c>
      <c r="G1277" s="189"/>
      <c r="H1277" s="190">
        <v>18</v>
      </c>
      <c r="I1277" s="78">
        <f t="shared" si="50"/>
        <v>18</v>
      </c>
      <c r="J1277" s="192">
        <v>2</v>
      </c>
      <c r="K1277" s="141">
        <v>0</v>
      </c>
      <c r="L1277" s="193">
        <f>STOCK[[#This Row],[Entradas]]-STOCK[[#This Row],[Salidas]]</f>
        <v>2</v>
      </c>
      <c r="M1277" s="99"/>
      <c r="N1277" s="76"/>
      <c r="O1277" s="76"/>
      <c r="P1277" s="190"/>
      <c r="Q1277" s="195"/>
      <c r="R1277" s="189"/>
      <c r="S1277" s="189"/>
      <c r="T1277" s="189"/>
      <c r="U1277" s="189"/>
      <c r="V1277" s="80">
        <f t="shared" si="51"/>
        <v>18</v>
      </c>
      <c r="W1277" s="189"/>
      <c r="X1277" s="189"/>
      <c r="Y1277" s="196"/>
      <c r="Z1277" s="189"/>
      <c r="AA1277" s="189"/>
      <c r="AB1277" s="189"/>
      <c r="AC1277" s="189"/>
    </row>
    <row r="1278" ht="80" hidden="1" customHeight="1" spans="1:29">
      <c r="A1278" s="177" t="s">
        <v>19146</v>
      </c>
      <c r="B1278" s="186"/>
      <c r="C1278" s="83" t="s">
        <v>2</v>
      </c>
      <c r="D1278" s="187" t="s">
        <v>16480</v>
      </c>
      <c r="E1278" s="188" t="s">
        <v>19147</v>
      </c>
      <c r="F1278" s="157" t="s">
        <v>16409</v>
      </c>
      <c r="G1278" s="189"/>
      <c r="H1278" s="190">
        <v>18</v>
      </c>
      <c r="I1278" s="78">
        <f t="shared" si="50"/>
        <v>18</v>
      </c>
      <c r="J1278" s="192">
        <v>2</v>
      </c>
      <c r="K1278" s="141">
        <v>0</v>
      </c>
      <c r="L1278" s="193">
        <f>STOCK[[#This Row],[Entradas]]-STOCK[[#This Row],[Salidas]]</f>
        <v>2</v>
      </c>
      <c r="M1278" s="99"/>
      <c r="N1278" s="76"/>
      <c r="O1278" s="76"/>
      <c r="P1278" s="190"/>
      <c r="Q1278" s="195"/>
      <c r="R1278" s="189"/>
      <c r="S1278" s="189"/>
      <c r="T1278" s="189"/>
      <c r="U1278" s="189"/>
      <c r="V1278" s="80">
        <f t="shared" si="51"/>
        <v>18</v>
      </c>
      <c r="W1278" s="189"/>
      <c r="X1278" s="189"/>
      <c r="Y1278" s="196"/>
      <c r="Z1278" s="189"/>
      <c r="AA1278" s="189"/>
      <c r="AB1278" s="189"/>
      <c r="AC1278" s="189"/>
    </row>
    <row r="1279" ht="80" hidden="1" customHeight="1" spans="1:29">
      <c r="A1279" s="177" t="s">
        <v>19148</v>
      </c>
      <c r="B1279" s="186"/>
      <c r="C1279" s="83" t="s">
        <v>2</v>
      </c>
      <c r="D1279" s="187" t="s">
        <v>16480</v>
      </c>
      <c r="E1279" s="188" t="s">
        <v>19149</v>
      </c>
      <c r="F1279" s="157" t="s">
        <v>16400</v>
      </c>
      <c r="G1279" s="189"/>
      <c r="H1279" s="190">
        <v>20</v>
      </c>
      <c r="I1279" s="78">
        <f t="shared" si="50"/>
        <v>20</v>
      </c>
      <c r="J1279" s="192">
        <v>1</v>
      </c>
      <c r="K1279" s="141">
        <v>0</v>
      </c>
      <c r="L1279" s="193">
        <f>STOCK[[#This Row],[Entradas]]-STOCK[[#This Row],[Salidas]]</f>
        <v>1</v>
      </c>
      <c r="M1279" s="99"/>
      <c r="N1279" s="76"/>
      <c r="O1279" s="76"/>
      <c r="P1279" s="190"/>
      <c r="Q1279" s="195"/>
      <c r="R1279" s="189"/>
      <c r="S1279" s="189"/>
      <c r="T1279" s="189"/>
      <c r="U1279" s="189"/>
      <c r="V1279" s="80">
        <f t="shared" si="51"/>
        <v>20</v>
      </c>
      <c r="W1279" s="189"/>
      <c r="X1279" s="189"/>
      <c r="Y1279" s="196"/>
      <c r="Z1279" s="189"/>
      <c r="AA1279" s="189"/>
      <c r="AB1279" s="189"/>
      <c r="AC1279" s="189"/>
    </row>
    <row r="1280" ht="80" hidden="1" customHeight="1" spans="1:29">
      <c r="A1280" s="177" t="s">
        <v>19150</v>
      </c>
      <c r="B1280" s="186"/>
      <c r="C1280" s="83" t="s">
        <v>2</v>
      </c>
      <c r="D1280" s="187" t="s">
        <v>16480</v>
      </c>
      <c r="E1280" s="188" t="s">
        <v>18708</v>
      </c>
      <c r="F1280" s="157" t="s">
        <v>16400</v>
      </c>
      <c r="G1280" s="189"/>
      <c r="H1280" s="190">
        <v>15</v>
      </c>
      <c r="I1280" s="78">
        <f t="shared" si="50"/>
        <v>15</v>
      </c>
      <c r="J1280" s="192">
        <v>2</v>
      </c>
      <c r="K1280" s="141">
        <v>0</v>
      </c>
      <c r="L1280" s="193">
        <f>STOCK[[#This Row],[Entradas]]-STOCK[[#This Row],[Salidas]]</f>
        <v>2</v>
      </c>
      <c r="M1280" s="99"/>
      <c r="N1280" s="76"/>
      <c r="O1280" s="76"/>
      <c r="P1280" s="190"/>
      <c r="Q1280" s="195"/>
      <c r="R1280" s="189"/>
      <c r="S1280" s="189"/>
      <c r="T1280" s="189"/>
      <c r="U1280" s="189"/>
      <c r="V1280" s="80">
        <f t="shared" si="51"/>
        <v>15</v>
      </c>
      <c r="W1280" s="189"/>
      <c r="X1280" s="189"/>
      <c r="Y1280" s="196"/>
      <c r="Z1280" s="189"/>
      <c r="AA1280" s="189"/>
      <c r="AB1280" s="189"/>
      <c r="AC1280" s="189"/>
    </row>
    <row r="1281" ht="80" hidden="1" customHeight="1" spans="1:29">
      <c r="A1281" s="177" t="s">
        <v>19151</v>
      </c>
      <c r="B1281" s="186"/>
      <c r="C1281" s="83" t="s">
        <v>2</v>
      </c>
      <c r="D1281" s="187" t="s">
        <v>16480</v>
      </c>
      <c r="E1281" s="188" t="s">
        <v>19152</v>
      </c>
      <c r="F1281" s="157" t="s">
        <v>16409</v>
      </c>
      <c r="G1281" s="189"/>
      <c r="H1281" s="190">
        <v>15</v>
      </c>
      <c r="I1281" s="78">
        <f t="shared" si="50"/>
        <v>15</v>
      </c>
      <c r="J1281" s="192">
        <v>2</v>
      </c>
      <c r="K1281" s="141">
        <v>0</v>
      </c>
      <c r="L1281" s="193">
        <f>STOCK[[#This Row],[Entradas]]-STOCK[[#This Row],[Salidas]]</f>
        <v>2</v>
      </c>
      <c r="M1281" s="99"/>
      <c r="N1281" s="76"/>
      <c r="O1281" s="76"/>
      <c r="P1281" s="190"/>
      <c r="Q1281" s="195"/>
      <c r="R1281" s="189"/>
      <c r="S1281" s="189"/>
      <c r="T1281" s="189"/>
      <c r="U1281" s="189"/>
      <c r="V1281" s="80">
        <f t="shared" si="51"/>
        <v>15</v>
      </c>
      <c r="W1281" s="189"/>
      <c r="X1281" s="189"/>
      <c r="Y1281" s="196"/>
      <c r="Z1281" s="189"/>
      <c r="AA1281" s="189"/>
      <c r="AB1281" s="189"/>
      <c r="AC1281" s="189"/>
    </row>
    <row r="1282" ht="80" hidden="1" customHeight="1" spans="1:29">
      <c r="A1282" s="177" t="s">
        <v>19153</v>
      </c>
      <c r="B1282" s="186"/>
      <c r="C1282" s="83" t="s">
        <v>2</v>
      </c>
      <c r="D1282" s="187" t="s">
        <v>16480</v>
      </c>
      <c r="E1282" s="188" t="s">
        <v>19154</v>
      </c>
      <c r="F1282" s="157" t="s">
        <v>16400</v>
      </c>
      <c r="G1282" s="189"/>
      <c r="H1282" s="190">
        <v>18</v>
      </c>
      <c r="I1282" s="78">
        <f t="shared" si="50"/>
        <v>18</v>
      </c>
      <c r="J1282" s="192">
        <v>2</v>
      </c>
      <c r="K1282" s="141">
        <v>0</v>
      </c>
      <c r="L1282" s="193">
        <f>STOCK[[#This Row],[Entradas]]-STOCK[[#This Row],[Salidas]]</f>
        <v>2</v>
      </c>
      <c r="M1282" s="99"/>
      <c r="N1282" s="76"/>
      <c r="O1282" s="76"/>
      <c r="P1282" s="190"/>
      <c r="Q1282" s="195"/>
      <c r="R1282" s="189"/>
      <c r="S1282" s="189"/>
      <c r="T1282" s="189"/>
      <c r="U1282" s="189"/>
      <c r="V1282" s="80">
        <f t="shared" si="51"/>
        <v>18</v>
      </c>
      <c r="W1282" s="189"/>
      <c r="X1282" s="189"/>
      <c r="Y1282" s="196"/>
      <c r="Z1282" s="189"/>
      <c r="AA1282" s="189"/>
      <c r="AB1282" s="189"/>
      <c r="AC1282" s="189"/>
    </row>
    <row r="1283" ht="80" hidden="1" customHeight="1" spans="1:29">
      <c r="A1283" s="177" t="s">
        <v>19155</v>
      </c>
      <c r="B1283" s="186"/>
      <c r="C1283" s="83" t="s">
        <v>2</v>
      </c>
      <c r="D1283" s="187" t="s">
        <v>16480</v>
      </c>
      <c r="E1283" s="188" t="s">
        <v>19156</v>
      </c>
      <c r="F1283" s="157" t="s">
        <v>16387</v>
      </c>
      <c r="G1283" s="189"/>
      <c r="H1283" s="190">
        <v>18</v>
      </c>
      <c r="I1283" s="78">
        <f t="shared" si="50"/>
        <v>18</v>
      </c>
      <c r="J1283" s="192">
        <v>1</v>
      </c>
      <c r="K1283" s="141">
        <v>0</v>
      </c>
      <c r="L1283" s="193">
        <f>STOCK[[#This Row],[Entradas]]-STOCK[[#This Row],[Salidas]]</f>
        <v>1</v>
      </c>
      <c r="M1283" s="99"/>
      <c r="N1283" s="76"/>
      <c r="O1283" s="76"/>
      <c r="P1283" s="190"/>
      <c r="Q1283" s="195"/>
      <c r="R1283" s="189"/>
      <c r="S1283" s="189"/>
      <c r="T1283" s="189"/>
      <c r="U1283" s="189"/>
      <c r="V1283" s="80">
        <f t="shared" si="51"/>
        <v>18</v>
      </c>
      <c r="W1283" s="189"/>
      <c r="X1283" s="189"/>
      <c r="Y1283" s="196"/>
      <c r="Z1283" s="189"/>
      <c r="AA1283" s="189"/>
      <c r="AB1283" s="189"/>
      <c r="AC1283" s="189"/>
    </row>
    <row r="1284" ht="80" hidden="1" customHeight="1" spans="1:29">
      <c r="A1284" s="177" t="s">
        <v>19157</v>
      </c>
      <c r="B1284" s="186"/>
      <c r="C1284" s="83" t="s">
        <v>2</v>
      </c>
      <c r="D1284" s="187" t="s">
        <v>16480</v>
      </c>
      <c r="E1284" s="188" t="s">
        <v>19158</v>
      </c>
      <c r="F1284" s="157" t="s">
        <v>16409</v>
      </c>
      <c r="G1284" s="189"/>
      <c r="H1284" s="190">
        <v>15</v>
      </c>
      <c r="I1284" s="78">
        <f t="shared" si="50"/>
        <v>15</v>
      </c>
      <c r="J1284" s="192">
        <v>1</v>
      </c>
      <c r="K1284" s="141">
        <v>0</v>
      </c>
      <c r="L1284" s="193">
        <f>STOCK[[#This Row],[Entradas]]-STOCK[[#This Row],[Salidas]]</f>
        <v>1</v>
      </c>
      <c r="M1284" s="99"/>
      <c r="N1284" s="76"/>
      <c r="O1284" s="76"/>
      <c r="P1284" s="190"/>
      <c r="Q1284" s="195"/>
      <c r="R1284" s="189"/>
      <c r="S1284" s="189"/>
      <c r="T1284" s="189"/>
      <c r="U1284" s="189"/>
      <c r="V1284" s="80">
        <f t="shared" si="51"/>
        <v>15</v>
      </c>
      <c r="W1284" s="189"/>
      <c r="X1284" s="189"/>
      <c r="Y1284" s="196"/>
      <c r="Z1284" s="189"/>
      <c r="AA1284" s="189"/>
      <c r="AB1284" s="189"/>
      <c r="AC1284" s="189"/>
    </row>
    <row r="1285" ht="80" hidden="1" customHeight="1" spans="1:29">
      <c r="A1285" s="177" t="s">
        <v>19159</v>
      </c>
      <c r="B1285" s="186"/>
      <c r="C1285" s="83" t="s">
        <v>2</v>
      </c>
      <c r="D1285" s="187" t="s">
        <v>16480</v>
      </c>
      <c r="E1285" s="188" t="s">
        <v>19160</v>
      </c>
      <c r="F1285" s="157" t="s">
        <v>16400</v>
      </c>
      <c r="G1285" s="189"/>
      <c r="H1285" s="190">
        <v>18</v>
      </c>
      <c r="I1285" s="78">
        <f t="shared" si="50"/>
        <v>18</v>
      </c>
      <c r="J1285" s="192">
        <v>1</v>
      </c>
      <c r="K1285" s="141">
        <v>0</v>
      </c>
      <c r="L1285" s="193">
        <f>STOCK[[#This Row],[Entradas]]-STOCK[[#This Row],[Salidas]]</f>
        <v>1</v>
      </c>
      <c r="M1285" s="99"/>
      <c r="N1285" s="76"/>
      <c r="O1285" s="76"/>
      <c r="P1285" s="190"/>
      <c r="Q1285" s="195"/>
      <c r="R1285" s="189"/>
      <c r="S1285" s="189"/>
      <c r="T1285" s="189"/>
      <c r="U1285" s="189"/>
      <c r="V1285" s="80">
        <f t="shared" si="51"/>
        <v>18</v>
      </c>
      <c r="W1285" s="189"/>
      <c r="X1285" s="189"/>
      <c r="Y1285" s="196"/>
      <c r="Z1285" s="189"/>
      <c r="AA1285" s="189"/>
      <c r="AB1285" s="189"/>
      <c r="AC1285" s="189"/>
    </row>
    <row r="1286" ht="80" hidden="1" customHeight="1" spans="1:29">
      <c r="A1286" s="177" t="s">
        <v>19161</v>
      </c>
      <c r="B1286" s="186"/>
      <c r="C1286" s="83" t="s">
        <v>2</v>
      </c>
      <c r="D1286" s="187" t="s">
        <v>16480</v>
      </c>
      <c r="E1286" s="188" t="s">
        <v>19162</v>
      </c>
      <c r="F1286" s="157" t="s">
        <v>17230</v>
      </c>
      <c r="G1286" s="189"/>
      <c r="H1286" s="190">
        <v>18</v>
      </c>
      <c r="I1286" s="78">
        <f t="shared" si="50"/>
        <v>18</v>
      </c>
      <c r="J1286" s="192">
        <v>1</v>
      </c>
      <c r="K1286" s="141">
        <v>0</v>
      </c>
      <c r="L1286" s="193">
        <f>STOCK[[#This Row],[Entradas]]-STOCK[[#This Row],[Salidas]]</f>
        <v>1</v>
      </c>
      <c r="M1286" s="99"/>
      <c r="N1286" s="76"/>
      <c r="O1286" s="76"/>
      <c r="P1286" s="190"/>
      <c r="Q1286" s="195"/>
      <c r="R1286" s="189"/>
      <c r="S1286" s="189"/>
      <c r="T1286" s="189"/>
      <c r="U1286" s="189"/>
      <c r="V1286" s="80">
        <f t="shared" si="51"/>
        <v>18</v>
      </c>
      <c r="W1286" s="189"/>
      <c r="X1286" s="189"/>
      <c r="Y1286" s="196"/>
      <c r="Z1286" s="189"/>
      <c r="AA1286" s="189"/>
      <c r="AB1286" s="189"/>
      <c r="AC1286" s="189"/>
    </row>
    <row r="1287" ht="80" hidden="1" customHeight="1" spans="1:29">
      <c r="A1287" s="177" t="s">
        <v>19163</v>
      </c>
      <c r="B1287" s="186"/>
      <c r="C1287" s="83" t="s">
        <v>2</v>
      </c>
      <c r="D1287" s="187" t="s">
        <v>16480</v>
      </c>
      <c r="E1287" s="188" t="s">
        <v>19164</v>
      </c>
      <c r="F1287" s="157" t="s">
        <v>16409</v>
      </c>
      <c r="G1287" s="189"/>
      <c r="H1287" s="190">
        <v>18</v>
      </c>
      <c r="I1287" s="78">
        <f t="shared" si="50"/>
        <v>18</v>
      </c>
      <c r="J1287" s="192">
        <v>1</v>
      </c>
      <c r="K1287" s="141">
        <v>0</v>
      </c>
      <c r="L1287" s="193">
        <f>STOCK[[#This Row],[Entradas]]-STOCK[[#This Row],[Salidas]]</f>
        <v>1</v>
      </c>
      <c r="M1287" s="99"/>
      <c r="N1287" s="76"/>
      <c r="O1287" s="76"/>
      <c r="P1287" s="190"/>
      <c r="Q1287" s="195"/>
      <c r="R1287" s="189"/>
      <c r="S1287" s="189"/>
      <c r="T1287" s="189"/>
      <c r="U1287" s="189"/>
      <c r="V1287" s="80">
        <f t="shared" si="51"/>
        <v>18</v>
      </c>
      <c r="W1287" s="189"/>
      <c r="X1287" s="189"/>
      <c r="Y1287" s="196"/>
      <c r="Z1287" s="189"/>
      <c r="AA1287" s="189"/>
      <c r="AB1287" s="189"/>
      <c r="AC1287" s="189"/>
    </row>
    <row r="1288" ht="80" hidden="1" customHeight="1" spans="1:29">
      <c r="A1288" s="177" t="s">
        <v>19165</v>
      </c>
      <c r="B1288" s="186"/>
      <c r="C1288" s="83" t="s">
        <v>2</v>
      </c>
      <c r="D1288" s="187" t="s">
        <v>16480</v>
      </c>
      <c r="E1288" s="188" t="s">
        <v>19166</v>
      </c>
      <c r="F1288" s="157" t="s">
        <v>16387</v>
      </c>
      <c r="G1288" s="189"/>
      <c r="H1288" s="190">
        <v>18</v>
      </c>
      <c r="I1288" s="78">
        <f t="shared" si="50"/>
        <v>18</v>
      </c>
      <c r="J1288" s="192">
        <v>1</v>
      </c>
      <c r="K1288" s="141">
        <v>0</v>
      </c>
      <c r="L1288" s="193">
        <f>STOCK[[#This Row],[Entradas]]-STOCK[[#This Row],[Salidas]]</f>
        <v>1</v>
      </c>
      <c r="M1288" s="99"/>
      <c r="N1288" s="76"/>
      <c r="O1288" s="76"/>
      <c r="P1288" s="190"/>
      <c r="Q1288" s="195"/>
      <c r="R1288" s="189"/>
      <c r="S1288" s="189"/>
      <c r="T1288" s="189"/>
      <c r="U1288" s="189"/>
      <c r="V1288" s="80">
        <f t="shared" si="51"/>
        <v>18</v>
      </c>
      <c r="W1288" s="189"/>
      <c r="X1288" s="189"/>
      <c r="Y1288" s="196"/>
      <c r="Z1288" s="189"/>
      <c r="AA1288" s="189"/>
      <c r="AB1288" s="189"/>
      <c r="AC1288" s="189"/>
    </row>
    <row r="1289" ht="80" hidden="1" customHeight="1" spans="1:29">
      <c r="A1289" s="177" t="s">
        <v>19167</v>
      </c>
      <c r="B1289" s="186"/>
      <c r="C1289" s="83" t="s">
        <v>2</v>
      </c>
      <c r="D1289" s="187" t="s">
        <v>16480</v>
      </c>
      <c r="E1289" s="188" t="s">
        <v>19168</v>
      </c>
      <c r="F1289" s="157" t="s">
        <v>16387</v>
      </c>
      <c r="G1289" s="189"/>
      <c r="H1289" s="190">
        <v>18</v>
      </c>
      <c r="I1289" s="78">
        <f t="shared" si="50"/>
        <v>18</v>
      </c>
      <c r="J1289" s="192">
        <v>1</v>
      </c>
      <c r="K1289" s="141">
        <v>0</v>
      </c>
      <c r="L1289" s="193">
        <f>STOCK[[#This Row],[Entradas]]-STOCK[[#This Row],[Salidas]]</f>
        <v>1</v>
      </c>
      <c r="M1289" s="99"/>
      <c r="N1289" s="76"/>
      <c r="O1289" s="76"/>
      <c r="P1289" s="190"/>
      <c r="Q1289" s="195"/>
      <c r="R1289" s="189"/>
      <c r="S1289" s="189"/>
      <c r="T1289" s="189"/>
      <c r="U1289" s="189"/>
      <c r="V1289" s="80">
        <f t="shared" si="51"/>
        <v>18</v>
      </c>
      <c r="W1289" s="189"/>
      <c r="X1289" s="189"/>
      <c r="Y1289" s="196"/>
      <c r="Z1289" s="189"/>
      <c r="AA1289" s="189"/>
      <c r="AB1289" s="189"/>
      <c r="AC1289" s="189"/>
    </row>
    <row r="1290" ht="80" hidden="1" customHeight="1" spans="1:29">
      <c r="A1290" s="177" t="s">
        <v>19169</v>
      </c>
      <c r="B1290" s="186"/>
      <c r="C1290" s="83" t="s">
        <v>2</v>
      </c>
      <c r="D1290" s="187" t="s">
        <v>16480</v>
      </c>
      <c r="E1290" s="188" t="s">
        <v>19170</v>
      </c>
      <c r="F1290" s="157" t="s">
        <v>16568</v>
      </c>
      <c r="G1290" s="189"/>
      <c r="H1290" s="190">
        <v>18</v>
      </c>
      <c r="I1290" s="78">
        <f t="shared" si="50"/>
        <v>18</v>
      </c>
      <c r="J1290" s="192">
        <v>1</v>
      </c>
      <c r="K1290" s="141">
        <v>0</v>
      </c>
      <c r="L1290" s="193">
        <f>STOCK[[#This Row],[Entradas]]-STOCK[[#This Row],[Salidas]]</f>
        <v>1</v>
      </c>
      <c r="M1290" s="99"/>
      <c r="N1290" s="76"/>
      <c r="O1290" s="76"/>
      <c r="P1290" s="190"/>
      <c r="Q1290" s="195"/>
      <c r="R1290" s="189"/>
      <c r="S1290" s="189"/>
      <c r="T1290" s="189"/>
      <c r="U1290" s="189"/>
      <c r="V1290" s="80">
        <f t="shared" si="51"/>
        <v>18</v>
      </c>
      <c r="W1290" s="189"/>
      <c r="X1290" s="189"/>
      <c r="Y1290" s="196"/>
      <c r="Z1290" s="189"/>
      <c r="AA1290" s="189"/>
      <c r="AB1290" s="189"/>
      <c r="AC1290" s="189"/>
    </row>
    <row r="1291" ht="80" hidden="1" customHeight="1" spans="1:29">
      <c r="A1291" s="177" t="s">
        <v>19171</v>
      </c>
      <c r="B1291" s="186"/>
      <c r="C1291" s="83" t="s">
        <v>2</v>
      </c>
      <c r="D1291" s="187" t="s">
        <v>16480</v>
      </c>
      <c r="E1291" s="188" t="s">
        <v>19172</v>
      </c>
      <c r="F1291" s="157" t="s">
        <v>16409</v>
      </c>
      <c r="G1291" s="189"/>
      <c r="H1291" s="190">
        <v>15</v>
      </c>
      <c r="I1291" s="78">
        <f t="shared" si="50"/>
        <v>15</v>
      </c>
      <c r="J1291" s="192">
        <v>1</v>
      </c>
      <c r="K1291" s="141">
        <v>0</v>
      </c>
      <c r="L1291" s="193">
        <f>STOCK[[#This Row],[Entradas]]-STOCK[[#This Row],[Salidas]]</f>
        <v>1</v>
      </c>
      <c r="M1291" s="99"/>
      <c r="N1291" s="76"/>
      <c r="O1291" s="76"/>
      <c r="P1291" s="190"/>
      <c r="Q1291" s="195"/>
      <c r="R1291" s="189"/>
      <c r="S1291" s="189"/>
      <c r="T1291" s="189"/>
      <c r="U1291" s="189"/>
      <c r="V1291" s="80">
        <f t="shared" si="51"/>
        <v>15</v>
      </c>
      <c r="W1291" s="189"/>
      <c r="X1291" s="189"/>
      <c r="Y1291" s="196"/>
      <c r="Z1291" s="189"/>
      <c r="AA1291" s="189"/>
      <c r="AB1291" s="189"/>
      <c r="AC1291" s="189"/>
    </row>
    <row r="1292" ht="80" hidden="1" customHeight="1" spans="1:29">
      <c r="A1292" s="177" t="s">
        <v>19173</v>
      </c>
      <c r="B1292" s="186"/>
      <c r="C1292" s="83" t="s">
        <v>2</v>
      </c>
      <c r="D1292" s="187" t="s">
        <v>16480</v>
      </c>
      <c r="E1292" s="188" t="s">
        <v>19174</v>
      </c>
      <c r="F1292" s="157" t="s">
        <v>16400</v>
      </c>
      <c r="G1292" s="189"/>
      <c r="H1292" s="190">
        <v>15</v>
      </c>
      <c r="I1292" s="78">
        <f t="shared" si="50"/>
        <v>15</v>
      </c>
      <c r="J1292" s="192">
        <v>1</v>
      </c>
      <c r="K1292" s="141">
        <v>0</v>
      </c>
      <c r="L1292" s="193">
        <f>STOCK[[#This Row],[Entradas]]-STOCK[[#This Row],[Salidas]]</f>
        <v>1</v>
      </c>
      <c r="M1292" s="99"/>
      <c r="N1292" s="76"/>
      <c r="O1292" s="76"/>
      <c r="P1292" s="190"/>
      <c r="Q1292" s="195"/>
      <c r="R1292" s="189"/>
      <c r="S1292" s="189"/>
      <c r="T1292" s="189"/>
      <c r="U1292" s="189"/>
      <c r="V1292" s="80">
        <f t="shared" si="51"/>
        <v>15</v>
      </c>
      <c r="W1292" s="189"/>
      <c r="X1292" s="189"/>
      <c r="Y1292" s="196"/>
      <c r="Z1292" s="189"/>
      <c r="AA1292" s="189"/>
      <c r="AB1292" s="189"/>
      <c r="AC1292" s="189"/>
    </row>
    <row r="1293" ht="80" hidden="1" customHeight="1" spans="1:29">
      <c r="A1293" s="177" t="s">
        <v>19175</v>
      </c>
      <c r="B1293" s="186"/>
      <c r="C1293" s="83" t="s">
        <v>2</v>
      </c>
      <c r="D1293" s="187" t="s">
        <v>16480</v>
      </c>
      <c r="E1293" s="188" t="s">
        <v>19176</v>
      </c>
      <c r="F1293" s="157" t="s">
        <v>16640</v>
      </c>
      <c r="G1293" s="189"/>
      <c r="H1293" s="190">
        <v>20</v>
      </c>
      <c r="I1293" s="78">
        <f t="shared" si="50"/>
        <v>20</v>
      </c>
      <c r="J1293" s="192">
        <v>1</v>
      </c>
      <c r="K1293" s="141">
        <v>0</v>
      </c>
      <c r="L1293" s="193">
        <f>STOCK[[#This Row],[Entradas]]-STOCK[[#This Row],[Salidas]]</f>
        <v>1</v>
      </c>
      <c r="M1293" s="99"/>
      <c r="N1293" s="76"/>
      <c r="O1293" s="76"/>
      <c r="P1293" s="190"/>
      <c r="Q1293" s="195"/>
      <c r="R1293" s="189"/>
      <c r="S1293" s="189"/>
      <c r="T1293" s="189"/>
      <c r="U1293" s="189"/>
      <c r="V1293" s="80">
        <f t="shared" si="51"/>
        <v>20</v>
      </c>
      <c r="W1293" s="189"/>
      <c r="X1293" s="189"/>
      <c r="Y1293" s="196"/>
      <c r="Z1293" s="189"/>
      <c r="AA1293" s="189"/>
      <c r="AB1293" s="189"/>
      <c r="AC1293" s="189"/>
    </row>
    <row r="1294" ht="80" hidden="1" customHeight="1" spans="1:29">
      <c r="A1294" s="177" t="s">
        <v>19177</v>
      </c>
      <c r="B1294" s="186"/>
      <c r="C1294" s="83" t="s">
        <v>2</v>
      </c>
      <c r="D1294" s="187" t="s">
        <v>16480</v>
      </c>
      <c r="E1294" s="188" t="s">
        <v>19178</v>
      </c>
      <c r="F1294" s="157" t="s">
        <v>16568</v>
      </c>
      <c r="G1294" s="189"/>
      <c r="H1294" s="190">
        <v>15</v>
      </c>
      <c r="I1294" s="78">
        <f t="shared" si="50"/>
        <v>15</v>
      </c>
      <c r="J1294" s="192">
        <v>1</v>
      </c>
      <c r="K1294" s="141">
        <v>0</v>
      </c>
      <c r="L1294" s="193">
        <f>STOCK[[#This Row],[Entradas]]-STOCK[[#This Row],[Salidas]]</f>
        <v>1</v>
      </c>
      <c r="M1294" s="99"/>
      <c r="N1294" s="76"/>
      <c r="O1294" s="76"/>
      <c r="P1294" s="190"/>
      <c r="Q1294" s="195"/>
      <c r="R1294" s="189"/>
      <c r="S1294" s="189"/>
      <c r="T1294" s="189"/>
      <c r="U1294" s="189"/>
      <c r="V1294" s="80">
        <f t="shared" si="51"/>
        <v>15</v>
      </c>
      <c r="W1294" s="189"/>
      <c r="X1294" s="189"/>
      <c r="Y1294" s="196"/>
      <c r="Z1294" s="189"/>
      <c r="AA1294" s="189"/>
      <c r="AB1294" s="189"/>
      <c r="AC1294" s="189"/>
    </row>
    <row r="1295" ht="80" hidden="1" customHeight="1" spans="1:29">
      <c r="A1295" s="177" t="s">
        <v>19179</v>
      </c>
      <c r="B1295" s="186"/>
      <c r="C1295" s="83" t="s">
        <v>2</v>
      </c>
      <c r="D1295" s="187" t="s">
        <v>16480</v>
      </c>
      <c r="E1295" s="188" t="s">
        <v>19180</v>
      </c>
      <c r="F1295" s="157" t="s">
        <v>16413</v>
      </c>
      <c r="G1295" s="189"/>
      <c r="H1295" s="190">
        <v>18</v>
      </c>
      <c r="I1295" s="78">
        <f t="shared" si="50"/>
        <v>18</v>
      </c>
      <c r="J1295" s="192">
        <v>1</v>
      </c>
      <c r="K1295" s="141">
        <v>0</v>
      </c>
      <c r="L1295" s="193">
        <f>STOCK[[#This Row],[Entradas]]-STOCK[[#This Row],[Salidas]]</f>
        <v>1</v>
      </c>
      <c r="M1295" s="99"/>
      <c r="N1295" s="76"/>
      <c r="O1295" s="76"/>
      <c r="P1295" s="190"/>
      <c r="Q1295" s="195"/>
      <c r="R1295" s="189"/>
      <c r="S1295" s="189"/>
      <c r="T1295" s="189"/>
      <c r="U1295" s="189"/>
      <c r="V1295" s="80">
        <f t="shared" si="51"/>
        <v>18</v>
      </c>
      <c r="W1295" s="189"/>
      <c r="X1295" s="189"/>
      <c r="Y1295" s="196"/>
      <c r="Z1295" s="189"/>
      <c r="AA1295" s="189"/>
      <c r="AB1295" s="189"/>
      <c r="AC1295" s="189"/>
    </row>
    <row r="1296" ht="80" hidden="1" customHeight="1" spans="1:29">
      <c r="A1296" s="177" t="s">
        <v>19181</v>
      </c>
      <c r="B1296" s="186"/>
      <c r="C1296" s="83" t="s">
        <v>2</v>
      </c>
      <c r="D1296" s="187" t="s">
        <v>16466</v>
      </c>
      <c r="E1296" s="188" t="s">
        <v>19182</v>
      </c>
      <c r="F1296" s="157" t="s">
        <v>16400</v>
      </c>
      <c r="G1296" s="189"/>
      <c r="H1296" s="190">
        <v>18</v>
      </c>
      <c r="I1296" s="78">
        <f t="shared" si="50"/>
        <v>18</v>
      </c>
      <c r="J1296" s="192">
        <v>2</v>
      </c>
      <c r="K1296" s="141">
        <v>0</v>
      </c>
      <c r="L1296" s="193">
        <f>STOCK[[#This Row],[Entradas]]-STOCK[[#This Row],[Salidas]]</f>
        <v>2</v>
      </c>
      <c r="M1296" s="99"/>
      <c r="N1296" s="76"/>
      <c r="O1296" s="76"/>
      <c r="P1296" s="190"/>
      <c r="Q1296" s="195"/>
      <c r="R1296" s="189"/>
      <c r="S1296" s="189"/>
      <c r="T1296" s="189"/>
      <c r="U1296" s="189"/>
      <c r="V1296" s="80">
        <f t="shared" si="51"/>
        <v>18</v>
      </c>
      <c r="W1296" s="189"/>
      <c r="X1296" s="189"/>
      <c r="Y1296" s="196"/>
      <c r="Z1296" s="189"/>
      <c r="AA1296" s="189"/>
      <c r="AB1296" s="189"/>
      <c r="AC1296" s="189"/>
    </row>
    <row r="1297" ht="80" hidden="1" customHeight="1" spans="1:29">
      <c r="A1297" s="177" t="s">
        <v>19183</v>
      </c>
      <c r="B1297" s="186"/>
      <c r="C1297" s="83" t="s">
        <v>2</v>
      </c>
      <c r="D1297" s="187" t="s">
        <v>16466</v>
      </c>
      <c r="E1297" s="188" t="s">
        <v>19184</v>
      </c>
      <c r="F1297" s="157" t="s">
        <v>17230</v>
      </c>
      <c r="G1297" s="189"/>
      <c r="H1297" s="190">
        <v>18</v>
      </c>
      <c r="I1297" s="78">
        <f t="shared" si="50"/>
        <v>18</v>
      </c>
      <c r="J1297" s="192">
        <v>2</v>
      </c>
      <c r="K1297" s="141">
        <v>0</v>
      </c>
      <c r="L1297" s="193">
        <f>STOCK[[#This Row],[Entradas]]-STOCK[[#This Row],[Salidas]]</f>
        <v>2</v>
      </c>
      <c r="M1297" s="99"/>
      <c r="N1297" s="76"/>
      <c r="O1297" s="76"/>
      <c r="P1297" s="190"/>
      <c r="Q1297" s="195"/>
      <c r="R1297" s="189"/>
      <c r="S1297" s="189"/>
      <c r="T1297" s="189"/>
      <c r="U1297" s="189"/>
      <c r="V1297" s="80">
        <f t="shared" si="51"/>
        <v>18</v>
      </c>
      <c r="W1297" s="189"/>
      <c r="X1297" s="189"/>
      <c r="Y1297" s="196"/>
      <c r="Z1297" s="189"/>
      <c r="AA1297" s="189"/>
      <c r="AB1297" s="189"/>
      <c r="AC1297" s="189"/>
    </row>
    <row r="1298" ht="80" customHeight="1" spans="1:29">
      <c r="A1298" s="177" t="s">
        <v>19185</v>
      </c>
      <c r="B1298" s="186"/>
      <c r="C1298" s="83" t="s">
        <v>2</v>
      </c>
      <c r="D1298" s="187" t="s">
        <v>16519</v>
      </c>
      <c r="E1298" s="188" t="s">
        <v>19186</v>
      </c>
      <c r="F1298" s="157" t="s">
        <v>16475</v>
      </c>
      <c r="G1298" s="189"/>
      <c r="H1298" s="190">
        <v>35</v>
      </c>
      <c r="I1298" s="78">
        <f t="shared" si="50"/>
        <v>35</v>
      </c>
      <c r="J1298" s="192">
        <v>1</v>
      </c>
      <c r="K1298" s="141">
        <v>0</v>
      </c>
      <c r="L1298" s="193">
        <f>STOCK[[#This Row],[Entradas]]-STOCK[[#This Row],[Salidas]]</f>
        <v>1</v>
      </c>
      <c r="M1298" s="99"/>
      <c r="N1298" s="76"/>
      <c r="O1298" s="76"/>
      <c r="P1298" s="190"/>
      <c r="Q1298" s="195"/>
      <c r="R1298" s="189"/>
      <c r="S1298" s="189"/>
      <c r="T1298" s="189"/>
      <c r="U1298" s="189"/>
      <c r="V1298" s="80">
        <f t="shared" si="51"/>
        <v>35</v>
      </c>
      <c r="W1298" s="189"/>
      <c r="X1298" s="189"/>
      <c r="Y1298" s="196"/>
      <c r="Z1298" s="189"/>
      <c r="AA1298" s="189"/>
      <c r="AB1298" s="189"/>
      <c r="AC1298" s="189"/>
    </row>
    <row r="1299" ht="80" hidden="1" customHeight="1" spans="1:29">
      <c r="A1299" s="177" t="s">
        <v>19187</v>
      </c>
      <c r="B1299" s="186"/>
      <c r="C1299" s="83" t="s">
        <v>2</v>
      </c>
      <c r="D1299" s="187" t="s">
        <v>16466</v>
      </c>
      <c r="E1299" s="188" t="s">
        <v>19188</v>
      </c>
      <c r="F1299" s="157" t="s">
        <v>16409</v>
      </c>
      <c r="G1299" s="189"/>
      <c r="H1299" s="190">
        <v>18</v>
      </c>
      <c r="I1299" s="78">
        <f t="shared" si="50"/>
        <v>18</v>
      </c>
      <c r="J1299" s="192">
        <v>1</v>
      </c>
      <c r="K1299" s="141">
        <v>0</v>
      </c>
      <c r="L1299" s="193">
        <f>STOCK[[#This Row],[Entradas]]-STOCK[[#This Row],[Salidas]]</f>
        <v>1</v>
      </c>
      <c r="M1299" s="99"/>
      <c r="N1299" s="76"/>
      <c r="O1299" s="76"/>
      <c r="P1299" s="190"/>
      <c r="Q1299" s="195"/>
      <c r="R1299" s="189"/>
      <c r="S1299" s="189"/>
      <c r="T1299" s="189"/>
      <c r="U1299" s="189"/>
      <c r="V1299" s="80">
        <f t="shared" si="51"/>
        <v>18</v>
      </c>
      <c r="W1299" s="189"/>
      <c r="X1299" s="189"/>
      <c r="Y1299" s="196"/>
      <c r="Z1299" s="189"/>
      <c r="AA1299" s="189"/>
      <c r="AB1299" s="189"/>
      <c r="AC1299" s="189"/>
    </row>
    <row r="1300" ht="80" hidden="1" customHeight="1" spans="1:29">
      <c r="A1300" s="177" t="s">
        <v>19189</v>
      </c>
      <c r="B1300" s="186"/>
      <c r="C1300" s="83" t="s">
        <v>2</v>
      </c>
      <c r="D1300" s="187" t="s">
        <v>16466</v>
      </c>
      <c r="E1300" s="188" t="s">
        <v>19190</v>
      </c>
      <c r="F1300" s="157" t="s">
        <v>16409</v>
      </c>
      <c r="G1300" s="189"/>
      <c r="H1300" s="190">
        <v>22</v>
      </c>
      <c r="I1300" s="78">
        <f t="shared" si="50"/>
        <v>22</v>
      </c>
      <c r="J1300" s="192">
        <v>1</v>
      </c>
      <c r="K1300" s="141">
        <v>0</v>
      </c>
      <c r="L1300" s="193">
        <f>STOCK[[#This Row],[Entradas]]-STOCK[[#This Row],[Salidas]]</f>
        <v>1</v>
      </c>
      <c r="M1300" s="99"/>
      <c r="N1300" s="76"/>
      <c r="O1300" s="76"/>
      <c r="P1300" s="190"/>
      <c r="Q1300" s="195"/>
      <c r="R1300" s="189"/>
      <c r="S1300" s="189"/>
      <c r="T1300" s="189"/>
      <c r="U1300" s="189"/>
      <c r="V1300" s="80">
        <f t="shared" si="51"/>
        <v>22</v>
      </c>
      <c r="W1300" s="189"/>
      <c r="X1300" s="189"/>
      <c r="Y1300" s="196"/>
      <c r="Z1300" s="189"/>
      <c r="AA1300" s="189"/>
      <c r="AB1300" s="189"/>
      <c r="AC1300" s="189"/>
    </row>
    <row r="1301" ht="80" hidden="1" customHeight="1" spans="1:29">
      <c r="A1301" s="177" t="s">
        <v>19191</v>
      </c>
      <c r="B1301" s="186"/>
      <c r="C1301" s="83" t="s">
        <v>2</v>
      </c>
      <c r="D1301" s="187" t="s">
        <v>16466</v>
      </c>
      <c r="E1301" s="188" t="s">
        <v>19192</v>
      </c>
      <c r="F1301" s="157" t="s">
        <v>16409</v>
      </c>
      <c r="G1301" s="189"/>
      <c r="H1301" s="190">
        <v>25</v>
      </c>
      <c r="I1301" s="78">
        <f t="shared" ref="I1301:I1364" si="52">H1301</f>
        <v>25</v>
      </c>
      <c r="J1301" s="192">
        <v>1</v>
      </c>
      <c r="K1301" s="141">
        <v>0</v>
      </c>
      <c r="L1301" s="193">
        <f>STOCK[[#This Row],[Entradas]]-STOCK[[#This Row],[Salidas]]</f>
        <v>1</v>
      </c>
      <c r="M1301" s="99"/>
      <c r="N1301" s="76"/>
      <c r="O1301" s="76"/>
      <c r="P1301" s="190"/>
      <c r="Q1301" s="195"/>
      <c r="R1301" s="189"/>
      <c r="S1301" s="189"/>
      <c r="T1301" s="189"/>
      <c r="U1301" s="189"/>
      <c r="V1301" s="80">
        <f t="shared" si="51"/>
        <v>25</v>
      </c>
      <c r="W1301" s="189"/>
      <c r="X1301" s="189"/>
      <c r="Y1301" s="196"/>
      <c r="Z1301" s="189"/>
      <c r="AA1301" s="189"/>
      <c r="AB1301" s="189"/>
      <c r="AC1301" s="189"/>
    </row>
    <row r="1302" ht="80" hidden="1" customHeight="1" spans="1:29">
      <c r="A1302" s="177" t="s">
        <v>19193</v>
      </c>
      <c r="B1302" s="186"/>
      <c r="C1302" s="83" t="s">
        <v>2</v>
      </c>
      <c r="D1302" s="187" t="s">
        <v>16466</v>
      </c>
      <c r="E1302" s="188" t="s">
        <v>19194</v>
      </c>
      <c r="F1302" s="157" t="s">
        <v>16400</v>
      </c>
      <c r="G1302" s="189"/>
      <c r="H1302" s="190">
        <v>18</v>
      </c>
      <c r="I1302" s="78">
        <f t="shared" si="52"/>
        <v>18</v>
      </c>
      <c r="J1302" s="192">
        <v>1</v>
      </c>
      <c r="K1302" s="141">
        <v>0</v>
      </c>
      <c r="L1302" s="193">
        <f>STOCK[[#This Row],[Entradas]]-STOCK[[#This Row],[Salidas]]</f>
        <v>1</v>
      </c>
      <c r="M1302" s="99"/>
      <c r="N1302" s="76"/>
      <c r="O1302" s="76"/>
      <c r="P1302" s="190"/>
      <c r="Q1302" s="195"/>
      <c r="R1302" s="189"/>
      <c r="S1302" s="189"/>
      <c r="T1302" s="189"/>
      <c r="U1302" s="189"/>
      <c r="V1302" s="80">
        <f t="shared" si="51"/>
        <v>18</v>
      </c>
      <c r="W1302" s="189"/>
      <c r="X1302" s="189"/>
      <c r="Y1302" s="196"/>
      <c r="Z1302" s="189"/>
      <c r="AA1302" s="189"/>
      <c r="AB1302" s="189"/>
      <c r="AC1302" s="189"/>
    </row>
    <row r="1303" ht="80" hidden="1" customHeight="1" spans="1:29">
      <c r="A1303" s="177" t="s">
        <v>19195</v>
      </c>
      <c r="B1303" s="186"/>
      <c r="C1303" s="83" t="s">
        <v>2</v>
      </c>
      <c r="D1303" s="187" t="s">
        <v>16466</v>
      </c>
      <c r="E1303" s="188" t="s">
        <v>19196</v>
      </c>
      <c r="F1303" s="157" t="s">
        <v>16409</v>
      </c>
      <c r="G1303" s="189"/>
      <c r="H1303" s="190">
        <v>25</v>
      </c>
      <c r="I1303" s="78">
        <f t="shared" si="52"/>
        <v>25</v>
      </c>
      <c r="J1303" s="192">
        <v>1</v>
      </c>
      <c r="K1303" s="141">
        <v>0</v>
      </c>
      <c r="L1303" s="193">
        <f>STOCK[[#This Row],[Entradas]]-STOCK[[#This Row],[Salidas]]</f>
        <v>1</v>
      </c>
      <c r="M1303" s="99"/>
      <c r="N1303" s="76"/>
      <c r="O1303" s="76"/>
      <c r="P1303" s="190"/>
      <c r="Q1303" s="195"/>
      <c r="R1303" s="189"/>
      <c r="S1303" s="189"/>
      <c r="T1303" s="189"/>
      <c r="U1303" s="189"/>
      <c r="V1303" s="80">
        <f t="shared" si="51"/>
        <v>25</v>
      </c>
      <c r="W1303" s="189"/>
      <c r="X1303" s="189"/>
      <c r="Y1303" s="196"/>
      <c r="Z1303" s="189"/>
      <c r="AA1303" s="189"/>
      <c r="AB1303" s="189"/>
      <c r="AC1303" s="189"/>
    </row>
    <row r="1304" ht="80" hidden="1" customHeight="1" spans="1:29">
      <c r="A1304" s="177" t="s">
        <v>19197</v>
      </c>
      <c r="B1304" s="186"/>
      <c r="C1304" s="83" t="s">
        <v>2</v>
      </c>
      <c r="D1304" s="187" t="s">
        <v>16466</v>
      </c>
      <c r="E1304" s="188" t="s">
        <v>19198</v>
      </c>
      <c r="F1304" s="157" t="s">
        <v>16575</v>
      </c>
      <c r="G1304" s="189"/>
      <c r="H1304" s="190">
        <v>30</v>
      </c>
      <c r="I1304" s="78">
        <f t="shared" si="52"/>
        <v>30</v>
      </c>
      <c r="J1304" s="192">
        <v>1</v>
      </c>
      <c r="K1304" s="141">
        <v>0</v>
      </c>
      <c r="L1304" s="193">
        <f>STOCK[[#This Row],[Entradas]]-STOCK[[#This Row],[Salidas]]</f>
        <v>1</v>
      </c>
      <c r="M1304" s="99"/>
      <c r="N1304" s="76"/>
      <c r="O1304" s="76"/>
      <c r="P1304" s="190"/>
      <c r="Q1304" s="195"/>
      <c r="R1304" s="189"/>
      <c r="S1304" s="189"/>
      <c r="T1304" s="189"/>
      <c r="U1304" s="189"/>
      <c r="V1304" s="80">
        <f t="shared" si="51"/>
        <v>30</v>
      </c>
      <c r="W1304" s="189"/>
      <c r="X1304" s="189"/>
      <c r="Y1304" s="196"/>
      <c r="Z1304" s="189"/>
      <c r="AA1304" s="189"/>
      <c r="AB1304" s="189"/>
      <c r="AC1304" s="189"/>
    </row>
    <row r="1305" ht="80" hidden="1" customHeight="1" spans="1:29">
      <c r="A1305" s="177" t="s">
        <v>19199</v>
      </c>
      <c r="B1305" s="186"/>
      <c r="C1305" s="83" t="s">
        <v>2</v>
      </c>
      <c r="D1305" s="187" t="s">
        <v>16480</v>
      </c>
      <c r="E1305" s="188" t="s">
        <v>19200</v>
      </c>
      <c r="F1305" s="157" t="s">
        <v>16568</v>
      </c>
      <c r="G1305" s="189"/>
      <c r="H1305" s="190">
        <v>30</v>
      </c>
      <c r="I1305" s="78">
        <f t="shared" si="52"/>
        <v>30</v>
      </c>
      <c r="J1305" s="192">
        <v>1</v>
      </c>
      <c r="K1305" s="141">
        <v>0</v>
      </c>
      <c r="L1305" s="193">
        <f>STOCK[[#This Row],[Entradas]]-STOCK[[#This Row],[Salidas]]</f>
        <v>1</v>
      </c>
      <c r="M1305" s="99"/>
      <c r="N1305" s="76"/>
      <c r="O1305" s="76"/>
      <c r="P1305" s="190"/>
      <c r="Q1305" s="195"/>
      <c r="R1305" s="189"/>
      <c r="S1305" s="189"/>
      <c r="T1305" s="189"/>
      <c r="U1305" s="189"/>
      <c r="V1305" s="80">
        <f t="shared" si="51"/>
        <v>30</v>
      </c>
      <c r="W1305" s="189"/>
      <c r="X1305" s="189"/>
      <c r="Y1305" s="196"/>
      <c r="Z1305" s="189"/>
      <c r="AA1305" s="189"/>
      <c r="AB1305" s="189"/>
      <c r="AC1305" s="189"/>
    </row>
    <row r="1306" ht="80" hidden="1" customHeight="1" spans="1:29">
      <c r="A1306" s="177" t="s">
        <v>19201</v>
      </c>
      <c r="B1306" s="186"/>
      <c r="C1306" s="83" t="s">
        <v>2</v>
      </c>
      <c r="D1306" s="187" t="s">
        <v>16466</v>
      </c>
      <c r="E1306" s="188" t="s">
        <v>19202</v>
      </c>
      <c r="F1306" s="157" t="s">
        <v>16413</v>
      </c>
      <c r="G1306" s="189"/>
      <c r="H1306" s="190">
        <v>25</v>
      </c>
      <c r="I1306" s="78">
        <f t="shared" si="52"/>
        <v>25</v>
      </c>
      <c r="J1306" s="192">
        <v>1</v>
      </c>
      <c r="K1306" s="141">
        <v>0</v>
      </c>
      <c r="L1306" s="193">
        <f>STOCK[[#This Row],[Entradas]]-STOCK[[#This Row],[Salidas]]</f>
        <v>1</v>
      </c>
      <c r="M1306" s="99"/>
      <c r="N1306" s="76"/>
      <c r="O1306" s="76"/>
      <c r="P1306" s="190"/>
      <c r="Q1306" s="195"/>
      <c r="R1306" s="189"/>
      <c r="S1306" s="189"/>
      <c r="T1306" s="189"/>
      <c r="U1306" s="189"/>
      <c r="V1306" s="80">
        <f t="shared" si="51"/>
        <v>25</v>
      </c>
      <c r="W1306" s="189"/>
      <c r="X1306" s="189"/>
      <c r="Y1306" s="196"/>
      <c r="Z1306" s="189"/>
      <c r="AA1306" s="189"/>
      <c r="AB1306" s="189"/>
      <c r="AC1306" s="189"/>
    </row>
    <row r="1307" ht="80" hidden="1" customHeight="1" spans="1:29">
      <c r="A1307" s="177" t="s">
        <v>19203</v>
      </c>
      <c r="B1307" s="186"/>
      <c r="C1307" s="83" t="s">
        <v>2</v>
      </c>
      <c r="D1307" s="187" t="s">
        <v>16466</v>
      </c>
      <c r="E1307" s="188" t="s">
        <v>19204</v>
      </c>
      <c r="F1307" s="157" t="s">
        <v>16400</v>
      </c>
      <c r="G1307" s="189"/>
      <c r="H1307" s="190">
        <v>30</v>
      </c>
      <c r="I1307" s="78">
        <f t="shared" si="52"/>
        <v>30</v>
      </c>
      <c r="J1307" s="192">
        <v>1</v>
      </c>
      <c r="K1307" s="141">
        <v>0</v>
      </c>
      <c r="L1307" s="193">
        <f>STOCK[[#This Row],[Entradas]]-STOCK[[#This Row],[Salidas]]</f>
        <v>1</v>
      </c>
      <c r="M1307" s="99"/>
      <c r="N1307" s="76"/>
      <c r="O1307" s="76"/>
      <c r="P1307" s="190"/>
      <c r="Q1307" s="195"/>
      <c r="R1307" s="189"/>
      <c r="S1307" s="189"/>
      <c r="T1307" s="189"/>
      <c r="U1307" s="189"/>
      <c r="V1307" s="80">
        <f t="shared" si="51"/>
        <v>30</v>
      </c>
      <c r="W1307" s="189"/>
      <c r="X1307" s="189"/>
      <c r="Y1307" s="196"/>
      <c r="Z1307" s="189"/>
      <c r="AA1307" s="189"/>
      <c r="AB1307" s="189"/>
      <c r="AC1307" s="189"/>
    </row>
    <row r="1308" ht="80" hidden="1" customHeight="1" spans="1:29">
      <c r="A1308" s="177" t="s">
        <v>19205</v>
      </c>
      <c r="B1308" s="186"/>
      <c r="C1308" s="83" t="s">
        <v>2</v>
      </c>
      <c r="D1308" s="187" t="s">
        <v>16480</v>
      </c>
      <c r="E1308" s="188" t="s">
        <v>19206</v>
      </c>
      <c r="F1308" s="157" t="s">
        <v>16568</v>
      </c>
      <c r="G1308" s="189"/>
      <c r="H1308" s="190">
        <v>25</v>
      </c>
      <c r="I1308" s="78">
        <f t="shared" si="52"/>
        <v>25</v>
      </c>
      <c r="J1308" s="192">
        <v>2</v>
      </c>
      <c r="K1308" s="141">
        <v>0</v>
      </c>
      <c r="L1308" s="193">
        <f>STOCK[[#This Row],[Entradas]]-STOCK[[#This Row],[Salidas]]</f>
        <v>2</v>
      </c>
      <c r="M1308" s="99"/>
      <c r="N1308" s="76"/>
      <c r="O1308" s="76"/>
      <c r="P1308" s="190"/>
      <c r="Q1308" s="195"/>
      <c r="R1308" s="189"/>
      <c r="S1308" s="189"/>
      <c r="T1308" s="189"/>
      <c r="U1308" s="189"/>
      <c r="V1308" s="80">
        <f t="shared" si="51"/>
        <v>25</v>
      </c>
      <c r="W1308" s="189"/>
      <c r="X1308" s="189"/>
      <c r="Y1308" s="196"/>
      <c r="Z1308" s="189"/>
      <c r="AA1308" s="189"/>
      <c r="AB1308" s="189"/>
      <c r="AC1308" s="189"/>
    </row>
    <row r="1309" ht="80" hidden="1" customHeight="1" spans="1:29">
      <c r="A1309" s="177" t="s">
        <v>19207</v>
      </c>
      <c r="B1309" s="186"/>
      <c r="C1309" s="83" t="s">
        <v>2</v>
      </c>
      <c r="D1309" s="187" t="s">
        <v>16466</v>
      </c>
      <c r="E1309" s="188" t="s">
        <v>19208</v>
      </c>
      <c r="F1309" s="157" t="s">
        <v>16400</v>
      </c>
      <c r="G1309" s="189"/>
      <c r="H1309" s="190">
        <v>25</v>
      </c>
      <c r="I1309" s="78">
        <f t="shared" si="52"/>
        <v>25</v>
      </c>
      <c r="J1309" s="192">
        <v>1</v>
      </c>
      <c r="K1309" s="141">
        <v>0</v>
      </c>
      <c r="L1309" s="193">
        <f>STOCK[[#This Row],[Entradas]]-STOCK[[#This Row],[Salidas]]</f>
        <v>1</v>
      </c>
      <c r="M1309" s="99"/>
      <c r="N1309" s="76"/>
      <c r="O1309" s="76"/>
      <c r="P1309" s="190"/>
      <c r="Q1309" s="195"/>
      <c r="R1309" s="189"/>
      <c r="S1309" s="189"/>
      <c r="T1309" s="189"/>
      <c r="U1309" s="189"/>
      <c r="V1309" s="80">
        <f t="shared" si="51"/>
        <v>25</v>
      </c>
      <c r="W1309" s="189"/>
      <c r="X1309" s="189"/>
      <c r="Y1309" s="196"/>
      <c r="Z1309" s="189"/>
      <c r="AA1309" s="189"/>
      <c r="AB1309" s="189"/>
      <c r="AC1309" s="189"/>
    </row>
    <row r="1310" ht="80" hidden="1" customHeight="1" spans="1:29">
      <c r="A1310" s="177" t="s">
        <v>19209</v>
      </c>
      <c r="B1310" s="186"/>
      <c r="C1310" s="83" t="s">
        <v>2</v>
      </c>
      <c r="D1310" s="187" t="s">
        <v>16466</v>
      </c>
      <c r="E1310" s="188" t="s">
        <v>19210</v>
      </c>
      <c r="F1310" s="157" t="s">
        <v>16413</v>
      </c>
      <c r="G1310" s="189"/>
      <c r="H1310" s="190">
        <v>25</v>
      </c>
      <c r="I1310" s="78">
        <f t="shared" si="52"/>
        <v>25</v>
      </c>
      <c r="J1310" s="192">
        <v>3</v>
      </c>
      <c r="K1310" s="141">
        <v>0</v>
      </c>
      <c r="L1310" s="193">
        <f>STOCK[[#This Row],[Entradas]]-STOCK[[#This Row],[Salidas]]</f>
        <v>3</v>
      </c>
      <c r="M1310" s="99"/>
      <c r="N1310" s="76"/>
      <c r="O1310" s="76"/>
      <c r="P1310" s="190"/>
      <c r="Q1310" s="195"/>
      <c r="R1310" s="189"/>
      <c r="S1310" s="189"/>
      <c r="T1310" s="189"/>
      <c r="U1310" s="189"/>
      <c r="V1310" s="80">
        <f t="shared" si="51"/>
        <v>25</v>
      </c>
      <c r="W1310" s="189"/>
      <c r="X1310" s="189"/>
      <c r="Y1310" s="196"/>
      <c r="Z1310" s="189"/>
      <c r="AA1310" s="189"/>
      <c r="AB1310" s="189"/>
      <c r="AC1310" s="189"/>
    </row>
    <row r="1311" ht="80" hidden="1" customHeight="1" spans="1:29">
      <c r="A1311" s="177" t="s">
        <v>19211</v>
      </c>
      <c r="B1311" s="186"/>
      <c r="C1311" s="83" t="s">
        <v>2</v>
      </c>
      <c r="D1311" s="187" t="s">
        <v>16466</v>
      </c>
      <c r="E1311" s="188" t="s">
        <v>19212</v>
      </c>
      <c r="F1311" s="157" t="s">
        <v>16400</v>
      </c>
      <c r="G1311" s="189"/>
      <c r="H1311" s="190">
        <v>25</v>
      </c>
      <c r="I1311" s="78">
        <f t="shared" si="52"/>
        <v>25</v>
      </c>
      <c r="J1311" s="192">
        <v>2</v>
      </c>
      <c r="K1311" s="141">
        <v>0</v>
      </c>
      <c r="L1311" s="193">
        <f>STOCK[[#This Row],[Entradas]]-STOCK[[#This Row],[Salidas]]</f>
        <v>2</v>
      </c>
      <c r="M1311" s="99"/>
      <c r="N1311" s="76"/>
      <c r="O1311" s="76"/>
      <c r="P1311" s="190"/>
      <c r="Q1311" s="195"/>
      <c r="R1311" s="189"/>
      <c r="S1311" s="189"/>
      <c r="T1311" s="189"/>
      <c r="U1311" s="189"/>
      <c r="V1311" s="80">
        <f t="shared" si="51"/>
        <v>25</v>
      </c>
      <c r="W1311" s="189"/>
      <c r="X1311" s="189"/>
      <c r="Y1311" s="196"/>
      <c r="Z1311" s="189"/>
      <c r="AA1311" s="189"/>
      <c r="AB1311" s="189"/>
      <c r="AC1311" s="189"/>
    </row>
    <row r="1312" ht="80" hidden="1" customHeight="1" spans="1:29">
      <c r="A1312" s="177" t="s">
        <v>19213</v>
      </c>
      <c r="B1312" s="186"/>
      <c r="C1312" s="83" t="s">
        <v>2</v>
      </c>
      <c r="D1312" s="187" t="s">
        <v>16466</v>
      </c>
      <c r="E1312" s="188" t="s">
        <v>19214</v>
      </c>
      <c r="F1312" s="157" t="s">
        <v>16568</v>
      </c>
      <c r="G1312" s="189"/>
      <c r="H1312" s="190">
        <v>25</v>
      </c>
      <c r="I1312" s="78">
        <f t="shared" si="52"/>
        <v>25</v>
      </c>
      <c r="J1312" s="192">
        <v>2</v>
      </c>
      <c r="K1312" s="141">
        <v>0</v>
      </c>
      <c r="L1312" s="193">
        <f>STOCK[[#This Row],[Entradas]]-STOCK[[#This Row],[Salidas]]</f>
        <v>2</v>
      </c>
      <c r="M1312" s="99"/>
      <c r="N1312" s="76"/>
      <c r="O1312" s="76"/>
      <c r="P1312" s="190"/>
      <c r="Q1312" s="195"/>
      <c r="R1312" s="189"/>
      <c r="S1312" s="189"/>
      <c r="T1312" s="189"/>
      <c r="U1312" s="189"/>
      <c r="V1312" s="80">
        <f t="shared" si="51"/>
        <v>25</v>
      </c>
      <c r="W1312" s="189"/>
      <c r="X1312" s="189"/>
      <c r="Y1312" s="196"/>
      <c r="Z1312" s="189"/>
      <c r="AA1312" s="189"/>
      <c r="AB1312" s="189"/>
      <c r="AC1312" s="189"/>
    </row>
    <row r="1313" ht="80" hidden="1" customHeight="1" spans="1:29">
      <c r="A1313" s="177" t="s">
        <v>19215</v>
      </c>
      <c r="B1313" s="186"/>
      <c r="C1313" s="83" t="s">
        <v>2</v>
      </c>
      <c r="D1313" s="187" t="s">
        <v>16466</v>
      </c>
      <c r="E1313" s="188" t="s">
        <v>19216</v>
      </c>
      <c r="F1313" s="157" t="s">
        <v>16409</v>
      </c>
      <c r="G1313" s="189"/>
      <c r="H1313" s="190">
        <v>25</v>
      </c>
      <c r="I1313" s="78">
        <f t="shared" si="52"/>
        <v>25</v>
      </c>
      <c r="J1313" s="192">
        <v>1</v>
      </c>
      <c r="K1313" s="141">
        <v>0</v>
      </c>
      <c r="L1313" s="193">
        <f>STOCK[[#This Row],[Entradas]]-STOCK[[#This Row],[Salidas]]</f>
        <v>1</v>
      </c>
      <c r="M1313" s="99"/>
      <c r="N1313" s="76"/>
      <c r="O1313" s="76"/>
      <c r="P1313" s="190"/>
      <c r="Q1313" s="195"/>
      <c r="R1313" s="189"/>
      <c r="S1313" s="189"/>
      <c r="T1313" s="189"/>
      <c r="U1313" s="189"/>
      <c r="V1313" s="80">
        <f t="shared" si="51"/>
        <v>25</v>
      </c>
      <c r="W1313" s="189"/>
      <c r="X1313" s="189"/>
      <c r="Y1313" s="196"/>
      <c r="Z1313" s="189"/>
      <c r="AA1313" s="189"/>
      <c r="AB1313" s="189"/>
      <c r="AC1313" s="189"/>
    </row>
    <row r="1314" ht="80" hidden="1" customHeight="1" spans="1:29">
      <c r="A1314" s="177" t="s">
        <v>19217</v>
      </c>
      <c r="B1314" s="186"/>
      <c r="C1314" s="83" t="s">
        <v>2</v>
      </c>
      <c r="D1314" s="187" t="s">
        <v>16466</v>
      </c>
      <c r="E1314" s="188" t="s">
        <v>19218</v>
      </c>
      <c r="F1314" s="157" t="s">
        <v>16400</v>
      </c>
      <c r="G1314" s="189"/>
      <c r="H1314" s="190">
        <v>25</v>
      </c>
      <c r="I1314" s="78">
        <f t="shared" si="52"/>
        <v>25</v>
      </c>
      <c r="J1314" s="192">
        <v>1</v>
      </c>
      <c r="K1314" s="141">
        <v>0</v>
      </c>
      <c r="L1314" s="193">
        <f>STOCK[[#This Row],[Entradas]]-STOCK[[#This Row],[Salidas]]</f>
        <v>1</v>
      </c>
      <c r="M1314" s="99"/>
      <c r="N1314" s="76"/>
      <c r="O1314" s="76"/>
      <c r="P1314" s="190"/>
      <c r="Q1314" s="195"/>
      <c r="R1314" s="189"/>
      <c r="S1314" s="189"/>
      <c r="T1314" s="189"/>
      <c r="U1314" s="189"/>
      <c r="V1314" s="80">
        <f t="shared" ref="V1314:V1345" si="53">H1314</f>
        <v>25</v>
      </c>
      <c r="W1314" s="189"/>
      <c r="X1314" s="189"/>
      <c r="Y1314" s="196"/>
      <c r="Z1314" s="189"/>
      <c r="AA1314" s="189"/>
      <c r="AB1314" s="189"/>
      <c r="AC1314" s="189"/>
    </row>
    <row r="1315" ht="80" hidden="1" customHeight="1" spans="1:29">
      <c r="A1315" s="177" t="s">
        <v>19219</v>
      </c>
      <c r="B1315" s="186"/>
      <c r="C1315" s="83" t="s">
        <v>2</v>
      </c>
      <c r="D1315" s="187" t="s">
        <v>16466</v>
      </c>
      <c r="E1315" s="188" t="s">
        <v>19220</v>
      </c>
      <c r="F1315" s="157" t="s">
        <v>16409</v>
      </c>
      <c r="G1315" s="189"/>
      <c r="H1315" s="190">
        <v>25</v>
      </c>
      <c r="I1315" s="78">
        <f t="shared" si="52"/>
        <v>25</v>
      </c>
      <c r="J1315" s="192">
        <v>1</v>
      </c>
      <c r="K1315" s="141">
        <v>0</v>
      </c>
      <c r="L1315" s="193">
        <f>STOCK[[#This Row],[Entradas]]-STOCK[[#This Row],[Salidas]]</f>
        <v>1</v>
      </c>
      <c r="M1315" s="99"/>
      <c r="N1315" s="76"/>
      <c r="O1315" s="76"/>
      <c r="P1315" s="190"/>
      <c r="Q1315" s="195"/>
      <c r="R1315" s="189"/>
      <c r="S1315" s="189"/>
      <c r="T1315" s="189"/>
      <c r="U1315" s="189"/>
      <c r="V1315" s="80">
        <f t="shared" si="53"/>
        <v>25</v>
      </c>
      <c r="W1315" s="189"/>
      <c r="X1315" s="189"/>
      <c r="Y1315" s="196"/>
      <c r="Z1315" s="189"/>
      <c r="AA1315" s="189"/>
      <c r="AB1315" s="189"/>
      <c r="AC1315" s="189"/>
    </row>
    <row r="1316" ht="80" hidden="1" customHeight="1" spans="1:29">
      <c r="A1316" s="177" t="s">
        <v>19221</v>
      </c>
      <c r="B1316" s="186"/>
      <c r="C1316" s="83" t="s">
        <v>2</v>
      </c>
      <c r="D1316" s="187" t="s">
        <v>16466</v>
      </c>
      <c r="E1316" s="188" t="s">
        <v>19222</v>
      </c>
      <c r="F1316" s="157" t="s">
        <v>16409</v>
      </c>
      <c r="G1316" s="189"/>
      <c r="H1316" s="190">
        <v>25</v>
      </c>
      <c r="I1316" s="78">
        <f t="shared" si="52"/>
        <v>25</v>
      </c>
      <c r="J1316" s="192">
        <v>1</v>
      </c>
      <c r="K1316" s="141">
        <v>0</v>
      </c>
      <c r="L1316" s="193">
        <f>STOCK[[#This Row],[Entradas]]-STOCK[[#This Row],[Salidas]]</f>
        <v>1</v>
      </c>
      <c r="M1316" s="99"/>
      <c r="N1316" s="76"/>
      <c r="O1316" s="76"/>
      <c r="P1316" s="190"/>
      <c r="Q1316" s="195"/>
      <c r="R1316" s="189"/>
      <c r="S1316" s="189"/>
      <c r="T1316" s="189"/>
      <c r="U1316" s="189"/>
      <c r="V1316" s="80">
        <f t="shared" si="53"/>
        <v>25</v>
      </c>
      <c r="W1316" s="189"/>
      <c r="X1316" s="189"/>
      <c r="Y1316" s="196"/>
      <c r="Z1316" s="189"/>
      <c r="AA1316" s="189"/>
      <c r="AB1316" s="189"/>
      <c r="AC1316" s="189"/>
    </row>
    <row r="1317" ht="80" hidden="1" customHeight="1" spans="1:29">
      <c r="A1317" s="177" t="s">
        <v>19223</v>
      </c>
      <c r="B1317" s="186"/>
      <c r="C1317" s="83" t="s">
        <v>2</v>
      </c>
      <c r="D1317" s="187" t="s">
        <v>16480</v>
      </c>
      <c r="E1317" s="188" t="s">
        <v>19224</v>
      </c>
      <c r="F1317" s="157" t="s">
        <v>16413</v>
      </c>
      <c r="G1317" s="189"/>
      <c r="H1317" s="190">
        <v>18</v>
      </c>
      <c r="I1317" s="78">
        <f t="shared" si="52"/>
        <v>18</v>
      </c>
      <c r="J1317" s="192">
        <v>2</v>
      </c>
      <c r="K1317" s="141">
        <v>0</v>
      </c>
      <c r="L1317" s="193">
        <f>STOCK[[#This Row],[Entradas]]-STOCK[[#This Row],[Salidas]]</f>
        <v>2</v>
      </c>
      <c r="M1317" s="99"/>
      <c r="N1317" s="76"/>
      <c r="O1317" s="76"/>
      <c r="P1317" s="190"/>
      <c r="Q1317" s="195"/>
      <c r="R1317" s="189"/>
      <c r="S1317" s="189"/>
      <c r="T1317" s="189"/>
      <c r="U1317" s="189"/>
      <c r="V1317" s="80">
        <f t="shared" si="53"/>
        <v>18</v>
      </c>
      <c r="W1317" s="189"/>
      <c r="X1317" s="189"/>
      <c r="Y1317" s="196"/>
      <c r="Z1317" s="189"/>
      <c r="AA1317" s="189"/>
      <c r="AB1317" s="189"/>
      <c r="AC1317" s="189"/>
    </row>
    <row r="1318" ht="80" hidden="1" customHeight="1" spans="1:29">
      <c r="A1318" s="177" t="s">
        <v>19225</v>
      </c>
      <c r="B1318" s="186"/>
      <c r="C1318" s="83" t="s">
        <v>2</v>
      </c>
      <c r="D1318" s="187" t="s">
        <v>16582</v>
      </c>
      <c r="E1318" s="188" t="s">
        <v>19226</v>
      </c>
      <c r="F1318" s="157" t="s">
        <v>17672</v>
      </c>
      <c r="G1318" s="189"/>
      <c r="H1318" s="190">
        <v>18</v>
      </c>
      <c r="I1318" s="78">
        <f t="shared" si="52"/>
        <v>18</v>
      </c>
      <c r="J1318" s="192">
        <v>1</v>
      </c>
      <c r="K1318" s="141">
        <v>0</v>
      </c>
      <c r="L1318" s="193">
        <f>STOCK[[#This Row],[Entradas]]-STOCK[[#This Row],[Salidas]]</f>
        <v>1</v>
      </c>
      <c r="M1318" s="99"/>
      <c r="N1318" s="76"/>
      <c r="O1318" s="76"/>
      <c r="P1318" s="190"/>
      <c r="Q1318" s="195"/>
      <c r="R1318" s="189"/>
      <c r="S1318" s="189"/>
      <c r="T1318" s="189"/>
      <c r="U1318" s="189"/>
      <c r="V1318" s="80">
        <f t="shared" si="53"/>
        <v>18</v>
      </c>
      <c r="W1318" s="189"/>
      <c r="X1318" s="189"/>
      <c r="Y1318" s="196"/>
      <c r="Z1318" s="189"/>
      <c r="AA1318" s="189"/>
      <c r="AB1318" s="189"/>
      <c r="AC1318" s="189"/>
    </row>
    <row r="1319" ht="80" hidden="1" customHeight="1" spans="1:29">
      <c r="A1319" s="177" t="s">
        <v>19227</v>
      </c>
      <c r="B1319" s="186"/>
      <c r="C1319" s="83" t="s">
        <v>2</v>
      </c>
      <c r="D1319" s="187" t="s">
        <v>16480</v>
      </c>
      <c r="E1319" s="188" t="s">
        <v>19228</v>
      </c>
      <c r="F1319" s="157" t="s">
        <v>16413</v>
      </c>
      <c r="G1319" s="189"/>
      <c r="H1319" s="190">
        <v>15</v>
      </c>
      <c r="I1319" s="78">
        <f t="shared" si="52"/>
        <v>15</v>
      </c>
      <c r="J1319" s="192">
        <v>1</v>
      </c>
      <c r="K1319" s="141">
        <v>0</v>
      </c>
      <c r="L1319" s="193">
        <f>STOCK[[#This Row],[Entradas]]-STOCK[[#This Row],[Salidas]]</f>
        <v>1</v>
      </c>
      <c r="M1319" s="99"/>
      <c r="N1319" s="76"/>
      <c r="O1319" s="76"/>
      <c r="P1319" s="190"/>
      <c r="Q1319" s="195"/>
      <c r="R1319" s="189"/>
      <c r="S1319" s="189"/>
      <c r="T1319" s="189"/>
      <c r="U1319" s="189"/>
      <c r="V1319" s="80">
        <f t="shared" si="53"/>
        <v>15</v>
      </c>
      <c r="W1319" s="189"/>
      <c r="X1319" s="189"/>
      <c r="Y1319" s="196"/>
      <c r="Z1319" s="189"/>
      <c r="AA1319" s="189"/>
      <c r="AB1319" s="189"/>
      <c r="AC1319" s="189"/>
    </row>
    <row r="1320" ht="80" hidden="1" customHeight="1" spans="1:29">
      <c r="A1320" s="177" t="s">
        <v>19229</v>
      </c>
      <c r="B1320" s="186"/>
      <c r="C1320" s="83" t="s">
        <v>2</v>
      </c>
      <c r="D1320" s="187" t="s">
        <v>16582</v>
      </c>
      <c r="E1320" s="188" t="s">
        <v>19230</v>
      </c>
      <c r="F1320" s="157" t="s">
        <v>17672</v>
      </c>
      <c r="G1320" s="189"/>
      <c r="H1320" s="190">
        <v>30</v>
      </c>
      <c r="I1320" s="78">
        <f t="shared" si="52"/>
        <v>30</v>
      </c>
      <c r="J1320" s="192">
        <v>1</v>
      </c>
      <c r="K1320" s="141">
        <v>0</v>
      </c>
      <c r="L1320" s="193">
        <f>STOCK[[#This Row],[Entradas]]-STOCK[[#This Row],[Salidas]]</f>
        <v>1</v>
      </c>
      <c r="M1320" s="99"/>
      <c r="N1320" s="76"/>
      <c r="O1320" s="76"/>
      <c r="P1320" s="190"/>
      <c r="Q1320" s="195"/>
      <c r="R1320" s="189"/>
      <c r="S1320" s="189"/>
      <c r="T1320" s="189"/>
      <c r="U1320" s="189"/>
      <c r="V1320" s="80">
        <f t="shared" si="53"/>
        <v>30</v>
      </c>
      <c r="W1320" s="189"/>
      <c r="X1320" s="189"/>
      <c r="Y1320" s="196"/>
      <c r="Z1320" s="189"/>
      <c r="AA1320" s="189"/>
      <c r="AB1320" s="189"/>
      <c r="AC1320" s="189"/>
    </row>
    <row r="1321" ht="80" hidden="1" customHeight="1" spans="1:29">
      <c r="A1321" s="177" t="s">
        <v>19231</v>
      </c>
      <c r="B1321" s="186"/>
      <c r="C1321" s="83" t="s">
        <v>2</v>
      </c>
      <c r="D1321" s="187" t="s">
        <v>16480</v>
      </c>
      <c r="E1321" s="188" t="s">
        <v>19232</v>
      </c>
      <c r="F1321" s="157" t="s">
        <v>16400</v>
      </c>
      <c r="G1321" s="189"/>
      <c r="H1321" s="190">
        <v>18</v>
      </c>
      <c r="I1321" s="78">
        <f t="shared" si="52"/>
        <v>18</v>
      </c>
      <c r="J1321" s="192">
        <v>1</v>
      </c>
      <c r="K1321" s="141">
        <v>0</v>
      </c>
      <c r="L1321" s="193">
        <f>STOCK[[#This Row],[Entradas]]-STOCK[[#This Row],[Salidas]]</f>
        <v>1</v>
      </c>
      <c r="M1321" s="99"/>
      <c r="N1321" s="76"/>
      <c r="O1321" s="76"/>
      <c r="P1321" s="190"/>
      <c r="Q1321" s="195"/>
      <c r="R1321" s="189"/>
      <c r="S1321" s="189"/>
      <c r="T1321" s="189"/>
      <c r="U1321" s="189"/>
      <c r="V1321" s="80">
        <f t="shared" si="53"/>
        <v>18</v>
      </c>
      <c r="W1321" s="189"/>
      <c r="X1321" s="189"/>
      <c r="Y1321" s="196"/>
      <c r="Z1321" s="189"/>
      <c r="AA1321" s="189"/>
      <c r="AB1321" s="189"/>
      <c r="AC1321" s="189"/>
    </row>
    <row r="1322" ht="80" hidden="1" customHeight="1" spans="1:29">
      <c r="A1322" s="177" t="s">
        <v>19233</v>
      </c>
      <c r="B1322" s="186"/>
      <c r="C1322" s="83" t="s">
        <v>2</v>
      </c>
      <c r="D1322" s="187" t="s">
        <v>16480</v>
      </c>
      <c r="E1322" s="188" t="s">
        <v>19234</v>
      </c>
      <c r="F1322" s="157" t="s">
        <v>16409</v>
      </c>
      <c r="G1322" s="189"/>
      <c r="H1322" s="190">
        <v>18</v>
      </c>
      <c r="I1322" s="78">
        <f t="shared" si="52"/>
        <v>18</v>
      </c>
      <c r="J1322" s="192">
        <v>1</v>
      </c>
      <c r="K1322" s="141">
        <v>0</v>
      </c>
      <c r="L1322" s="193">
        <f>STOCK[[#This Row],[Entradas]]-STOCK[[#This Row],[Salidas]]</f>
        <v>1</v>
      </c>
      <c r="M1322" s="99"/>
      <c r="N1322" s="76"/>
      <c r="O1322" s="76"/>
      <c r="P1322" s="190"/>
      <c r="Q1322" s="195"/>
      <c r="R1322" s="189"/>
      <c r="S1322" s="189"/>
      <c r="T1322" s="189"/>
      <c r="U1322" s="189"/>
      <c r="V1322" s="80">
        <f t="shared" si="53"/>
        <v>18</v>
      </c>
      <c r="W1322" s="189"/>
      <c r="X1322" s="189"/>
      <c r="Y1322" s="196"/>
      <c r="Z1322" s="189"/>
      <c r="AA1322" s="189"/>
      <c r="AB1322" s="189"/>
      <c r="AC1322" s="189"/>
    </row>
    <row r="1323" ht="80" hidden="1" customHeight="1" spans="1:29">
      <c r="A1323" s="177" t="s">
        <v>19235</v>
      </c>
      <c r="B1323" s="186"/>
      <c r="C1323" s="83" t="s">
        <v>2</v>
      </c>
      <c r="D1323" s="187" t="s">
        <v>16480</v>
      </c>
      <c r="E1323" s="188" t="s">
        <v>19236</v>
      </c>
      <c r="F1323" s="157" t="s">
        <v>16413</v>
      </c>
      <c r="G1323" s="189"/>
      <c r="H1323" s="190">
        <v>18</v>
      </c>
      <c r="I1323" s="78">
        <f t="shared" si="52"/>
        <v>18</v>
      </c>
      <c r="J1323" s="192">
        <v>1</v>
      </c>
      <c r="K1323" s="141">
        <v>0</v>
      </c>
      <c r="L1323" s="193">
        <f>STOCK[[#This Row],[Entradas]]-STOCK[[#This Row],[Salidas]]</f>
        <v>1</v>
      </c>
      <c r="M1323" s="99"/>
      <c r="N1323" s="76"/>
      <c r="O1323" s="76"/>
      <c r="P1323" s="190"/>
      <c r="Q1323" s="195"/>
      <c r="R1323" s="189"/>
      <c r="S1323" s="189"/>
      <c r="T1323" s="189"/>
      <c r="U1323" s="189"/>
      <c r="V1323" s="80">
        <f t="shared" si="53"/>
        <v>18</v>
      </c>
      <c r="W1323" s="189"/>
      <c r="X1323" s="189"/>
      <c r="Y1323" s="196"/>
      <c r="Z1323" s="189"/>
      <c r="AA1323" s="189"/>
      <c r="AB1323" s="189"/>
      <c r="AC1323" s="189"/>
    </row>
    <row r="1324" ht="80" hidden="1" customHeight="1" spans="1:29">
      <c r="A1324" s="177" t="s">
        <v>19237</v>
      </c>
      <c r="B1324" s="186"/>
      <c r="C1324" s="83" t="s">
        <v>2</v>
      </c>
      <c r="D1324" s="187" t="s">
        <v>16480</v>
      </c>
      <c r="E1324" s="188" t="s">
        <v>19238</v>
      </c>
      <c r="F1324" s="157" t="s">
        <v>16400</v>
      </c>
      <c r="G1324" s="189"/>
      <c r="H1324" s="190">
        <v>18</v>
      </c>
      <c r="I1324" s="78">
        <f t="shared" si="52"/>
        <v>18</v>
      </c>
      <c r="J1324" s="192">
        <v>1</v>
      </c>
      <c r="K1324" s="141">
        <v>0</v>
      </c>
      <c r="L1324" s="193">
        <f>STOCK[[#This Row],[Entradas]]-STOCK[[#This Row],[Salidas]]</f>
        <v>1</v>
      </c>
      <c r="M1324" s="99"/>
      <c r="N1324" s="76"/>
      <c r="O1324" s="76"/>
      <c r="P1324" s="190"/>
      <c r="Q1324" s="195"/>
      <c r="R1324" s="189"/>
      <c r="S1324" s="189"/>
      <c r="T1324" s="189"/>
      <c r="U1324" s="189"/>
      <c r="V1324" s="80">
        <f t="shared" si="53"/>
        <v>18</v>
      </c>
      <c r="W1324" s="189"/>
      <c r="X1324" s="189"/>
      <c r="Y1324" s="196"/>
      <c r="Z1324" s="189"/>
      <c r="AA1324" s="189"/>
      <c r="AB1324" s="189"/>
      <c r="AC1324" s="189"/>
    </row>
    <row r="1325" ht="80" hidden="1" customHeight="1" spans="1:29">
      <c r="A1325" s="177" t="s">
        <v>19239</v>
      </c>
      <c r="B1325" s="186"/>
      <c r="C1325" s="83" t="s">
        <v>2</v>
      </c>
      <c r="D1325" s="187" t="s">
        <v>16480</v>
      </c>
      <c r="E1325" s="188" t="s">
        <v>19240</v>
      </c>
      <c r="F1325" s="157" t="s">
        <v>16400</v>
      </c>
      <c r="G1325" s="189"/>
      <c r="H1325" s="190">
        <v>18</v>
      </c>
      <c r="I1325" s="78">
        <f t="shared" si="52"/>
        <v>18</v>
      </c>
      <c r="J1325" s="192">
        <v>1</v>
      </c>
      <c r="K1325" s="141">
        <v>0</v>
      </c>
      <c r="L1325" s="193">
        <f>STOCK[[#This Row],[Entradas]]-STOCK[[#This Row],[Salidas]]</f>
        <v>1</v>
      </c>
      <c r="M1325" s="99"/>
      <c r="N1325" s="76"/>
      <c r="O1325" s="76"/>
      <c r="P1325" s="190"/>
      <c r="Q1325" s="195"/>
      <c r="R1325" s="189"/>
      <c r="S1325" s="189"/>
      <c r="T1325" s="189"/>
      <c r="U1325" s="189"/>
      <c r="V1325" s="80">
        <f t="shared" si="53"/>
        <v>18</v>
      </c>
      <c r="W1325" s="189"/>
      <c r="X1325" s="189"/>
      <c r="Y1325" s="196"/>
      <c r="Z1325" s="189"/>
      <c r="AA1325" s="189"/>
      <c r="AB1325" s="189"/>
      <c r="AC1325" s="189"/>
    </row>
    <row r="1326" ht="80" hidden="1" customHeight="1" spans="1:29">
      <c r="A1326" s="177" t="s">
        <v>19241</v>
      </c>
      <c r="B1326" s="186"/>
      <c r="C1326" s="83" t="s">
        <v>2</v>
      </c>
      <c r="D1326" s="187" t="s">
        <v>16480</v>
      </c>
      <c r="E1326" s="188" t="s">
        <v>19242</v>
      </c>
      <c r="F1326" s="157" t="s">
        <v>16400</v>
      </c>
      <c r="G1326" s="189"/>
      <c r="H1326" s="190">
        <v>18</v>
      </c>
      <c r="I1326" s="78">
        <f t="shared" si="52"/>
        <v>18</v>
      </c>
      <c r="J1326" s="192">
        <v>1</v>
      </c>
      <c r="K1326" s="141">
        <v>0</v>
      </c>
      <c r="L1326" s="193">
        <f>STOCK[[#This Row],[Entradas]]-STOCK[[#This Row],[Salidas]]</f>
        <v>1</v>
      </c>
      <c r="M1326" s="99"/>
      <c r="N1326" s="76"/>
      <c r="O1326" s="76"/>
      <c r="P1326" s="190"/>
      <c r="Q1326" s="195"/>
      <c r="R1326" s="189"/>
      <c r="S1326" s="189"/>
      <c r="T1326" s="189"/>
      <c r="U1326" s="189"/>
      <c r="V1326" s="80">
        <f t="shared" si="53"/>
        <v>18</v>
      </c>
      <c r="W1326" s="189"/>
      <c r="X1326" s="189"/>
      <c r="Y1326" s="196"/>
      <c r="Z1326" s="189"/>
      <c r="AA1326" s="189"/>
      <c r="AB1326" s="189"/>
      <c r="AC1326" s="189"/>
    </row>
    <row r="1327" ht="80" hidden="1" customHeight="1" spans="1:29">
      <c r="A1327" s="177" t="s">
        <v>19243</v>
      </c>
      <c r="B1327" s="186"/>
      <c r="C1327" s="83" t="s">
        <v>2</v>
      </c>
      <c r="D1327" s="187" t="s">
        <v>16480</v>
      </c>
      <c r="E1327" s="188" t="s">
        <v>19244</v>
      </c>
      <c r="F1327" s="157" t="s">
        <v>16387</v>
      </c>
      <c r="G1327" s="189"/>
      <c r="H1327" s="190">
        <v>20</v>
      </c>
      <c r="I1327" s="78">
        <f t="shared" si="52"/>
        <v>20</v>
      </c>
      <c r="J1327" s="192">
        <v>1</v>
      </c>
      <c r="K1327" s="141">
        <v>0</v>
      </c>
      <c r="L1327" s="193">
        <f>STOCK[[#This Row],[Entradas]]-STOCK[[#This Row],[Salidas]]</f>
        <v>1</v>
      </c>
      <c r="M1327" s="99"/>
      <c r="N1327" s="76"/>
      <c r="O1327" s="76"/>
      <c r="P1327" s="190"/>
      <c r="Q1327" s="195"/>
      <c r="R1327" s="189"/>
      <c r="S1327" s="189"/>
      <c r="T1327" s="189"/>
      <c r="U1327" s="189"/>
      <c r="V1327" s="80">
        <f t="shared" si="53"/>
        <v>20</v>
      </c>
      <c r="W1327" s="189"/>
      <c r="X1327" s="189"/>
      <c r="Y1327" s="196"/>
      <c r="Z1327" s="189"/>
      <c r="AA1327" s="189"/>
      <c r="AB1327" s="189"/>
      <c r="AC1327" s="189"/>
    </row>
    <row r="1328" ht="80" hidden="1" customHeight="1" spans="1:29">
      <c r="A1328" s="177" t="s">
        <v>19245</v>
      </c>
      <c r="B1328" s="186"/>
      <c r="C1328" s="83" t="s">
        <v>2</v>
      </c>
      <c r="D1328" s="187" t="s">
        <v>16480</v>
      </c>
      <c r="E1328" s="188" t="s">
        <v>19246</v>
      </c>
      <c r="F1328" s="157" t="s">
        <v>16400</v>
      </c>
      <c r="G1328" s="189"/>
      <c r="H1328" s="190">
        <v>18</v>
      </c>
      <c r="I1328" s="78">
        <f t="shared" si="52"/>
        <v>18</v>
      </c>
      <c r="J1328" s="192">
        <v>1</v>
      </c>
      <c r="K1328" s="141">
        <v>0</v>
      </c>
      <c r="L1328" s="193">
        <f>STOCK[[#This Row],[Entradas]]-STOCK[[#This Row],[Salidas]]</f>
        <v>1</v>
      </c>
      <c r="M1328" s="99"/>
      <c r="N1328" s="76"/>
      <c r="O1328" s="76"/>
      <c r="P1328" s="190"/>
      <c r="Q1328" s="195"/>
      <c r="R1328" s="189"/>
      <c r="S1328" s="189"/>
      <c r="T1328" s="189"/>
      <c r="U1328" s="189"/>
      <c r="V1328" s="80">
        <f t="shared" si="53"/>
        <v>18</v>
      </c>
      <c r="W1328" s="189"/>
      <c r="X1328" s="189"/>
      <c r="Y1328" s="196"/>
      <c r="Z1328" s="189"/>
      <c r="AA1328" s="189"/>
      <c r="AB1328" s="189"/>
      <c r="AC1328" s="189"/>
    </row>
    <row r="1329" ht="80" hidden="1" customHeight="1" spans="1:29">
      <c r="A1329" s="177" t="s">
        <v>19247</v>
      </c>
      <c r="B1329" s="186"/>
      <c r="C1329" s="83" t="s">
        <v>2</v>
      </c>
      <c r="D1329" s="187" t="s">
        <v>16480</v>
      </c>
      <c r="E1329" s="188" t="s">
        <v>19248</v>
      </c>
      <c r="F1329" s="157" t="s">
        <v>16413</v>
      </c>
      <c r="G1329" s="189"/>
      <c r="H1329" s="190">
        <v>20</v>
      </c>
      <c r="I1329" s="78">
        <f t="shared" si="52"/>
        <v>20</v>
      </c>
      <c r="J1329" s="192">
        <v>1</v>
      </c>
      <c r="K1329" s="141">
        <v>0</v>
      </c>
      <c r="L1329" s="193">
        <f>STOCK[[#This Row],[Entradas]]-STOCK[[#This Row],[Salidas]]</f>
        <v>1</v>
      </c>
      <c r="M1329" s="99"/>
      <c r="N1329" s="76"/>
      <c r="O1329" s="76"/>
      <c r="P1329" s="190"/>
      <c r="Q1329" s="195"/>
      <c r="R1329" s="189"/>
      <c r="S1329" s="189"/>
      <c r="T1329" s="189"/>
      <c r="U1329" s="189"/>
      <c r="V1329" s="80">
        <f t="shared" si="53"/>
        <v>20</v>
      </c>
      <c r="W1329" s="189"/>
      <c r="X1329" s="189"/>
      <c r="Y1329" s="196"/>
      <c r="Z1329" s="189"/>
      <c r="AA1329" s="189"/>
      <c r="AB1329" s="189"/>
      <c r="AC1329" s="189"/>
    </row>
    <row r="1330" ht="80" hidden="1" customHeight="1" spans="1:29">
      <c r="A1330" s="177" t="s">
        <v>19249</v>
      </c>
      <c r="B1330" s="186"/>
      <c r="C1330" s="83" t="s">
        <v>2</v>
      </c>
      <c r="D1330" s="187" t="s">
        <v>16480</v>
      </c>
      <c r="E1330" s="188" t="s">
        <v>19250</v>
      </c>
      <c r="F1330" s="157" t="s">
        <v>16409</v>
      </c>
      <c r="G1330" s="189"/>
      <c r="H1330" s="190">
        <v>20</v>
      </c>
      <c r="I1330" s="78">
        <f t="shared" si="52"/>
        <v>20</v>
      </c>
      <c r="J1330" s="192">
        <v>1</v>
      </c>
      <c r="K1330" s="141">
        <v>0</v>
      </c>
      <c r="L1330" s="193">
        <f>STOCK[[#This Row],[Entradas]]-STOCK[[#This Row],[Salidas]]</f>
        <v>1</v>
      </c>
      <c r="M1330" s="99"/>
      <c r="N1330" s="76"/>
      <c r="O1330" s="76"/>
      <c r="P1330" s="190"/>
      <c r="Q1330" s="195"/>
      <c r="R1330" s="189"/>
      <c r="S1330" s="189"/>
      <c r="T1330" s="189"/>
      <c r="U1330" s="189"/>
      <c r="V1330" s="80">
        <f t="shared" si="53"/>
        <v>20</v>
      </c>
      <c r="W1330" s="189"/>
      <c r="X1330" s="189"/>
      <c r="Y1330" s="196"/>
      <c r="Z1330" s="189"/>
      <c r="AA1330" s="189"/>
      <c r="AB1330" s="189"/>
      <c r="AC1330" s="189"/>
    </row>
    <row r="1331" ht="80" hidden="1" customHeight="1" spans="1:29">
      <c r="A1331" s="177" t="s">
        <v>19251</v>
      </c>
      <c r="B1331" s="186"/>
      <c r="C1331" s="83" t="s">
        <v>2</v>
      </c>
      <c r="D1331" s="187" t="s">
        <v>16480</v>
      </c>
      <c r="E1331" s="188" t="s">
        <v>19252</v>
      </c>
      <c r="F1331" s="157" t="s">
        <v>16409</v>
      </c>
      <c r="G1331" s="189"/>
      <c r="H1331" s="190">
        <v>15</v>
      </c>
      <c r="I1331" s="78">
        <f t="shared" si="52"/>
        <v>15</v>
      </c>
      <c r="J1331" s="192">
        <v>1</v>
      </c>
      <c r="K1331" s="141">
        <v>0</v>
      </c>
      <c r="L1331" s="193">
        <f>STOCK[[#This Row],[Entradas]]-STOCK[[#This Row],[Salidas]]</f>
        <v>1</v>
      </c>
      <c r="M1331" s="99"/>
      <c r="N1331" s="76"/>
      <c r="O1331" s="76"/>
      <c r="P1331" s="190"/>
      <c r="Q1331" s="195"/>
      <c r="R1331" s="189"/>
      <c r="S1331" s="189"/>
      <c r="T1331" s="189"/>
      <c r="U1331" s="189"/>
      <c r="V1331" s="80">
        <f t="shared" si="53"/>
        <v>15</v>
      </c>
      <c r="W1331" s="189"/>
      <c r="X1331" s="189"/>
      <c r="Y1331" s="196"/>
      <c r="Z1331" s="189"/>
      <c r="AA1331" s="189"/>
      <c r="AB1331" s="189"/>
      <c r="AC1331" s="189"/>
    </row>
    <row r="1332" ht="80" hidden="1" customHeight="1" spans="1:29">
      <c r="A1332" s="177" t="s">
        <v>19253</v>
      </c>
      <c r="B1332" s="186"/>
      <c r="C1332" s="83" t="s">
        <v>2</v>
      </c>
      <c r="D1332" s="187" t="s">
        <v>16582</v>
      </c>
      <c r="E1332" s="188" t="s">
        <v>19254</v>
      </c>
      <c r="F1332" s="157" t="s">
        <v>16387</v>
      </c>
      <c r="G1332" s="189"/>
      <c r="H1332" s="190">
        <v>20</v>
      </c>
      <c r="I1332" s="78">
        <f t="shared" si="52"/>
        <v>20</v>
      </c>
      <c r="J1332" s="192">
        <v>1</v>
      </c>
      <c r="K1332" s="141">
        <v>0</v>
      </c>
      <c r="L1332" s="193">
        <f>STOCK[[#This Row],[Entradas]]-STOCK[[#This Row],[Salidas]]</f>
        <v>1</v>
      </c>
      <c r="M1332" s="99"/>
      <c r="N1332" s="76"/>
      <c r="O1332" s="76"/>
      <c r="P1332" s="190"/>
      <c r="Q1332" s="195"/>
      <c r="R1332" s="189"/>
      <c r="S1332" s="189"/>
      <c r="T1332" s="189"/>
      <c r="U1332" s="189"/>
      <c r="V1332" s="80">
        <f t="shared" si="53"/>
        <v>20</v>
      </c>
      <c r="W1332" s="189"/>
      <c r="X1332" s="189"/>
      <c r="Y1332" s="196"/>
      <c r="Z1332" s="189"/>
      <c r="AA1332" s="189"/>
      <c r="AB1332" s="189"/>
      <c r="AC1332" s="189"/>
    </row>
    <row r="1333" ht="80" hidden="1" customHeight="1" spans="1:29">
      <c r="A1333" s="177" t="s">
        <v>19255</v>
      </c>
      <c r="B1333" s="186"/>
      <c r="C1333" s="83" t="s">
        <v>2</v>
      </c>
      <c r="D1333" s="187" t="s">
        <v>16480</v>
      </c>
      <c r="E1333" s="188" t="s">
        <v>19256</v>
      </c>
      <c r="F1333" s="157" t="s">
        <v>16400</v>
      </c>
      <c r="G1333" s="189"/>
      <c r="H1333" s="190">
        <v>18</v>
      </c>
      <c r="I1333" s="78">
        <f t="shared" si="52"/>
        <v>18</v>
      </c>
      <c r="J1333" s="192">
        <v>1</v>
      </c>
      <c r="K1333" s="141">
        <v>0</v>
      </c>
      <c r="L1333" s="193">
        <f>STOCK[[#This Row],[Entradas]]-STOCK[[#This Row],[Salidas]]</f>
        <v>1</v>
      </c>
      <c r="M1333" s="99"/>
      <c r="N1333" s="76"/>
      <c r="O1333" s="76"/>
      <c r="P1333" s="190"/>
      <c r="Q1333" s="195"/>
      <c r="R1333" s="189"/>
      <c r="S1333" s="189"/>
      <c r="T1333" s="189"/>
      <c r="U1333" s="189"/>
      <c r="V1333" s="80">
        <f t="shared" si="53"/>
        <v>18</v>
      </c>
      <c r="W1333" s="189"/>
      <c r="X1333" s="189"/>
      <c r="Y1333" s="196"/>
      <c r="Z1333" s="189"/>
      <c r="AA1333" s="189"/>
      <c r="AB1333" s="189"/>
      <c r="AC1333" s="189"/>
    </row>
    <row r="1334" ht="80" hidden="1" customHeight="1" spans="1:29">
      <c r="A1334" s="177" t="s">
        <v>19257</v>
      </c>
      <c r="B1334" s="186"/>
      <c r="C1334" s="83" t="s">
        <v>2</v>
      </c>
      <c r="D1334" s="187" t="s">
        <v>16480</v>
      </c>
      <c r="E1334" s="188" t="s">
        <v>19258</v>
      </c>
      <c r="F1334" s="157" t="s">
        <v>16413</v>
      </c>
      <c r="G1334" s="189"/>
      <c r="H1334" s="190">
        <v>18</v>
      </c>
      <c r="I1334" s="78">
        <f t="shared" si="52"/>
        <v>18</v>
      </c>
      <c r="J1334" s="192">
        <v>1</v>
      </c>
      <c r="K1334" s="141">
        <v>0</v>
      </c>
      <c r="L1334" s="193">
        <f>STOCK[[#This Row],[Entradas]]-STOCK[[#This Row],[Salidas]]</f>
        <v>1</v>
      </c>
      <c r="M1334" s="99"/>
      <c r="N1334" s="76"/>
      <c r="O1334" s="76"/>
      <c r="P1334" s="190"/>
      <c r="Q1334" s="195"/>
      <c r="R1334" s="189"/>
      <c r="S1334" s="189"/>
      <c r="T1334" s="189"/>
      <c r="U1334" s="189"/>
      <c r="V1334" s="80">
        <f t="shared" si="53"/>
        <v>18</v>
      </c>
      <c r="W1334" s="189"/>
      <c r="X1334" s="189"/>
      <c r="Y1334" s="196"/>
      <c r="Z1334" s="189"/>
      <c r="AA1334" s="189"/>
      <c r="AB1334" s="189"/>
      <c r="AC1334" s="189"/>
    </row>
    <row r="1335" ht="80" hidden="1" customHeight="1" spans="1:29">
      <c r="A1335" s="177" t="s">
        <v>19259</v>
      </c>
      <c r="B1335" s="186"/>
      <c r="C1335" s="83" t="s">
        <v>2</v>
      </c>
      <c r="D1335" s="187" t="s">
        <v>16480</v>
      </c>
      <c r="E1335" s="188" t="s">
        <v>19260</v>
      </c>
      <c r="F1335" s="157" t="s">
        <v>16413</v>
      </c>
      <c r="G1335" s="189"/>
      <c r="H1335" s="190">
        <v>18</v>
      </c>
      <c r="I1335" s="78">
        <f t="shared" si="52"/>
        <v>18</v>
      </c>
      <c r="J1335" s="192">
        <v>1</v>
      </c>
      <c r="K1335" s="141">
        <v>0</v>
      </c>
      <c r="L1335" s="193">
        <f>STOCK[[#This Row],[Entradas]]-STOCK[[#This Row],[Salidas]]</f>
        <v>1</v>
      </c>
      <c r="M1335" s="99"/>
      <c r="N1335" s="76"/>
      <c r="O1335" s="76"/>
      <c r="P1335" s="190"/>
      <c r="Q1335" s="195"/>
      <c r="R1335" s="189"/>
      <c r="S1335" s="189"/>
      <c r="T1335" s="189"/>
      <c r="U1335" s="189"/>
      <c r="V1335" s="80">
        <f t="shared" si="53"/>
        <v>18</v>
      </c>
      <c r="W1335" s="189"/>
      <c r="X1335" s="189"/>
      <c r="Y1335" s="196"/>
      <c r="Z1335" s="189"/>
      <c r="AA1335" s="189"/>
      <c r="AB1335" s="189"/>
      <c r="AC1335" s="189"/>
    </row>
    <row r="1336" ht="80" hidden="1" customHeight="1" spans="1:29">
      <c r="A1336" s="177" t="s">
        <v>19261</v>
      </c>
      <c r="B1336" s="186"/>
      <c r="C1336" s="83" t="s">
        <v>2</v>
      </c>
      <c r="D1336" s="187" t="s">
        <v>16480</v>
      </c>
      <c r="E1336" s="188" t="s">
        <v>19262</v>
      </c>
      <c r="F1336" s="157" t="s">
        <v>16568</v>
      </c>
      <c r="G1336" s="189"/>
      <c r="H1336" s="190">
        <v>18</v>
      </c>
      <c r="I1336" s="78">
        <f t="shared" si="52"/>
        <v>18</v>
      </c>
      <c r="J1336" s="192">
        <v>1</v>
      </c>
      <c r="K1336" s="141">
        <v>0</v>
      </c>
      <c r="L1336" s="193">
        <f>STOCK[[#This Row],[Entradas]]-STOCK[[#This Row],[Salidas]]</f>
        <v>1</v>
      </c>
      <c r="M1336" s="99"/>
      <c r="N1336" s="76"/>
      <c r="O1336" s="76"/>
      <c r="P1336" s="190"/>
      <c r="Q1336" s="195"/>
      <c r="R1336" s="189"/>
      <c r="S1336" s="189"/>
      <c r="T1336" s="189"/>
      <c r="U1336" s="189"/>
      <c r="V1336" s="80">
        <f t="shared" si="53"/>
        <v>18</v>
      </c>
      <c r="W1336" s="189"/>
      <c r="X1336" s="189"/>
      <c r="Y1336" s="196"/>
      <c r="Z1336" s="189"/>
      <c r="AA1336" s="189"/>
      <c r="AB1336" s="189"/>
      <c r="AC1336" s="189"/>
    </row>
    <row r="1337" ht="80" hidden="1" customHeight="1" spans="1:29">
      <c r="A1337" s="177" t="s">
        <v>19263</v>
      </c>
      <c r="B1337" s="186"/>
      <c r="C1337" s="83" t="s">
        <v>2</v>
      </c>
      <c r="D1337" s="187" t="s">
        <v>16480</v>
      </c>
      <c r="E1337" s="188" t="s">
        <v>19264</v>
      </c>
      <c r="F1337" s="157" t="s">
        <v>16400</v>
      </c>
      <c r="G1337" s="189"/>
      <c r="H1337" s="190">
        <v>18</v>
      </c>
      <c r="I1337" s="78">
        <f t="shared" si="52"/>
        <v>18</v>
      </c>
      <c r="J1337" s="192">
        <v>1</v>
      </c>
      <c r="K1337" s="141">
        <v>0</v>
      </c>
      <c r="L1337" s="193">
        <f>STOCK[[#This Row],[Entradas]]-STOCK[[#This Row],[Salidas]]</f>
        <v>1</v>
      </c>
      <c r="M1337" s="99"/>
      <c r="N1337" s="76"/>
      <c r="O1337" s="76"/>
      <c r="P1337" s="190"/>
      <c r="Q1337" s="195"/>
      <c r="R1337" s="189"/>
      <c r="S1337" s="189"/>
      <c r="T1337" s="189"/>
      <c r="U1337" s="189"/>
      <c r="V1337" s="80">
        <f t="shared" si="53"/>
        <v>18</v>
      </c>
      <c r="W1337" s="189"/>
      <c r="X1337" s="189"/>
      <c r="Y1337" s="196"/>
      <c r="Z1337" s="189"/>
      <c r="AA1337" s="189"/>
      <c r="AB1337" s="189"/>
      <c r="AC1337" s="189"/>
    </row>
    <row r="1338" ht="80" hidden="1" customHeight="1" spans="1:29">
      <c r="A1338" s="197" t="s">
        <v>19265</v>
      </c>
      <c r="B1338" s="186"/>
      <c r="C1338" s="198" t="s">
        <v>2</v>
      </c>
      <c r="D1338" s="187" t="s">
        <v>16582</v>
      </c>
      <c r="E1338" s="188" t="s">
        <v>19266</v>
      </c>
      <c r="F1338" s="201" t="s">
        <v>16387</v>
      </c>
      <c r="G1338" s="189"/>
      <c r="H1338" s="190">
        <v>30</v>
      </c>
      <c r="I1338" s="78">
        <f t="shared" si="52"/>
        <v>30</v>
      </c>
      <c r="J1338" s="192">
        <v>2</v>
      </c>
      <c r="K1338" s="141">
        <v>0</v>
      </c>
      <c r="L1338" s="193">
        <f>STOCK[[#This Row],[Entradas]]-STOCK[[#This Row],[Salidas]]</f>
        <v>2</v>
      </c>
      <c r="M1338" s="96">
        <f>H1338*10%</f>
        <v>3</v>
      </c>
      <c r="N1338" s="76"/>
      <c r="O1338" s="76"/>
      <c r="P1338" s="190"/>
      <c r="Q1338" s="195"/>
      <c r="R1338" s="189"/>
      <c r="S1338" s="189"/>
      <c r="T1338" s="189"/>
      <c r="U1338" s="189"/>
      <c r="V1338" s="80">
        <f t="shared" si="53"/>
        <v>30</v>
      </c>
      <c r="W1338" s="189"/>
      <c r="X1338" s="189"/>
      <c r="Y1338" s="196"/>
      <c r="Z1338" s="189"/>
      <c r="AA1338" s="189"/>
      <c r="AB1338" s="189"/>
      <c r="AC1338" s="189"/>
    </row>
    <row r="1339" s="63" customFormat="1" ht="104" hidden="1" customHeight="1" spans="1:46">
      <c r="A1339" s="199" t="s">
        <v>19267</v>
      </c>
      <c r="B1339" s="200"/>
      <c r="C1339" s="198" t="s">
        <v>2</v>
      </c>
      <c r="D1339" s="187" t="s">
        <v>16582</v>
      </c>
      <c r="E1339" s="202" t="s">
        <v>19268</v>
      </c>
      <c r="F1339" s="202" t="s">
        <v>18016</v>
      </c>
      <c r="G1339" s="199"/>
      <c r="H1339" s="199">
        <v>35</v>
      </c>
      <c r="I1339" s="78">
        <f t="shared" si="52"/>
        <v>35</v>
      </c>
      <c r="J1339" s="203">
        <v>1</v>
      </c>
      <c r="K1339" s="141">
        <v>0</v>
      </c>
      <c r="L1339" s="193">
        <f>STOCK[[#This Row],[Entradas]]-STOCK[[#This Row],[Salidas]]</f>
        <v>1</v>
      </c>
      <c r="M1339" s="204"/>
      <c r="N1339" s="205"/>
      <c r="O1339" s="206"/>
      <c r="P1339" s="207"/>
      <c r="Q1339" s="208"/>
      <c r="R1339" s="207"/>
      <c r="S1339" s="205"/>
      <c r="T1339" s="205"/>
      <c r="U1339" s="205"/>
      <c r="V1339" s="80">
        <f t="shared" si="53"/>
        <v>35</v>
      </c>
      <c r="W1339" s="205"/>
      <c r="X1339" s="209"/>
      <c r="Y1339" s="210"/>
      <c r="Z1339" s="206"/>
      <c r="AA1339" s="207"/>
      <c r="AB1339" s="211"/>
      <c r="AC1339" s="212"/>
      <c r="AD1339" s="213"/>
      <c r="AE1339" s="214"/>
      <c r="AF1339" s="214"/>
      <c r="AG1339" s="214"/>
      <c r="AH1339" s="214"/>
      <c r="AI1339" s="214"/>
      <c r="AJ1339" s="214"/>
      <c r="AK1339" s="214"/>
      <c r="AL1339" s="214"/>
      <c r="AM1339" s="214"/>
      <c r="AN1339" s="214"/>
      <c r="AO1339" s="214"/>
      <c r="AP1339" s="214"/>
      <c r="AQ1339" s="214"/>
      <c r="AR1339" s="214"/>
      <c r="AS1339" s="214"/>
      <c r="AT1339" s="214"/>
    </row>
    <row r="1340" s="63" customFormat="1" ht="104" hidden="1" customHeight="1" spans="1:46">
      <c r="A1340" s="199" t="s">
        <v>19269</v>
      </c>
      <c r="B1340" s="200"/>
      <c r="C1340" s="198" t="s">
        <v>2</v>
      </c>
      <c r="D1340" s="187" t="s">
        <v>16582</v>
      </c>
      <c r="E1340" s="202" t="s">
        <v>19270</v>
      </c>
      <c r="F1340" s="202" t="s">
        <v>16409</v>
      </c>
      <c r="G1340" s="199"/>
      <c r="H1340" s="199">
        <v>25</v>
      </c>
      <c r="I1340" s="78">
        <f t="shared" si="52"/>
        <v>25</v>
      </c>
      <c r="J1340" s="203">
        <v>2</v>
      </c>
      <c r="K1340" s="141">
        <v>0</v>
      </c>
      <c r="L1340" s="193">
        <f>STOCK[[#This Row],[Entradas]]-STOCK[[#This Row],[Salidas]]</f>
        <v>2</v>
      </c>
      <c r="M1340" s="204"/>
      <c r="N1340" s="205"/>
      <c r="O1340" s="206"/>
      <c r="P1340" s="207"/>
      <c r="Q1340" s="208"/>
      <c r="R1340" s="207"/>
      <c r="S1340" s="205"/>
      <c r="T1340" s="205"/>
      <c r="U1340" s="205"/>
      <c r="V1340" s="80">
        <f t="shared" si="53"/>
        <v>25</v>
      </c>
      <c r="W1340" s="205"/>
      <c r="X1340" s="209"/>
      <c r="Y1340" s="210"/>
      <c r="Z1340" s="206"/>
      <c r="AA1340" s="207"/>
      <c r="AB1340" s="211"/>
      <c r="AC1340" s="212"/>
      <c r="AD1340" s="213"/>
      <c r="AE1340" s="214"/>
      <c r="AF1340" s="214"/>
      <c r="AG1340" s="214"/>
      <c r="AH1340" s="214"/>
      <c r="AI1340" s="214"/>
      <c r="AJ1340" s="214"/>
      <c r="AK1340" s="214"/>
      <c r="AL1340" s="214"/>
      <c r="AM1340" s="214"/>
      <c r="AN1340" s="214"/>
      <c r="AO1340" s="214"/>
      <c r="AP1340" s="214"/>
      <c r="AQ1340" s="214"/>
      <c r="AR1340" s="214"/>
      <c r="AS1340" s="214"/>
      <c r="AT1340" s="214"/>
    </row>
    <row r="1341" s="63" customFormat="1" ht="104" hidden="1" customHeight="1" spans="1:46">
      <c r="A1341" s="199" t="s">
        <v>19271</v>
      </c>
      <c r="B1341" s="200"/>
      <c r="C1341" s="198" t="s">
        <v>2</v>
      </c>
      <c r="D1341" s="187" t="s">
        <v>16582</v>
      </c>
      <c r="E1341" s="202" t="s">
        <v>19272</v>
      </c>
      <c r="F1341" s="202" t="s">
        <v>16400</v>
      </c>
      <c r="G1341" s="199"/>
      <c r="H1341" s="199">
        <v>25</v>
      </c>
      <c r="I1341" s="78">
        <f t="shared" si="52"/>
        <v>25</v>
      </c>
      <c r="J1341" s="203">
        <v>1</v>
      </c>
      <c r="K1341" s="141">
        <v>0</v>
      </c>
      <c r="L1341" s="193">
        <f>STOCK[[#This Row],[Entradas]]-STOCK[[#This Row],[Salidas]]</f>
        <v>1</v>
      </c>
      <c r="M1341" s="204"/>
      <c r="N1341" s="205"/>
      <c r="O1341" s="206"/>
      <c r="P1341" s="207"/>
      <c r="Q1341" s="208"/>
      <c r="R1341" s="207"/>
      <c r="S1341" s="205"/>
      <c r="T1341" s="205"/>
      <c r="U1341" s="205"/>
      <c r="V1341" s="80">
        <f t="shared" si="53"/>
        <v>25</v>
      </c>
      <c r="W1341" s="205"/>
      <c r="X1341" s="209"/>
      <c r="Y1341" s="210"/>
      <c r="Z1341" s="206"/>
      <c r="AA1341" s="207"/>
      <c r="AB1341" s="211"/>
      <c r="AC1341" s="212"/>
      <c r="AD1341" s="213"/>
      <c r="AE1341" s="214"/>
      <c r="AF1341" s="214"/>
      <c r="AG1341" s="214"/>
      <c r="AH1341" s="214"/>
      <c r="AI1341" s="214"/>
      <c r="AJ1341" s="214"/>
      <c r="AK1341" s="214"/>
      <c r="AL1341" s="214"/>
      <c r="AM1341" s="214"/>
      <c r="AN1341" s="214"/>
      <c r="AO1341" s="214"/>
      <c r="AP1341" s="214"/>
      <c r="AQ1341" s="214"/>
      <c r="AR1341" s="214"/>
      <c r="AS1341" s="214"/>
      <c r="AT1341" s="214"/>
    </row>
    <row r="1342" s="63" customFormat="1" ht="104" hidden="1" customHeight="1" spans="1:46">
      <c r="A1342" s="199" t="s">
        <v>19273</v>
      </c>
      <c r="B1342" s="200"/>
      <c r="C1342" s="198" t="s">
        <v>2</v>
      </c>
      <c r="D1342" s="187" t="s">
        <v>16582</v>
      </c>
      <c r="E1342" s="202" t="s">
        <v>19274</v>
      </c>
      <c r="F1342" s="202" t="s">
        <v>16568</v>
      </c>
      <c r="G1342" s="199"/>
      <c r="H1342" s="199">
        <v>30</v>
      </c>
      <c r="I1342" s="78">
        <f t="shared" si="52"/>
        <v>30</v>
      </c>
      <c r="J1342" s="203">
        <v>1</v>
      </c>
      <c r="K1342" s="141">
        <v>0</v>
      </c>
      <c r="L1342" s="193">
        <f>STOCK[[#This Row],[Entradas]]-STOCK[[#This Row],[Salidas]]</f>
        <v>1</v>
      </c>
      <c r="M1342" s="204"/>
      <c r="N1342" s="205"/>
      <c r="O1342" s="206"/>
      <c r="P1342" s="207"/>
      <c r="Q1342" s="208"/>
      <c r="R1342" s="207"/>
      <c r="S1342" s="205"/>
      <c r="T1342" s="205"/>
      <c r="U1342" s="205"/>
      <c r="V1342" s="80">
        <f t="shared" si="53"/>
        <v>30</v>
      </c>
      <c r="W1342" s="205"/>
      <c r="X1342" s="209"/>
      <c r="Y1342" s="210"/>
      <c r="Z1342" s="206"/>
      <c r="AA1342" s="207"/>
      <c r="AB1342" s="211"/>
      <c r="AC1342" s="212"/>
      <c r="AD1342" s="213"/>
      <c r="AE1342" s="214"/>
      <c r="AF1342" s="214"/>
      <c r="AG1342" s="214"/>
      <c r="AH1342" s="214"/>
      <c r="AI1342" s="214"/>
      <c r="AJ1342" s="214"/>
      <c r="AK1342" s="214"/>
      <c r="AL1342" s="214"/>
      <c r="AM1342" s="214"/>
      <c r="AN1342" s="214"/>
      <c r="AO1342" s="214"/>
      <c r="AP1342" s="214"/>
      <c r="AQ1342" s="214"/>
      <c r="AR1342" s="214"/>
      <c r="AS1342" s="214"/>
      <c r="AT1342" s="214"/>
    </row>
    <row r="1343" s="63" customFormat="1" ht="104" hidden="1" customHeight="1" spans="1:46">
      <c r="A1343" s="199" t="s">
        <v>19275</v>
      </c>
      <c r="B1343" s="200"/>
      <c r="C1343" s="198" t="s">
        <v>2</v>
      </c>
      <c r="D1343" s="187" t="s">
        <v>16582</v>
      </c>
      <c r="E1343" s="202" t="s">
        <v>19276</v>
      </c>
      <c r="F1343" s="202" t="s">
        <v>17246</v>
      </c>
      <c r="G1343" s="199"/>
      <c r="H1343" s="199">
        <v>35</v>
      </c>
      <c r="I1343" s="78">
        <f t="shared" si="52"/>
        <v>35</v>
      </c>
      <c r="J1343" s="203">
        <v>1</v>
      </c>
      <c r="K1343" s="141">
        <v>0</v>
      </c>
      <c r="L1343" s="193">
        <f>STOCK[[#This Row],[Entradas]]-STOCK[[#This Row],[Salidas]]</f>
        <v>1</v>
      </c>
      <c r="M1343" s="204"/>
      <c r="N1343" s="205"/>
      <c r="O1343" s="206"/>
      <c r="P1343" s="207"/>
      <c r="Q1343" s="208"/>
      <c r="R1343" s="207"/>
      <c r="S1343" s="205"/>
      <c r="T1343" s="205"/>
      <c r="U1343" s="205"/>
      <c r="V1343" s="80">
        <f t="shared" si="53"/>
        <v>35</v>
      </c>
      <c r="W1343" s="205"/>
      <c r="X1343" s="209"/>
      <c r="Y1343" s="210"/>
      <c r="Z1343" s="206"/>
      <c r="AA1343" s="207"/>
      <c r="AB1343" s="211"/>
      <c r="AC1343" s="212"/>
      <c r="AD1343" s="213"/>
      <c r="AE1343" s="214"/>
      <c r="AF1343" s="214"/>
      <c r="AG1343" s="214"/>
      <c r="AH1343" s="214"/>
      <c r="AI1343" s="214"/>
      <c r="AJ1343" s="214"/>
      <c r="AK1343" s="214"/>
      <c r="AL1343" s="214"/>
      <c r="AM1343" s="214"/>
      <c r="AN1343" s="214"/>
      <c r="AO1343" s="214"/>
      <c r="AP1343" s="214"/>
      <c r="AQ1343" s="214"/>
      <c r="AR1343" s="214"/>
      <c r="AS1343" s="214"/>
      <c r="AT1343" s="214"/>
    </row>
    <row r="1344" s="63" customFormat="1" ht="104" hidden="1" customHeight="1" spans="1:46">
      <c r="A1344" s="199" t="s">
        <v>19277</v>
      </c>
      <c r="B1344" s="200"/>
      <c r="C1344" s="198" t="s">
        <v>2</v>
      </c>
      <c r="D1344" s="187" t="s">
        <v>16582</v>
      </c>
      <c r="E1344" s="202" t="s">
        <v>19278</v>
      </c>
      <c r="F1344" s="202" t="s">
        <v>16400</v>
      </c>
      <c r="G1344" s="199"/>
      <c r="H1344" s="199">
        <v>30</v>
      </c>
      <c r="I1344" s="78">
        <f t="shared" si="52"/>
        <v>30</v>
      </c>
      <c r="J1344" s="203">
        <v>1</v>
      </c>
      <c r="K1344" s="141">
        <v>0</v>
      </c>
      <c r="L1344" s="193">
        <f>STOCK[[#This Row],[Entradas]]-STOCK[[#This Row],[Salidas]]</f>
        <v>1</v>
      </c>
      <c r="M1344" s="204"/>
      <c r="N1344" s="205"/>
      <c r="O1344" s="206"/>
      <c r="P1344" s="207"/>
      <c r="Q1344" s="208"/>
      <c r="R1344" s="207"/>
      <c r="S1344" s="205"/>
      <c r="T1344" s="205"/>
      <c r="U1344" s="205"/>
      <c r="V1344" s="80">
        <f t="shared" si="53"/>
        <v>30</v>
      </c>
      <c r="W1344" s="205"/>
      <c r="X1344" s="209"/>
      <c r="Y1344" s="210"/>
      <c r="Z1344" s="206"/>
      <c r="AA1344" s="207"/>
      <c r="AB1344" s="211"/>
      <c r="AC1344" s="212"/>
      <c r="AD1344" s="213"/>
      <c r="AE1344" s="214"/>
      <c r="AF1344" s="214"/>
      <c r="AG1344" s="214"/>
      <c r="AH1344" s="214"/>
      <c r="AI1344" s="214"/>
      <c r="AJ1344" s="214"/>
      <c r="AK1344" s="214"/>
      <c r="AL1344" s="214"/>
      <c r="AM1344" s="214"/>
      <c r="AN1344" s="214"/>
      <c r="AO1344" s="214"/>
      <c r="AP1344" s="214"/>
      <c r="AQ1344" s="214"/>
      <c r="AR1344" s="214"/>
      <c r="AS1344" s="214"/>
      <c r="AT1344" s="214"/>
    </row>
    <row r="1345" s="63" customFormat="1" ht="104" hidden="1" customHeight="1" spans="1:46">
      <c r="A1345" s="199" t="s">
        <v>19279</v>
      </c>
      <c r="B1345" s="200"/>
      <c r="C1345" s="198" t="s">
        <v>2</v>
      </c>
      <c r="D1345" s="187" t="s">
        <v>16582</v>
      </c>
      <c r="E1345" s="202" t="s">
        <v>19280</v>
      </c>
      <c r="F1345" s="202" t="s">
        <v>17672</v>
      </c>
      <c r="G1345" s="199"/>
      <c r="H1345" s="199">
        <v>40</v>
      </c>
      <c r="I1345" s="78">
        <f t="shared" si="52"/>
        <v>40</v>
      </c>
      <c r="J1345" s="203">
        <v>1</v>
      </c>
      <c r="K1345" s="141">
        <v>0</v>
      </c>
      <c r="L1345" s="193">
        <f>STOCK[[#This Row],[Entradas]]-STOCK[[#This Row],[Salidas]]</f>
        <v>1</v>
      </c>
      <c r="M1345" s="204"/>
      <c r="N1345" s="205"/>
      <c r="O1345" s="206"/>
      <c r="P1345" s="207"/>
      <c r="Q1345" s="208"/>
      <c r="R1345" s="207"/>
      <c r="S1345" s="205"/>
      <c r="T1345" s="205"/>
      <c r="U1345" s="205"/>
      <c r="V1345" s="80">
        <f t="shared" si="53"/>
        <v>40</v>
      </c>
      <c r="W1345" s="205"/>
      <c r="X1345" s="209"/>
      <c r="Y1345" s="210"/>
      <c r="Z1345" s="206"/>
      <c r="AA1345" s="207"/>
      <c r="AB1345" s="211"/>
      <c r="AC1345" s="212"/>
      <c r="AD1345" s="213"/>
      <c r="AE1345" s="214"/>
      <c r="AF1345" s="214"/>
      <c r="AG1345" s="214"/>
      <c r="AH1345" s="214"/>
      <c r="AI1345" s="214"/>
      <c r="AJ1345" s="214"/>
      <c r="AK1345" s="214"/>
      <c r="AL1345" s="214"/>
      <c r="AM1345" s="214"/>
      <c r="AN1345" s="214"/>
      <c r="AO1345" s="214"/>
      <c r="AP1345" s="214"/>
      <c r="AQ1345" s="214"/>
      <c r="AR1345" s="214"/>
      <c r="AS1345" s="214"/>
      <c r="AT1345" s="214"/>
    </row>
    <row r="1346" s="63" customFormat="1" ht="104" hidden="1" customHeight="1" spans="1:46">
      <c r="A1346" s="199" t="s">
        <v>19281</v>
      </c>
      <c r="B1346" s="200"/>
      <c r="C1346" s="198" t="s">
        <v>2</v>
      </c>
      <c r="D1346" s="187" t="s">
        <v>16582</v>
      </c>
      <c r="E1346" s="202" t="s">
        <v>19282</v>
      </c>
      <c r="F1346" s="202" t="s">
        <v>17342</v>
      </c>
      <c r="G1346" s="199"/>
      <c r="H1346" s="199">
        <v>40</v>
      </c>
      <c r="I1346" s="78">
        <f t="shared" si="52"/>
        <v>40</v>
      </c>
      <c r="J1346" s="203">
        <v>1</v>
      </c>
      <c r="K1346" s="141">
        <v>0</v>
      </c>
      <c r="L1346" s="193">
        <f>STOCK[[#This Row],[Entradas]]-STOCK[[#This Row],[Salidas]]</f>
        <v>1</v>
      </c>
      <c r="M1346" s="204"/>
      <c r="N1346" s="205"/>
      <c r="O1346" s="206"/>
      <c r="P1346" s="207"/>
      <c r="Q1346" s="208"/>
      <c r="R1346" s="207"/>
      <c r="S1346" s="205"/>
      <c r="T1346" s="205"/>
      <c r="U1346" s="205"/>
      <c r="V1346" s="80">
        <f t="shared" ref="V1346:V1377" si="54">H1346</f>
        <v>40</v>
      </c>
      <c r="W1346" s="205"/>
      <c r="X1346" s="209"/>
      <c r="Y1346" s="210"/>
      <c r="Z1346" s="206"/>
      <c r="AA1346" s="207"/>
      <c r="AB1346" s="211"/>
      <c r="AC1346" s="212"/>
      <c r="AD1346" s="213"/>
      <c r="AE1346" s="214"/>
      <c r="AF1346" s="214"/>
      <c r="AG1346" s="214"/>
      <c r="AH1346" s="214"/>
      <c r="AI1346" s="214"/>
      <c r="AJ1346" s="214"/>
      <c r="AK1346" s="214"/>
      <c r="AL1346" s="214"/>
      <c r="AM1346" s="214"/>
      <c r="AN1346" s="214"/>
      <c r="AO1346" s="214"/>
      <c r="AP1346" s="214"/>
      <c r="AQ1346" s="214"/>
      <c r="AR1346" s="214"/>
      <c r="AS1346" s="214"/>
      <c r="AT1346" s="214"/>
    </row>
    <row r="1347" s="63" customFormat="1" ht="104" hidden="1" customHeight="1" spans="1:46">
      <c r="A1347" s="199" t="s">
        <v>19283</v>
      </c>
      <c r="B1347" s="200"/>
      <c r="C1347" s="198" t="s">
        <v>2</v>
      </c>
      <c r="D1347" s="187" t="s">
        <v>16582</v>
      </c>
      <c r="E1347" s="202" t="s">
        <v>19284</v>
      </c>
      <c r="F1347" s="202" t="s">
        <v>17998</v>
      </c>
      <c r="G1347" s="199"/>
      <c r="H1347" s="199">
        <v>35</v>
      </c>
      <c r="I1347" s="78">
        <f t="shared" si="52"/>
        <v>35</v>
      </c>
      <c r="J1347" s="203">
        <v>1</v>
      </c>
      <c r="K1347" s="141">
        <v>0</v>
      </c>
      <c r="L1347" s="193">
        <f>STOCK[[#This Row],[Entradas]]-STOCK[[#This Row],[Salidas]]</f>
        <v>1</v>
      </c>
      <c r="M1347" s="204"/>
      <c r="N1347" s="205"/>
      <c r="O1347" s="206"/>
      <c r="P1347" s="207"/>
      <c r="Q1347" s="208"/>
      <c r="R1347" s="207"/>
      <c r="S1347" s="205"/>
      <c r="T1347" s="205"/>
      <c r="U1347" s="205"/>
      <c r="V1347" s="80">
        <f t="shared" si="54"/>
        <v>35</v>
      </c>
      <c r="W1347" s="205"/>
      <c r="X1347" s="209"/>
      <c r="Y1347" s="210"/>
      <c r="Z1347" s="206"/>
      <c r="AA1347" s="207"/>
      <c r="AB1347" s="211"/>
      <c r="AC1347" s="212"/>
      <c r="AD1347" s="213"/>
      <c r="AE1347" s="214"/>
      <c r="AF1347" s="214"/>
      <c r="AG1347" s="214"/>
      <c r="AH1347" s="214"/>
      <c r="AI1347" s="214"/>
      <c r="AJ1347" s="214"/>
      <c r="AK1347" s="214"/>
      <c r="AL1347" s="214"/>
      <c r="AM1347" s="214"/>
      <c r="AN1347" s="214"/>
      <c r="AO1347" s="214"/>
      <c r="AP1347" s="214"/>
      <c r="AQ1347" s="214"/>
      <c r="AR1347" s="214"/>
      <c r="AS1347" s="214"/>
      <c r="AT1347" s="214"/>
    </row>
    <row r="1348" s="63" customFormat="1" ht="104" hidden="1" customHeight="1" spans="1:46">
      <c r="A1348" s="199" t="s">
        <v>19285</v>
      </c>
      <c r="B1348" s="200"/>
      <c r="C1348" s="198" t="s">
        <v>2</v>
      </c>
      <c r="D1348" s="187" t="s">
        <v>16582</v>
      </c>
      <c r="E1348" s="202" t="s">
        <v>19286</v>
      </c>
      <c r="F1348" s="202" t="s">
        <v>16409</v>
      </c>
      <c r="G1348" s="199"/>
      <c r="H1348" s="199">
        <v>30</v>
      </c>
      <c r="I1348" s="78">
        <f t="shared" si="52"/>
        <v>30</v>
      </c>
      <c r="J1348" s="203">
        <v>1</v>
      </c>
      <c r="K1348" s="141">
        <v>0</v>
      </c>
      <c r="L1348" s="193">
        <f>STOCK[[#This Row],[Entradas]]-STOCK[[#This Row],[Salidas]]</f>
        <v>1</v>
      </c>
      <c r="M1348" s="204"/>
      <c r="N1348" s="205"/>
      <c r="O1348" s="206"/>
      <c r="P1348" s="207"/>
      <c r="Q1348" s="208"/>
      <c r="R1348" s="207"/>
      <c r="S1348" s="205"/>
      <c r="T1348" s="205"/>
      <c r="U1348" s="205"/>
      <c r="V1348" s="80">
        <f t="shared" si="54"/>
        <v>30</v>
      </c>
      <c r="W1348" s="205"/>
      <c r="X1348" s="209"/>
      <c r="Y1348" s="210"/>
      <c r="Z1348" s="206"/>
      <c r="AA1348" s="207"/>
      <c r="AB1348" s="211"/>
      <c r="AC1348" s="212"/>
      <c r="AD1348" s="213"/>
      <c r="AE1348" s="214"/>
      <c r="AF1348" s="214"/>
      <c r="AG1348" s="214"/>
      <c r="AH1348" s="214"/>
      <c r="AI1348" s="214"/>
      <c r="AJ1348" s="214"/>
      <c r="AK1348" s="214"/>
      <c r="AL1348" s="214"/>
      <c r="AM1348" s="214"/>
      <c r="AN1348" s="214"/>
      <c r="AO1348" s="214"/>
      <c r="AP1348" s="214"/>
      <c r="AQ1348" s="214"/>
      <c r="AR1348" s="214"/>
      <c r="AS1348" s="214"/>
      <c r="AT1348" s="214"/>
    </row>
    <row r="1349" s="63" customFormat="1" ht="104" hidden="1" customHeight="1" spans="1:46">
      <c r="A1349" s="199" t="s">
        <v>19287</v>
      </c>
      <c r="B1349" s="200"/>
      <c r="C1349" s="198" t="s">
        <v>2</v>
      </c>
      <c r="D1349" s="187" t="s">
        <v>16582</v>
      </c>
      <c r="E1349" s="202" t="s">
        <v>19288</v>
      </c>
      <c r="F1349" s="202" t="s">
        <v>16450</v>
      </c>
      <c r="G1349" s="199"/>
      <c r="H1349" s="199">
        <v>30</v>
      </c>
      <c r="I1349" s="78">
        <f t="shared" si="52"/>
        <v>30</v>
      </c>
      <c r="J1349" s="203">
        <v>1</v>
      </c>
      <c r="K1349" s="141">
        <v>0</v>
      </c>
      <c r="L1349" s="193">
        <f>STOCK[[#This Row],[Entradas]]-STOCK[[#This Row],[Salidas]]</f>
        <v>1</v>
      </c>
      <c r="M1349" s="204"/>
      <c r="N1349" s="205"/>
      <c r="O1349" s="206"/>
      <c r="P1349" s="207"/>
      <c r="Q1349" s="208"/>
      <c r="R1349" s="207"/>
      <c r="S1349" s="205"/>
      <c r="T1349" s="205"/>
      <c r="U1349" s="205"/>
      <c r="V1349" s="80">
        <f t="shared" si="54"/>
        <v>30</v>
      </c>
      <c r="W1349" s="205"/>
      <c r="X1349" s="209"/>
      <c r="Y1349" s="210"/>
      <c r="Z1349" s="206"/>
      <c r="AA1349" s="207"/>
      <c r="AB1349" s="211"/>
      <c r="AC1349" s="212"/>
      <c r="AD1349" s="213"/>
      <c r="AE1349" s="214"/>
      <c r="AF1349" s="214"/>
      <c r="AG1349" s="214"/>
      <c r="AH1349" s="214"/>
      <c r="AI1349" s="214"/>
      <c r="AJ1349" s="214"/>
      <c r="AK1349" s="214"/>
      <c r="AL1349" s="214"/>
      <c r="AM1349" s="214"/>
      <c r="AN1349" s="214"/>
      <c r="AO1349" s="214"/>
      <c r="AP1349" s="214"/>
      <c r="AQ1349" s="214"/>
      <c r="AR1349" s="214"/>
      <c r="AS1349" s="214"/>
      <c r="AT1349" s="214"/>
    </row>
    <row r="1350" s="63" customFormat="1" ht="104" hidden="1" customHeight="1" spans="1:46">
      <c r="A1350" s="199" t="s">
        <v>19289</v>
      </c>
      <c r="B1350" s="200"/>
      <c r="C1350" s="198" t="s">
        <v>2</v>
      </c>
      <c r="D1350" s="187" t="s">
        <v>16582</v>
      </c>
      <c r="E1350" s="202" t="s">
        <v>19290</v>
      </c>
      <c r="F1350" s="202" t="s">
        <v>16387</v>
      </c>
      <c r="G1350" s="199"/>
      <c r="H1350" s="199">
        <v>30</v>
      </c>
      <c r="I1350" s="78">
        <f t="shared" si="52"/>
        <v>30</v>
      </c>
      <c r="J1350" s="203">
        <v>1</v>
      </c>
      <c r="K1350" s="141">
        <v>0</v>
      </c>
      <c r="L1350" s="193">
        <f>STOCK[[#This Row],[Entradas]]-STOCK[[#This Row],[Salidas]]</f>
        <v>1</v>
      </c>
      <c r="M1350" s="204"/>
      <c r="N1350" s="205"/>
      <c r="O1350" s="206"/>
      <c r="P1350" s="207"/>
      <c r="Q1350" s="208"/>
      <c r="R1350" s="207"/>
      <c r="S1350" s="205"/>
      <c r="T1350" s="205"/>
      <c r="U1350" s="205"/>
      <c r="V1350" s="80">
        <f t="shared" si="54"/>
        <v>30</v>
      </c>
      <c r="W1350" s="205"/>
      <c r="X1350" s="209"/>
      <c r="Y1350" s="210"/>
      <c r="Z1350" s="206"/>
      <c r="AA1350" s="207"/>
      <c r="AB1350" s="211"/>
      <c r="AC1350" s="212"/>
      <c r="AD1350" s="213"/>
      <c r="AE1350" s="214"/>
      <c r="AF1350" s="214"/>
      <c r="AG1350" s="214"/>
      <c r="AH1350" s="214"/>
      <c r="AI1350" s="214"/>
      <c r="AJ1350" s="214"/>
      <c r="AK1350" s="214"/>
      <c r="AL1350" s="214"/>
      <c r="AM1350" s="214"/>
      <c r="AN1350" s="214"/>
      <c r="AO1350" s="214"/>
      <c r="AP1350" s="214"/>
      <c r="AQ1350" s="214"/>
      <c r="AR1350" s="214"/>
      <c r="AS1350" s="214"/>
      <c r="AT1350" s="214"/>
    </row>
    <row r="1351" s="63" customFormat="1" ht="104" hidden="1" customHeight="1" spans="1:46">
      <c r="A1351" s="199" t="s">
        <v>19291</v>
      </c>
      <c r="B1351" s="200"/>
      <c r="C1351" s="198" t="s">
        <v>2</v>
      </c>
      <c r="D1351" s="187" t="s">
        <v>16582</v>
      </c>
      <c r="E1351" s="202" t="s">
        <v>19292</v>
      </c>
      <c r="F1351" s="202" t="s">
        <v>16413</v>
      </c>
      <c r="G1351" s="199"/>
      <c r="H1351" s="199">
        <v>30</v>
      </c>
      <c r="I1351" s="78">
        <f t="shared" si="52"/>
        <v>30</v>
      </c>
      <c r="J1351" s="203">
        <v>1</v>
      </c>
      <c r="K1351" s="141">
        <v>0</v>
      </c>
      <c r="L1351" s="193">
        <f>STOCK[[#This Row],[Entradas]]-STOCK[[#This Row],[Salidas]]</f>
        <v>1</v>
      </c>
      <c r="M1351" s="204"/>
      <c r="N1351" s="205"/>
      <c r="O1351" s="206"/>
      <c r="P1351" s="207"/>
      <c r="Q1351" s="208"/>
      <c r="R1351" s="207"/>
      <c r="S1351" s="205"/>
      <c r="T1351" s="205"/>
      <c r="U1351" s="205"/>
      <c r="V1351" s="80">
        <f t="shared" si="54"/>
        <v>30</v>
      </c>
      <c r="W1351" s="205"/>
      <c r="X1351" s="209"/>
      <c r="Y1351" s="210"/>
      <c r="Z1351" s="206"/>
      <c r="AA1351" s="207"/>
      <c r="AB1351" s="211"/>
      <c r="AC1351" s="212"/>
      <c r="AD1351" s="213"/>
      <c r="AE1351" s="214"/>
      <c r="AF1351" s="214"/>
      <c r="AG1351" s="214"/>
      <c r="AH1351" s="214"/>
      <c r="AI1351" s="214"/>
      <c r="AJ1351" s="214"/>
      <c r="AK1351" s="214"/>
      <c r="AL1351" s="214"/>
      <c r="AM1351" s="214"/>
      <c r="AN1351" s="214"/>
      <c r="AO1351" s="214"/>
      <c r="AP1351" s="214"/>
      <c r="AQ1351" s="214"/>
      <c r="AR1351" s="214"/>
      <c r="AS1351" s="214"/>
      <c r="AT1351" s="214"/>
    </row>
    <row r="1352" s="63" customFormat="1" ht="104" hidden="1" customHeight="1" spans="1:46">
      <c r="A1352" s="199" t="s">
        <v>19293</v>
      </c>
      <c r="B1352" s="200"/>
      <c r="C1352" s="198" t="s">
        <v>2</v>
      </c>
      <c r="D1352" s="187" t="s">
        <v>16466</v>
      </c>
      <c r="E1352" s="202" t="s">
        <v>19294</v>
      </c>
      <c r="F1352" s="202" t="s">
        <v>16387</v>
      </c>
      <c r="G1352" s="199"/>
      <c r="H1352" s="199">
        <v>30</v>
      </c>
      <c r="I1352" s="78">
        <f t="shared" si="52"/>
        <v>30</v>
      </c>
      <c r="J1352" s="203">
        <v>1</v>
      </c>
      <c r="K1352" s="141">
        <v>0</v>
      </c>
      <c r="L1352" s="193">
        <f>STOCK[[#This Row],[Entradas]]-STOCK[[#This Row],[Salidas]]</f>
        <v>1</v>
      </c>
      <c r="M1352" s="204"/>
      <c r="N1352" s="205"/>
      <c r="O1352" s="206"/>
      <c r="P1352" s="207"/>
      <c r="Q1352" s="208"/>
      <c r="R1352" s="207"/>
      <c r="S1352" s="205"/>
      <c r="T1352" s="205"/>
      <c r="U1352" s="205"/>
      <c r="V1352" s="80">
        <f t="shared" si="54"/>
        <v>30</v>
      </c>
      <c r="W1352" s="205"/>
      <c r="X1352" s="209"/>
      <c r="Y1352" s="210"/>
      <c r="Z1352" s="206"/>
      <c r="AA1352" s="207"/>
      <c r="AB1352" s="211"/>
      <c r="AC1352" s="212"/>
      <c r="AD1352" s="213"/>
      <c r="AE1352" s="214"/>
      <c r="AF1352" s="214"/>
      <c r="AG1352" s="214"/>
      <c r="AH1352" s="214"/>
      <c r="AI1352" s="214"/>
      <c r="AJ1352" s="214"/>
      <c r="AK1352" s="214"/>
      <c r="AL1352" s="214"/>
      <c r="AM1352" s="214"/>
      <c r="AN1352" s="214"/>
      <c r="AO1352" s="214"/>
      <c r="AP1352" s="214"/>
      <c r="AQ1352" s="214"/>
      <c r="AR1352" s="214"/>
      <c r="AS1352" s="214"/>
      <c r="AT1352" s="214"/>
    </row>
    <row r="1353" s="63" customFormat="1" ht="104" hidden="1" customHeight="1" spans="1:46">
      <c r="A1353" s="199" t="s">
        <v>19295</v>
      </c>
      <c r="B1353" s="200"/>
      <c r="C1353" s="198" t="s">
        <v>2</v>
      </c>
      <c r="D1353" s="135" t="s">
        <v>16582</v>
      </c>
      <c r="E1353" s="202" t="s">
        <v>19296</v>
      </c>
      <c r="F1353" s="202" t="s">
        <v>16409</v>
      </c>
      <c r="G1353" s="199"/>
      <c r="H1353" s="199">
        <v>25</v>
      </c>
      <c r="I1353" s="78">
        <f t="shared" si="52"/>
        <v>25</v>
      </c>
      <c r="J1353" s="203">
        <v>1</v>
      </c>
      <c r="K1353" s="141">
        <v>0</v>
      </c>
      <c r="L1353" s="193">
        <f>STOCK[[#This Row],[Entradas]]-STOCK[[#This Row],[Salidas]]</f>
        <v>1</v>
      </c>
      <c r="M1353" s="204"/>
      <c r="N1353" s="205"/>
      <c r="O1353" s="206"/>
      <c r="P1353" s="207"/>
      <c r="Q1353" s="208"/>
      <c r="R1353" s="207"/>
      <c r="S1353" s="205"/>
      <c r="T1353" s="205"/>
      <c r="U1353" s="205"/>
      <c r="V1353" s="80">
        <f t="shared" si="54"/>
        <v>25</v>
      </c>
      <c r="W1353" s="205"/>
      <c r="X1353" s="209"/>
      <c r="Y1353" s="210"/>
      <c r="Z1353" s="206"/>
      <c r="AA1353" s="207"/>
      <c r="AB1353" s="211"/>
      <c r="AC1353" s="212"/>
      <c r="AD1353" s="213"/>
      <c r="AE1353" s="214"/>
      <c r="AF1353" s="214"/>
      <c r="AG1353" s="214"/>
      <c r="AH1353" s="214"/>
      <c r="AI1353" s="214"/>
      <c r="AJ1353" s="214"/>
      <c r="AK1353" s="214"/>
      <c r="AL1353" s="214"/>
      <c r="AM1353" s="214"/>
      <c r="AN1353" s="214"/>
      <c r="AO1353" s="214"/>
      <c r="AP1353" s="214"/>
      <c r="AQ1353" s="214"/>
      <c r="AR1353" s="214"/>
      <c r="AS1353" s="214"/>
      <c r="AT1353" s="214"/>
    </row>
    <row r="1354" s="63" customFormat="1" ht="104" hidden="1" customHeight="1" spans="1:46">
      <c r="A1354" s="199" t="s">
        <v>19297</v>
      </c>
      <c r="B1354" s="200"/>
      <c r="C1354" s="198" t="s">
        <v>2</v>
      </c>
      <c r="D1354" s="135" t="s">
        <v>16582</v>
      </c>
      <c r="E1354" s="202" t="s">
        <v>19298</v>
      </c>
      <c r="F1354" s="202" t="s">
        <v>17998</v>
      </c>
      <c r="G1354" s="199"/>
      <c r="H1354" s="199">
        <v>35</v>
      </c>
      <c r="I1354" s="78">
        <f t="shared" si="52"/>
        <v>35</v>
      </c>
      <c r="J1354" s="203">
        <v>1</v>
      </c>
      <c r="K1354" s="141">
        <v>0</v>
      </c>
      <c r="L1354" s="193">
        <f>STOCK[[#This Row],[Entradas]]-STOCK[[#This Row],[Salidas]]</f>
        <v>1</v>
      </c>
      <c r="M1354" s="204"/>
      <c r="N1354" s="205"/>
      <c r="O1354" s="206"/>
      <c r="P1354" s="207"/>
      <c r="Q1354" s="208"/>
      <c r="R1354" s="207"/>
      <c r="S1354" s="205"/>
      <c r="T1354" s="205"/>
      <c r="U1354" s="205"/>
      <c r="V1354" s="80">
        <f t="shared" si="54"/>
        <v>35</v>
      </c>
      <c r="W1354" s="205"/>
      <c r="X1354" s="209"/>
      <c r="Y1354" s="210"/>
      <c r="Z1354" s="206"/>
      <c r="AA1354" s="207"/>
      <c r="AB1354" s="211"/>
      <c r="AC1354" s="212"/>
      <c r="AD1354" s="213"/>
      <c r="AE1354" s="214"/>
      <c r="AF1354" s="214"/>
      <c r="AG1354" s="214"/>
      <c r="AH1354" s="214"/>
      <c r="AI1354" s="214"/>
      <c r="AJ1354" s="214"/>
      <c r="AK1354" s="214"/>
      <c r="AL1354" s="214"/>
      <c r="AM1354" s="214"/>
      <c r="AN1354" s="214"/>
      <c r="AO1354" s="214"/>
      <c r="AP1354" s="214"/>
      <c r="AQ1354" s="214"/>
      <c r="AR1354" s="214"/>
      <c r="AS1354" s="214"/>
      <c r="AT1354" s="214"/>
    </row>
    <row r="1355" s="63" customFormat="1" ht="104" hidden="1" customHeight="1" spans="1:46">
      <c r="A1355" s="199" t="s">
        <v>19299</v>
      </c>
      <c r="B1355" s="200"/>
      <c r="C1355" s="198" t="s">
        <v>2</v>
      </c>
      <c r="D1355" s="135" t="s">
        <v>16582</v>
      </c>
      <c r="E1355" s="202" t="s">
        <v>19300</v>
      </c>
      <c r="F1355" s="202" t="s">
        <v>16409</v>
      </c>
      <c r="G1355" s="199"/>
      <c r="H1355" s="199">
        <v>30</v>
      </c>
      <c r="I1355" s="78">
        <f t="shared" si="52"/>
        <v>30</v>
      </c>
      <c r="J1355" s="203">
        <v>1</v>
      </c>
      <c r="K1355" s="141">
        <v>0</v>
      </c>
      <c r="L1355" s="193">
        <f>STOCK[[#This Row],[Entradas]]-STOCK[[#This Row],[Salidas]]</f>
        <v>1</v>
      </c>
      <c r="M1355" s="204"/>
      <c r="N1355" s="205"/>
      <c r="O1355" s="206"/>
      <c r="P1355" s="207"/>
      <c r="Q1355" s="208"/>
      <c r="R1355" s="207"/>
      <c r="S1355" s="205"/>
      <c r="T1355" s="205"/>
      <c r="U1355" s="205"/>
      <c r="V1355" s="80">
        <f t="shared" si="54"/>
        <v>30</v>
      </c>
      <c r="W1355" s="205"/>
      <c r="X1355" s="209"/>
      <c r="Y1355" s="210"/>
      <c r="Z1355" s="206"/>
      <c r="AA1355" s="207"/>
      <c r="AB1355" s="211"/>
      <c r="AC1355" s="212"/>
      <c r="AD1355" s="213"/>
      <c r="AE1355" s="214"/>
      <c r="AF1355" s="214"/>
      <c r="AG1355" s="214"/>
      <c r="AH1355" s="214"/>
      <c r="AI1355" s="214"/>
      <c r="AJ1355" s="214"/>
      <c r="AK1355" s="214"/>
      <c r="AL1355" s="214"/>
      <c r="AM1355" s="214"/>
      <c r="AN1355" s="214"/>
      <c r="AO1355" s="214"/>
      <c r="AP1355" s="214"/>
      <c r="AQ1355" s="214"/>
      <c r="AR1355" s="214"/>
      <c r="AS1355" s="214"/>
      <c r="AT1355" s="214"/>
    </row>
    <row r="1356" s="63" customFormat="1" ht="104" hidden="1" customHeight="1" spans="1:46">
      <c r="A1356" s="199" t="s">
        <v>19301</v>
      </c>
      <c r="B1356" s="200"/>
      <c r="C1356" s="198" t="s">
        <v>2</v>
      </c>
      <c r="D1356" s="135" t="s">
        <v>16582</v>
      </c>
      <c r="E1356" s="202" t="s">
        <v>19302</v>
      </c>
      <c r="F1356" s="202" t="s">
        <v>17342</v>
      </c>
      <c r="G1356" s="199"/>
      <c r="H1356" s="199">
        <v>40</v>
      </c>
      <c r="I1356" s="78">
        <f t="shared" si="52"/>
        <v>40</v>
      </c>
      <c r="J1356" s="203">
        <v>1</v>
      </c>
      <c r="K1356" s="141">
        <v>0</v>
      </c>
      <c r="L1356" s="193">
        <f>STOCK[[#This Row],[Entradas]]-STOCK[[#This Row],[Salidas]]</f>
        <v>1</v>
      </c>
      <c r="M1356" s="204"/>
      <c r="N1356" s="205"/>
      <c r="O1356" s="206"/>
      <c r="P1356" s="207"/>
      <c r="Q1356" s="208"/>
      <c r="R1356" s="207"/>
      <c r="S1356" s="205"/>
      <c r="T1356" s="205"/>
      <c r="U1356" s="205"/>
      <c r="V1356" s="80">
        <f t="shared" si="54"/>
        <v>40</v>
      </c>
      <c r="W1356" s="205"/>
      <c r="X1356" s="209"/>
      <c r="Y1356" s="210"/>
      <c r="Z1356" s="206"/>
      <c r="AA1356" s="207"/>
      <c r="AB1356" s="211"/>
      <c r="AC1356" s="212"/>
      <c r="AD1356" s="213"/>
      <c r="AE1356" s="214"/>
      <c r="AF1356" s="214"/>
      <c r="AG1356" s="214"/>
      <c r="AH1356" s="214"/>
      <c r="AI1356" s="214"/>
      <c r="AJ1356" s="214"/>
      <c r="AK1356" s="214"/>
      <c r="AL1356" s="214"/>
      <c r="AM1356" s="214"/>
      <c r="AN1356" s="214"/>
      <c r="AO1356" s="214"/>
      <c r="AP1356" s="214"/>
      <c r="AQ1356" s="214"/>
      <c r="AR1356" s="214"/>
      <c r="AS1356" s="214"/>
      <c r="AT1356" s="214"/>
    </row>
    <row r="1357" s="63" customFormat="1" ht="104" hidden="1" customHeight="1" spans="1:46">
      <c r="A1357" s="199" t="s">
        <v>19303</v>
      </c>
      <c r="B1357" s="200"/>
      <c r="C1357" s="198" t="s">
        <v>2</v>
      </c>
      <c r="D1357" s="135" t="s">
        <v>16582</v>
      </c>
      <c r="E1357" s="202" t="s">
        <v>19304</v>
      </c>
      <c r="F1357" s="202" t="s">
        <v>17998</v>
      </c>
      <c r="G1357" s="199"/>
      <c r="H1357" s="199">
        <v>40</v>
      </c>
      <c r="I1357" s="78">
        <f t="shared" si="52"/>
        <v>40</v>
      </c>
      <c r="J1357" s="203">
        <v>1</v>
      </c>
      <c r="K1357" s="141">
        <v>0</v>
      </c>
      <c r="L1357" s="193">
        <f>STOCK[[#This Row],[Entradas]]-STOCK[[#This Row],[Salidas]]</f>
        <v>1</v>
      </c>
      <c r="M1357" s="204"/>
      <c r="N1357" s="205"/>
      <c r="O1357" s="206"/>
      <c r="P1357" s="207"/>
      <c r="Q1357" s="208"/>
      <c r="R1357" s="207"/>
      <c r="S1357" s="205"/>
      <c r="T1357" s="205"/>
      <c r="U1357" s="205"/>
      <c r="V1357" s="80">
        <f t="shared" si="54"/>
        <v>40</v>
      </c>
      <c r="W1357" s="205"/>
      <c r="X1357" s="209"/>
      <c r="Y1357" s="210"/>
      <c r="Z1357" s="206"/>
      <c r="AA1357" s="207"/>
      <c r="AB1357" s="211"/>
      <c r="AC1357" s="212"/>
      <c r="AD1357" s="213"/>
      <c r="AE1357" s="214"/>
      <c r="AF1357" s="214"/>
      <c r="AG1357" s="214"/>
      <c r="AH1357" s="214"/>
      <c r="AI1357" s="214"/>
      <c r="AJ1357" s="214"/>
      <c r="AK1357" s="214"/>
      <c r="AL1357" s="214"/>
      <c r="AM1357" s="214"/>
      <c r="AN1357" s="214"/>
      <c r="AO1357" s="214"/>
      <c r="AP1357" s="214"/>
      <c r="AQ1357" s="214"/>
      <c r="AR1357" s="214"/>
      <c r="AS1357" s="214"/>
      <c r="AT1357" s="214"/>
    </row>
    <row r="1358" s="63" customFormat="1" ht="104" hidden="1" customHeight="1" spans="1:46">
      <c r="A1358" s="199" t="s">
        <v>19305</v>
      </c>
      <c r="B1358" s="200"/>
      <c r="C1358" s="198" t="s">
        <v>2</v>
      </c>
      <c r="D1358" s="135" t="s">
        <v>16582</v>
      </c>
      <c r="E1358" s="202" t="s">
        <v>19306</v>
      </c>
      <c r="F1358" s="202" t="s">
        <v>18016</v>
      </c>
      <c r="G1358" s="199"/>
      <c r="H1358" s="199">
        <v>40</v>
      </c>
      <c r="I1358" s="78">
        <f t="shared" si="52"/>
        <v>40</v>
      </c>
      <c r="J1358" s="203">
        <v>1</v>
      </c>
      <c r="K1358" s="141">
        <v>0</v>
      </c>
      <c r="L1358" s="193">
        <f>STOCK[[#This Row],[Entradas]]-STOCK[[#This Row],[Salidas]]</f>
        <v>1</v>
      </c>
      <c r="M1358" s="204"/>
      <c r="N1358" s="205"/>
      <c r="O1358" s="206"/>
      <c r="P1358" s="207"/>
      <c r="Q1358" s="208"/>
      <c r="R1358" s="207"/>
      <c r="S1358" s="205"/>
      <c r="T1358" s="205"/>
      <c r="U1358" s="205"/>
      <c r="V1358" s="80">
        <f t="shared" si="54"/>
        <v>40</v>
      </c>
      <c r="W1358" s="205"/>
      <c r="X1358" s="209"/>
      <c r="Y1358" s="210"/>
      <c r="Z1358" s="206"/>
      <c r="AA1358" s="207"/>
      <c r="AB1358" s="211"/>
      <c r="AC1358" s="212"/>
      <c r="AD1358" s="213"/>
      <c r="AE1358" s="214"/>
      <c r="AF1358" s="214"/>
      <c r="AG1358" s="214"/>
      <c r="AH1358" s="214"/>
      <c r="AI1358" s="214"/>
      <c r="AJ1358" s="214"/>
      <c r="AK1358" s="214"/>
      <c r="AL1358" s="214"/>
      <c r="AM1358" s="214"/>
      <c r="AN1358" s="214"/>
      <c r="AO1358" s="214"/>
      <c r="AP1358" s="214"/>
      <c r="AQ1358" s="214"/>
      <c r="AR1358" s="214"/>
      <c r="AS1358" s="214"/>
      <c r="AT1358" s="214"/>
    </row>
    <row r="1359" s="63" customFormat="1" ht="104" hidden="1" customHeight="1" spans="1:46">
      <c r="A1359" s="199" t="s">
        <v>19307</v>
      </c>
      <c r="B1359" s="200"/>
      <c r="C1359" s="198" t="s">
        <v>2</v>
      </c>
      <c r="D1359" s="135" t="s">
        <v>16582</v>
      </c>
      <c r="E1359" s="202" t="s">
        <v>19308</v>
      </c>
      <c r="F1359" s="202" t="s">
        <v>16387</v>
      </c>
      <c r="G1359" s="199"/>
      <c r="H1359" s="199">
        <v>30</v>
      </c>
      <c r="I1359" s="78">
        <f t="shared" si="52"/>
        <v>30</v>
      </c>
      <c r="J1359" s="203">
        <v>1</v>
      </c>
      <c r="K1359" s="141">
        <v>0</v>
      </c>
      <c r="L1359" s="193">
        <f>STOCK[[#This Row],[Entradas]]-STOCK[[#This Row],[Salidas]]</f>
        <v>1</v>
      </c>
      <c r="M1359" s="204"/>
      <c r="N1359" s="205"/>
      <c r="O1359" s="206"/>
      <c r="P1359" s="207"/>
      <c r="Q1359" s="208"/>
      <c r="R1359" s="207"/>
      <c r="S1359" s="205"/>
      <c r="T1359" s="205"/>
      <c r="U1359" s="205"/>
      <c r="V1359" s="80">
        <f t="shared" si="54"/>
        <v>30</v>
      </c>
      <c r="W1359" s="205"/>
      <c r="X1359" s="209"/>
      <c r="Y1359" s="210"/>
      <c r="Z1359" s="206"/>
      <c r="AA1359" s="207"/>
      <c r="AB1359" s="211"/>
      <c r="AC1359" s="212"/>
      <c r="AD1359" s="213"/>
      <c r="AE1359" s="214"/>
      <c r="AF1359" s="214"/>
      <c r="AG1359" s="214"/>
      <c r="AH1359" s="214"/>
      <c r="AI1359" s="214"/>
      <c r="AJ1359" s="214"/>
      <c r="AK1359" s="214"/>
      <c r="AL1359" s="214"/>
      <c r="AM1359" s="214"/>
      <c r="AN1359" s="214"/>
      <c r="AO1359" s="214"/>
      <c r="AP1359" s="214"/>
      <c r="AQ1359" s="214"/>
      <c r="AR1359" s="214"/>
      <c r="AS1359" s="214"/>
      <c r="AT1359" s="214"/>
    </row>
    <row r="1360" s="63" customFormat="1" ht="104" hidden="1" customHeight="1" spans="1:46">
      <c r="A1360" s="199" t="s">
        <v>19309</v>
      </c>
      <c r="B1360" s="200"/>
      <c r="C1360" s="198" t="s">
        <v>2</v>
      </c>
      <c r="D1360" s="135" t="s">
        <v>16480</v>
      </c>
      <c r="E1360" s="202" t="s">
        <v>19310</v>
      </c>
      <c r="F1360" s="202" t="s">
        <v>16568</v>
      </c>
      <c r="G1360" s="199"/>
      <c r="H1360" s="199">
        <v>25</v>
      </c>
      <c r="I1360" s="78">
        <f t="shared" si="52"/>
        <v>25</v>
      </c>
      <c r="J1360" s="203">
        <v>1</v>
      </c>
      <c r="K1360" s="141">
        <v>0</v>
      </c>
      <c r="L1360" s="193">
        <f>STOCK[[#This Row],[Entradas]]-STOCK[[#This Row],[Salidas]]</f>
        <v>1</v>
      </c>
      <c r="M1360" s="204"/>
      <c r="N1360" s="205"/>
      <c r="O1360" s="206"/>
      <c r="P1360" s="207"/>
      <c r="Q1360" s="208"/>
      <c r="R1360" s="207"/>
      <c r="S1360" s="205"/>
      <c r="T1360" s="205"/>
      <c r="U1360" s="205"/>
      <c r="V1360" s="80">
        <f t="shared" si="54"/>
        <v>25</v>
      </c>
      <c r="W1360" s="205"/>
      <c r="X1360" s="209"/>
      <c r="Y1360" s="210"/>
      <c r="Z1360" s="206"/>
      <c r="AA1360" s="207"/>
      <c r="AB1360" s="211"/>
      <c r="AC1360" s="212"/>
      <c r="AD1360" s="213"/>
      <c r="AE1360" s="214"/>
      <c r="AF1360" s="214"/>
      <c r="AG1360" s="214"/>
      <c r="AH1360" s="214"/>
      <c r="AI1360" s="214"/>
      <c r="AJ1360" s="214"/>
      <c r="AK1360" s="214"/>
      <c r="AL1360" s="214"/>
      <c r="AM1360" s="214"/>
      <c r="AN1360" s="214"/>
      <c r="AO1360" s="214"/>
      <c r="AP1360" s="214"/>
      <c r="AQ1360" s="214"/>
      <c r="AR1360" s="214"/>
      <c r="AS1360" s="214"/>
      <c r="AT1360" s="214"/>
    </row>
    <row r="1361" s="63" customFormat="1" ht="104" hidden="1" customHeight="1" spans="1:46">
      <c r="A1361" s="199" t="s">
        <v>19311</v>
      </c>
      <c r="B1361" s="200"/>
      <c r="C1361" s="198" t="s">
        <v>2</v>
      </c>
      <c r="D1361" s="135" t="s">
        <v>16461</v>
      </c>
      <c r="E1361" s="202" t="s">
        <v>19312</v>
      </c>
      <c r="F1361" s="202" t="s">
        <v>16568</v>
      </c>
      <c r="G1361" s="199"/>
      <c r="H1361" s="199">
        <v>35</v>
      </c>
      <c r="I1361" s="78">
        <f t="shared" si="52"/>
        <v>35</v>
      </c>
      <c r="J1361" s="203">
        <v>1</v>
      </c>
      <c r="K1361" s="141">
        <v>0</v>
      </c>
      <c r="L1361" s="193">
        <f>STOCK[[#This Row],[Entradas]]-STOCK[[#This Row],[Salidas]]</f>
        <v>1</v>
      </c>
      <c r="M1361" s="204"/>
      <c r="N1361" s="205"/>
      <c r="O1361" s="206"/>
      <c r="P1361" s="207"/>
      <c r="Q1361" s="208"/>
      <c r="R1361" s="207"/>
      <c r="S1361" s="205"/>
      <c r="T1361" s="205"/>
      <c r="U1361" s="205"/>
      <c r="V1361" s="80">
        <f t="shared" si="54"/>
        <v>35</v>
      </c>
      <c r="W1361" s="205"/>
      <c r="X1361" s="209"/>
      <c r="Y1361" s="210"/>
      <c r="Z1361" s="206"/>
      <c r="AA1361" s="207"/>
      <c r="AB1361" s="211"/>
      <c r="AC1361" s="212"/>
      <c r="AD1361" s="213"/>
      <c r="AE1361" s="214"/>
      <c r="AF1361" s="214"/>
      <c r="AG1361" s="214"/>
      <c r="AH1361" s="214"/>
      <c r="AI1361" s="214"/>
      <c r="AJ1361" s="214"/>
      <c r="AK1361" s="214"/>
      <c r="AL1361" s="214"/>
      <c r="AM1361" s="214"/>
      <c r="AN1361" s="214"/>
      <c r="AO1361" s="214"/>
      <c r="AP1361" s="214"/>
      <c r="AQ1361" s="214"/>
      <c r="AR1361" s="214"/>
      <c r="AS1361" s="214"/>
      <c r="AT1361" s="214"/>
    </row>
    <row r="1362" s="63" customFormat="1" ht="104" hidden="1" customHeight="1" spans="1:46">
      <c r="A1362" s="199" t="s">
        <v>19313</v>
      </c>
      <c r="B1362" s="200"/>
      <c r="C1362" s="198" t="s">
        <v>2</v>
      </c>
      <c r="D1362" s="135" t="s">
        <v>16461</v>
      </c>
      <c r="E1362" s="202" t="s">
        <v>19314</v>
      </c>
      <c r="F1362" s="202" t="s">
        <v>16409</v>
      </c>
      <c r="G1362" s="199"/>
      <c r="H1362" s="199">
        <v>30</v>
      </c>
      <c r="I1362" s="78">
        <f t="shared" si="52"/>
        <v>30</v>
      </c>
      <c r="J1362" s="203">
        <v>1</v>
      </c>
      <c r="K1362" s="141">
        <v>0</v>
      </c>
      <c r="L1362" s="193">
        <f>STOCK[[#This Row],[Entradas]]-STOCK[[#This Row],[Salidas]]</f>
        <v>1</v>
      </c>
      <c r="M1362" s="204"/>
      <c r="N1362" s="205"/>
      <c r="O1362" s="206"/>
      <c r="P1362" s="207"/>
      <c r="Q1362" s="208"/>
      <c r="R1362" s="207"/>
      <c r="S1362" s="205"/>
      <c r="T1362" s="205"/>
      <c r="U1362" s="205"/>
      <c r="V1362" s="80">
        <f t="shared" si="54"/>
        <v>30</v>
      </c>
      <c r="W1362" s="205"/>
      <c r="X1362" s="209"/>
      <c r="Y1362" s="210"/>
      <c r="Z1362" s="206"/>
      <c r="AA1362" s="207"/>
      <c r="AB1362" s="211"/>
      <c r="AC1362" s="212"/>
      <c r="AD1362" s="213"/>
      <c r="AE1362" s="214"/>
      <c r="AF1362" s="214"/>
      <c r="AG1362" s="214"/>
      <c r="AH1362" s="214"/>
      <c r="AI1362" s="214"/>
      <c r="AJ1362" s="214"/>
      <c r="AK1362" s="214"/>
      <c r="AL1362" s="214"/>
      <c r="AM1362" s="214"/>
      <c r="AN1362" s="214"/>
      <c r="AO1362" s="214"/>
      <c r="AP1362" s="214"/>
      <c r="AQ1362" s="214"/>
      <c r="AR1362" s="214"/>
      <c r="AS1362" s="214"/>
      <c r="AT1362" s="214"/>
    </row>
    <row r="1363" s="63" customFormat="1" ht="104" hidden="1" customHeight="1" spans="1:46">
      <c r="A1363" s="199" t="s">
        <v>19315</v>
      </c>
      <c r="B1363" s="200"/>
      <c r="C1363" s="198" t="s">
        <v>2</v>
      </c>
      <c r="D1363" s="135" t="s">
        <v>16461</v>
      </c>
      <c r="E1363" s="202" t="s">
        <v>19316</v>
      </c>
      <c r="F1363" s="202" t="s">
        <v>16387</v>
      </c>
      <c r="G1363" s="199"/>
      <c r="H1363" s="199">
        <v>25</v>
      </c>
      <c r="I1363" s="78">
        <f t="shared" si="52"/>
        <v>25</v>
      </c>
      <c r="J1363" s="203">
        <v>1</v>
      </c>
      <c r="K1363" s="141">
        <v>0</v>
      </c>
      <c r="L1363" s="193">
        <f>STOCK[[#This Row],[Entradas]]-STOCK[[#This Row],[Salidas]]</f>
        <v>1</v>
      </c>
      <c r="M1363" s="204"/>
      <c r="N1363" s="205"/>
      <c r="O1363" s="206"/>
      <c r="P1363" s="207"/>
      <c r="Q1363" s="208"/>
      <c r="R1363" s="207"/>
      <c r="S1363" s="205"/>
      <c r="T1363" s="205"/>
      <c r="U1363" s="205"/>
      <c r="V1363" s="80">
        <f t="shared" si="54"/>
        <v>25</v>
      </c>
      <c r="W1363" s="205"/>
      <c r="X1363" s="209"/>
      <c r="Y1363" s="210"/>
      <c r="Z1363" s="206"/>
      <c r="AA1363" s="207"/>
      <c r="AB1363" s="211"/>
      <c r="AC1363" s="212"/>
      <c r="AD1363" s="213"/>
      <c r="AE1363" s="214"/>
      <c r="AF1363" s="214"/>
      <c r="AG1363" s="214"/>
      <c r="AH1363" s="214"/>
      <c r="AI1363" s="214"/>
      <c r="AJ1363" s="214"/>
      <c r="AK1363" s="214"/>
      <c r="AL1363" s="214"/>
      <c r="AM1363" s="214"/>
      <c r="AN1363" s="214"/>
      <c r="AO1363" s="214"/>
      <c r="AP1363" s="214"/>
      <c r="AQ1363" s="214"/>
      <c r="AR1363" s="214"/>
      <c r="AS1363" s="214"/>
      <c r="AT1363" s="214"/>
    </row>
    <row r="1364" s="63" customFormat="1" ht="104" hidden="1" customHeight="1" spans="1:46">
      <c r="A1364" s="199" t="s">
        <v>19317</v>
      </c>
      <c r="B1364" s="200"/>
      <c r="C1364" s="198" t="s">
        <v>2</v>
      </c>
      <c r="D1364" s="135" t="s">
        <v>16461</v>
      </c>
      <c r="E1364" s="202" t="s">
        <v>19318</v>
      </c>
      <c r="F1364" s="202" t="s">
        <v>16387</v>
      </c>
      <c r="G1364" s="199"/>
      <c r="H1364" s="199">
        <v>30</v>
      </c>
      <c r="I1364" s="78">
        <f t="shared" si="52"/>
        <v>30</v>
      </c>
      <c r="J1364" s="203">
        <v>1</v>
      </c>
      <c r="K1364" s="141">
        <v>0</v>
      </c>
      <c r="L1364" s="193">
        <f>STOCK[[#This Row],[Entradas]]-STOCK[[#This Row],[Salidas]]</f>
        <v>1</v>
      </c>
      <c r="M1364" s="204"/>
      <c r="N1364" s="205"/>
      <c r="O1364" s="206"/>
      <c r="P1364" s="207"/>
      <c r="Q1364" s="208"/>
      <c r="R1364" s="207"/>
      <c r="S1364" s="205"/>
      <c r="T1364" s="205"/>
      <c r="U1364" s="205"/>
      <c r="V1364" s="80">
        <f t="shared" si="54"/>
        <v>30</v>
      </c>
      <c r="W1364" s="205"/>
      <c r="X1364" s="209"/>
      <c r="Y1364" s="210"/>
      <c r="Z1364" s="206"/>
      <c r="AA1364" s="207"/>
      <c r="AB1364" s="211"/>
      <c r="AC1364" s="212"/>
      <c r="AD1364" s="213"/>
      <c r="AE1364" s="214"/>
      <c r="AF1364" s="214"/>
      <c r="AG1364" s="214"/>
      <c r="AH1364" s="214"/>
      <c r="AI1364" s="214"/>
      <c r="AJ1364" s="214"/>
      <c r="AK1364" s="214"/>
      <c r="AL1364" s="214"/>
      <c r="AM1364" s="214"/>
      <c r="AN1364" s="214"/>
      <c r="AO1364" s="214"/>
      <c r="AP1364" s="214"/>
      <c r="AQ1364" s="214"/>
      <c r="AR1364" s="214"/>
      <c r="AS1364" s="214"/>
      <c r="AT1364" s="214"/>
    </row>
    <row r="1365" s="63" customFormat="1" ht="104" hidden="1" customHeight="1" spans="1:46">
      <c r="A1365" s="199" t="s">
        <v>19319</v>
      </c>
      <c r="B1365" s="200"/>
      <c r="C1365" s="198" t="s">
        <v>2</v>
      </c>
      <c r="D1365" s="135" t="s">
        <v>16461</v>
      </c>
      <c r="E1365" s="202" t="s">
        <v>19320</v>
      </c>
      <c r="F1365" s="202" t="s">
        <v>16409</v>
      </c>
      <c r="G1365" s="199"/>
      <c r="H1365" s="199">
        <v>35</v>
      </c>
      <c r="I1365" s="78">
        <f t="shared" ref="I1365:I1428" si="55">H1365</f>
        <v>35</v>
      </c>
      <c r="J1365" s="203">
        <v>2</v>
      </c>
      <c r="K1365" s="141">
        <v>0</v>
      </c>
      <c r="L1365" s="193">
        <f>STOCK[[#This Row],[Entradas]]-STOCK[[#This Row],[Salidas]]</f>
        <v>2</v>
      </c>
      <c r="M1365" s="204"/>
      <c r="N1365" s="205"/>
      <c r="O1365" s="206"/>
      <c r="P1365" s="207"/>
      <c r="Q1365" s="208"/>
      <c r="R1365" s="207"/>
      <c r="S1365" s="205"/>
      <c r="T1365" s="205"/>
      <c r="U1365" s="205"/>
      <c r="V1365" s="80">
        <f t="shared" si="54"/>
        <v>35</v>
      </c>
      <c r="W1365" s="205"/>
      <c r="X1365" s="209"/>
      <c r="Y1365" s="210"/>
      <c r="Z1365" s="206"/>
      <c r="AA1365" s="207"/>
      <c r="AB1365" s="211"/>
      <c r="AC1365" s="212"/>
      <c r="AD1365" s="213"/>
      <c r="AE1365" s="214"/>
      <c r="AF1365" s="214"/>
      <c r="AG1365" s="214"/>
      <c r="AH1365" s="214"/>
      <c r="AI1365" s="214"/>
      <c r="AJ1365" s="214"/>
      <c r="AK1365" s="214"/>
      <c r="AL1365" s="214"/>
      <c r="AM1365" s="214"/>
      <c r="AN1365" s="214"/>
      <c r="AO1365" s="214"/>
      <c r="AP1365" s="214"/>
      <c r="AQ1365" s="214"/>
      <c r="AR1365" s="214"/>
      <c r="AS1365" s="214"/>
      <c r="AT1365" s="214"/>
    </row>
    <row r="1366" s="63" customFormat="1" ht="104" hidden="1" customHeight="1" spans="1:46">
      <c r="A1366" s="199" t="s">
        <v>19321</v>
      </c>
      <c r="B1366" s="200"/>
      <c r="C1366" s="198" t="s">
        <v>2</v>
      </c>
      <c r="D1366" s="135" t="s">
        <v>16582</v>
      </c>
      <c r="E1366" s="202" t="s">
        <v>19322</v>
      </c>
      <c r="F1366" s="202" t="s">
        <v>17246</v>
      </c>
      <c r="G1366" s="199"/>
      <c r="H1366" s="199">
        <v>25</v>
      </c>
      <c r="I1366" s="78">
        <f t="shared" si="55"/>
        <v>25</v>
      </c>
      <c r="J1366" s="203">
        <v>1</v>
      </c>
      <c r="K1366" s="141">
        <v>0</v>
      </c>
      <c r="L1366" s="193">
        <f>STOCK[[#This Row],[Entradas]]-STOCK[[#This Row],[Salidas]]</f>
        <v>1</v>
      </c>
      <c r="M1366" s="204"/>
      <c r="N1366" s="205"/>
      <c r="O1366" s="206"/>
      <c r="P1366" s="207"/>
      <c r="Q1366" s="208"/>
      <c r="R1366" s="207"/>
      <c r="S1366" s="205"/>
      <c r="T1366" s="205"/>
      <c r="U1366" s="205"/>
      <c r="V1366" s="80">
        <f t="shared" si="54"/>
        <v>25</v>
      </c>
      <c r="W1366" s="205"/>
      <c r="X1366" s="209"/>
      <c r="Y1366" s="210"/>
      <c r="Z1366" s="206"/>
      <c r="AA1366" s="207"/>
      <c r="AB1366" s="211"/>
      <c r="AC1366" s="212"/>
      <c r="AD1366" s="213"/>
      <c r="AE1366" s="214"/>
      <c r="AF1366" s="214"/>
      <c r="AG1366" s="214"/>
      <c r="AH1366" s="214"/>
      <c r="AI1366" s="214"/>
      <c r="AJ1366" s="214"/>
      <c r="AK1366" s="214"/>
      <c r="AL1366" s="214"/>
      <c r="AM1366" s="214"/>
      <c r="AN1366" s="214"/>
      <c r="AO1366" s="214"/>
      <c r="AP1366" s="214"/>
      <c r="AQ1366" s="214"/>
      <c r="AR1366" s="214"/>
      <c r="AS1366" s="214"/>
      <c r="AT1366" s="214"/>
    </row>
    <row r="1367" s="63" customFormat="1" ht="104" hidden="1" customHeight="1" spans="1:46">
      <c r="A1367" s="199" t="s">
        <v>19323</v>
      </c>
      <c r="B1367" s="200"/>
      <c r="C1367" s="198" t="s">
        <v>2</v>
      </c>
      <c r="D1367" s="135" t="s">
        <v>16582</v>
      </c>
      <c r="E1367" s="202" t="s">
        <v>19324</v>
      </c>
      <c r="F1367" s="202" t="s">
        <v>17342</v>
      </c>
      <c r="G1367" s="199"/>
      <c r="H1367" s="199">
        <v>25</v>
      </c>
      <c r="I1367" s="78">
        <f t="shared" si="55"/>
        <v>25</v>
      </c>
      <c r="J1367" s="203">
        <v>1</v>
      </c>
      <c r="K1367" s="141">
        <v>0</v>
      </c>
      <c r="L1367" s="193">
        <f>STOCK[[#This Row],[Entradas]]-STOCK[[#This Row],[Salidas]]</f>
        <v>1</v>
      </c>
      <c r="M1367" s="204"/>
      <c r="N1367" s="205"/>
      <c r="O1367" s="206"/>
      <c r="P1367" s="207"/>
      <c r="Q1367" s="208"/>
      <c r="R1367" s="207"/>
      <c r="S1367" s="205"/>
      <c r="T1367" s="205"/>
      <c r="U1367" s="205"/>
      <c r="V1367" s="80">
        <f t="shared" si="54"/>
        <v>25</v>
      </c>
      <c r="W1367" s="205"/>
      <c r="X1367" s="209"/>
      <c r="Y1367" s="210"/>
      <c r="Z1367" s="206"/>
      <c r="AA1367" s="207"/>
      <c r="AB1367" s="211"/>
      <c r="AC1367" s="212"/>
      <c r="AD1367" s="213"/>
      <c r="AE1367" s="214"/>
      <c r="AF1367" s="214"/>
      <c r="AG1367" s="214"/>
      <c r="AH1367" s="214"/>
      <c r="AI1367" s="214"/>
      <c r="AJ1367" s="214"/>
      <c r="AK1367" s="214"/>
      <c r="AL1367" s="214"/>
      <c r="AM1367" s="214"/>
      <c r="AN1367" s="214"/>
      <c r="AO1367" s="214"/>
      <c r="AP1367" s="214"/>
      <c r="AQ1367" s="214"/>
      <c r="AR1367" s="214"/>
      <c r="AS1367" s="214"/>
      <c r="AT1367" s="214"/>
    </row>
    <row r="1368" s="63" customFormat="1" ht="104" hidden="1" customHeight="1" spans="1:46">
      <c r="A1368" s="199" t="s">
        <v>19325</v>
      </c>
      <c r="B1368" s="200"/>
      <c r="C1368" s="198" t="s">
        <v>2</v>
      </c>
      <c r="D1368" s="135" t="s">
        <v>16582</v>
      </c>
      <c r="E1368" s="202" t="s">
        <v>19326</v>
      </c>
      <c r="F1368" s="202" t="s">
        <v>17342</v>
      </c>
      <c r="G1368" s="199"/>
      <c r="H1368" s="199">
        <v>25</v>
      </c>
      <c r="I1368" s="78">
        <f t="shared" si="55"/>
        <v>25</v>
      </c>
      <c r="J1368" s="203">
        <v>2</v>
      </c>
      <c r="K1368" s="141">
        <v>0</v>
      </c>
      <c r="L1368" s="193">
        <f>STOCK[[#This Row],[Entradas]]-STOCK[[#This Row],[Salidas]]</f>
        <v>2</v>
      </c>
      <c r="M1368" s="204"/>
      <c r="N1368" s="205"/>
      <c r="O1368" s="206"/>
      <c r="P1368" s="207"/>
      <c r="Q1368" s="208"/>
      <c r="R1368" s="207"/>
      <c r="S1368" s="205"/>
      <c r="T1368" s="205"/>
      <c r="U1368" s="205"/>
      <c r="V1368" s="80">
        <f t="shared" si="54"/>
        <v>25</v>
      </c>
      <c r="W1368" s="205"/>
      <c r="X1368" s="209"/>
      <c r="Y1368" s="210"/>
      <c r="Z1368" s="206"/>
      <c r="AA1368" s="207"/>
      <c r="AB1368" s="211"/>
      <c r="AC1368" s="212"/>
      <c r="AD1368" s="213"/>
      <c r="AE1368" s="214"/>
      <c r="AF1368" s="214"/>
      <c r="AG1368" s="214"/>
      <c r="AH1368" s="214"/>
      <c r="AI1368" s="214"/>
      <c r="AJ1368" s="214"/>
      <c r="AK1368" s="214"/>
      <c r="AL1368" s="214"/>
      <c r="AM1368" s="214"/>
      <c r="AN1368" s="214"/>
      <c r="AO1368" s="214"/>
      <c r="AP1368" s="214"/>
      <c r="AQ1368" s="214"/>
      <c r="AR1368" s="214"/>
      <c r="AS1368" s="214"/>
      <c r="AT1368" s="214"/>
    </row>
    <row r="1369" s="63" customFormat="1" ht="104" hidden="1" customHeight="1" spans="1:46">
      <c r="A1369" s="199" t="s">
        <v>19327</v>
      </c>
      <c r="B1369" s="200"/>
      <c r="C1369" s="198" t="s">
        <v>2</v>
      </c>
      <c r="D1369" s="135" t="s">
        <v>16582</v>
      </c>
      <c r="E1369" s="202" t="s">
        <v>19328</v>
      </c>
      <c r="F1369" s="202" t="s">
        <v>19329</v>
      </c>
      <c r="G1369" s="199"/>
      <c r="H1369" s="199">
        <v>25</v>
      </c>
      <c r="I1369" s="78">
        <f t="shared" si="55"/>
        <v>25</v>
      </c>
      <c r="J1369" s="203">
        <v>1</v>
      </c>
      <c r="K1369" s="141">
        <v>0</v>
      </c>
      <c r="L1369" s="193">
        <f>STOCK[[#This Row],[Entradas]]-STOCK[[#This Row],[Salidas]]</f>
        <v>1</v>
      </c>
      <c r="M1369" s="204"/>
      <c r="N1369" s="205"/>
      <c r="O1369" s="206"/>
      <c r="P1369" s="207"/>
      <c r="Q1369" s="208"/>
      <c r="R1369" s="207"/>
      <c r="S1369" s="205"/>
      <c r="T1369" s="205"/>
      <c r="U1369" s="205"/>
      <c r="V1369" s="80">
        <f t="shared" si="54"/>
        <v>25</v>
      </c>
      <c r="W1369" s="205"/>
      <c r="X1369" s="209"/>
      <c r="Y1369" s="210"/>
      <c r="Z1369" s="206"/>
      <c r="AA1369" s="207"/>
      <c r="AB1369" s="211"/>
      <c r="AC1369" s="212"/>
      <c r="AD1369" s="213"/>
      <c r="AE1369" s="214"/>
      <c r="AF1369" s="214"/>
      <c r="AG1369" s="214"/>
      <c r="AH1369" s="214"/>
      <c r="AI1369" s="214"/>
      <c r="AJ1369" s="214"/>
      <c r="AK1369" s="214"/>
      <c r="AL1369" s="214"/>
      <c r="AM1369" s="214"/>
      <c r="AN1369" s="214"/>
      <c r="AO1369" s="214"/>
      <c r="AP1369" s="214"/>
      <c r="AQ1369" s="214"/>
      <c r="AR1369" s="214"/>
      <c r="AS1369" s="214"/>
      <c r="AT1369" s="214"/>
    </row>
    <row r="1370" s="63" customFormat="1" ht="104" hidden="1" customHeight="1" spans="1:46">
      <c r="A1370" s="199" t="s">
        <v>19330</v>
      </c>
      <c r="B1370" s="200"/>
      <c r="C1370" s="198" t="s">
        <v>2</v>
      </c>
      <c r="D1370" s="135" t="s">
        <v>16582</v>
      </c>
      <c r="E1370" s="202" t="s">
        <v>19331</v>
      </c>
      <c r="F1370" s="202" t="s">
        <v>17246</v>
      </c>
      <c r="G1370" s="199"/>
      <c r="H1370" s="199">
        <v>25</v>
      </c>
      <c r="I1370" s="78">
        <f t="shared" si="55"/>
        <v>25</v>
      </c>
      <c r="J1370" s="203">
        <v>1</v>
      </c>
      <c r="K1370" s="141">
        <v>0</v>
      </c>
      <c r="L1370" s="193">
        <f>STOCK[[#This Row],[Entradas]]-STOCK[[#This Row],[Salidas]]</f>
        <v>1</v>
      </c>
      <c r="M1370" s="204"/>
      <c r="N1370" s="205"/>
      <c r="O1370" s="206"/>
      <c r="P1370" s="207"/>
      <c r="Q1370" s="208"/>
      <c r="R1370" s="207"/>
      <c r="S1370" s="205"/>
      <c r="T1370" s="205"/>
      <c r="U1370" s="205"/>
      <c r="V1370" s="80">
        <f t="shared" si="54"/>
        <v>25</v>
      </c>
      <c r="W1370" s="205"/>
      <c r="X1370" s="209"/>
      <c r="Y1370" s="210"/>
      <c r="Z1370" s="206"/>
      <c r="AA1370" s="207"/>
      <c r="AB1370" s="211"/>
      <c r="AC1370" s="212"/>
      <c r="AD1370" s="213"/>
      <c r="AE1370" s="214"/>
      <c r="AF1370" s="214"/>
      <c r="AG1370" s="214"/>
      <c r="AH1370" s="214"/>
      <c r="AI1370" s="214"/>
      <c r="AJ1370" s="214"/>
      <c r="AK1370" s="214"/>
      <c r="AL1370" s="214"/>
      <c r="AM1370" s="214"/>
      <c r="AN1370" s="214"/>
      <c r="AO1370" s="214"/>
      <c r="AP1370" s="214"/>
      <c r="AQ1370" s="214"/>
      <c r="AR1370" s="214"/>
      <c r="AS1370" s="214"/>
      <c r="AT1370" s="214"/>
    </row>
    <row r="1371" s="63" customFormat="1" ht="104" hidden="1" customHeight="1" spans="1:46">
      <c r="A1371" s="199" t="s">
        <v>19332</v>
      </c>
      <c r="B1371" s="200"/>
      <c r="C1371" s="198" t="s">
        <v>2</v>
      </c>
      <c r="D1371" s="135" t="s">
        <v>16582</v>
      </c>
      <c r="E1371" s="202" t="s">
        <v>19333</v>
      </c>
      <c r="F1371" s="202" t="s">
        <v>17246</v>
      </c>
      <c r="G1371" s="199"/>
      <c r="H1371" s="199">
        <v>25</v>
      </c>
      <c r="I1371" s="78">
        <f t="shared" si="55"/>
        <v>25</v>
      </c>
      <c r="J1371" s="203">
        <v>2</v>
      </c>
      <c r="K1371" s="141">
        <v>0</v>
      </c>
      <c r="L1371" s="193">
        <f>STOCK[[#This Row],[Entradas]]-STOCK[[#This Row],[Salidas]]</f>
        <v>2</v>
      </c>
      <c r="M1371" s="204"/>
      <c r="N1371" s="205"/>
      <c r="O1371" s="206"/>
      <c r="P1371" s="207"/>
      <c r="Q1371" s="208"/>
      <c r="R1371" s="207"/>
      <c r="S1371" s="205"/>
      <c r="T1371" s="205"/>
      <c r="U1371" s="205"/>
      <c r="V1371" s="80">
        <f t="shared" si="54"/>
        <v>25</v>
      </c>
      <c r="W1371" s="205"/>
      <c r="X1371" s="209"/>
      <c r="Y1371" s="210"/>
      <c r="Z1371" s="206"/>
      <c r="AA1371" s="207"/>
      <c r="AB1371" s="211"/>
      <c r="AC1371" s="212"/>
      <c r="AD1371" s="213"/>
      <c r="AE1371" s="214"/>
      <c r="AF1371" s="214"/>
      <c r="AG1371" s="214"/>
      <c r="AH1371" s="214"/>
      <c r="AI1371" s="214"/>
      <c r="AJ1371" s="214"/>
      <c r="AK1371" s="214"/>
      <c r="AL1371" s="214"/>
      <c r="AM1371" s="214"/>
      <c r="AN1371" s="214"/>
      <c r="AO1371" s="214"/>
      <c r="AP1371" s="214"/>
      <c r="AQ1371" s="214"/>
      <c r="AR1371" s="214"/>
      <c r="AS1371" s="214"/>
      <c r="AT1371" s="214"/>
    </row>
    <row r="1372" s="63" customFormat="1" ht="104" hidden="1" customHeight="1" spans="1:46">
      <c r="A1372" s="199" t="s">
        <v>19334</v>
      </c>
      <c r="B1372" s="200"/>
      <c r="C1372" s="198" t="s">
        <v>2</v>
      </c>
      <c r="D1372" s="135" t="s">
        <v>16582</v>
      </c>
      <c r="E1372" s="202" t="s">
        <v>19335</v>
      </c>
      <c r="F1372" s="202" t="s">
        <v>17342</v>
      </c>
      <c r="G1372" s="199"/>
      <c r="H1372" s="199">
        <v>25</v>
      </c>
      <c r="I1372" s="78">
        <f t="shared" si="55"/>
        <v>25</v>
      </c>
      <c r="J1372" s="203">
        <v>1</v>
      </c>
      <c r="K1372" s="141">
        <v>0</v>
      </c>
      <c r="L1372" s="193">
        <f>STOCK[[#This Row],[Entradas]]-STOCK[[#This Row],[Salidas]]</f>
        <v>1</v>
      </c>
      <c r="M1372" s="204"/>
      <c r="N1372" s="205"/>
      <c r="O1372" s="206"/>
      <c r="P1372" s="207"/>
      <c r="Q1372" s="208"/>
      <c r="R1372" s="207"/>
      <c r="S1372" s="205"/>
      <c r="T1372" s="205"/>
      <c r="U1372" s="205"/>
      <c r="V1372" s="80">
        <f t="shared" si="54"/>
        <v>25</v>
      </c>
      <c r="W1372" s="205"/>
      <c r="X1372" s="209"/>
      <c r="Y1372" s="210"/>
      <c r="Z1372" s="206"/>
      <c r="AA1372" s="207"/>
      <c r="AB1372" s="211"/>
      <c r="AC1372" s="212"/>
      <c r="AD1372" s="213"/>
      <c r="AE1372" s="214"/>
      <c r="AF1372" s="214"/>
      <c r="AG1372" s="214"/>
      <c r="AH1372" s="214"/>
      <c r="AI1372" s="214"/>
      <c r="AJ1372" s="214"/>
      <c r="AK1372" s="214"/>
      <c r="AL1372" s="214"/>
      <c r="AM1372" s="214"/>
      <c r="AN1372" s="214"/>
      <c r="AO1372" s="214"/>
      <c r="AP1372" s="214"/>
      <c r="AQ1372" s="214"/>
      <c r="AR1372" s="214"/>
      <c r="AS1372" s="214"/>
      <c r="AT1372" s="214"/>
    </row>
    <row r="1373" s="63" customFormat="1" ht="104" hidden="1" customHeight="1" spans="1:46">
      <c r="A1373" s="199" t="s">
        <v>19336</v>
      </c>
      <c r="B1373" s="200"/>
      <c r="C1373" s="198" t="s">
        <v>2</v>
      </c>
      <c r="D1373" s="135" t="s">
        <v>16582</v>
      </c>
      <c r="E1373" s="202" t="s">
        <v>19337</v>
      </c>
      <c r="F1373" s="202" t="s">
        <v>16400</v>
      </c>
      <c r="G1373" s="199"/>
      <c r="H1373" s="199">
        <v>25</v>
      </c>
      <c r="I1373" s="78">
        <f t="shared" si="55"/>
        <v>25</v>
      </c>
      <c r="J1373" s="203">
        <v>1</v>
      </c>
      <c r="K1373" s="141">
        <v>0</v>
      </c>
      <c r="L1373" s="193">
        <f>STOCK[[#This Row],[Entradas]]-STOCK[[#This Row],[Salidas]]</f>
        <v>1</v>
      </c>
      <c r="M1373" s="204"/>
      <c r="N1373" s="205"/>
      <c r="O1373" s="206"/>
      <c r="P1373" s="207"/>
      <c r="Q1373" s="208"/>
      <c r="R1373" s="207"/>
      <c r="S1373" s="205"/>
      <c r="T1373" s="205"/>
      <c r="U1373" s="205"/>
      <c r="V1373" s="80">
        <f t="shared" si="54"/>
        <v>25</v>
      </c>
      <c r="W1373" s="205"/>
      <c r="X1373" s="209"/>
      <c r="Y1373" s="210"/>
      <c r="Z1373" s="206"/>
      <c r="AA1373" s="207"/>
      <c r="AB1373" s="211"/>
      <c r="AC1373" s="212"/>
      <c r="AD1373" s="213"/>
      <c r="AE1373" s="214"/>
      <c r="AF1373" s="214"/>
      <c r="AG1373" s="214"/>
      <c r="AH1373" s="214"/>
      <c r="AI1373" s="214"/>
      <c r="AJ1373" s="214"/>
      <c r="AK1373" s="214"/>
      <c r="AL1373" s="214"/>
      <c r="AM1373" s="214"/>
      <c r="AN1373" s="214"/>
      <c r="AO1373" s="214"/>
      <c r="AP1373" s="214"/>
      <c r="AQ1373" s="214"/>
      <c r="AR1373" s="214"/>
      <c r="AS1373" s="214"/>
      <c r="AT1373" s="214"/>
    </row>
    <row r="1374" s="63" customFormat="1" ht="104" hidden="1" customHeight="1" spans="1:46">
      <c r="A1374" s="199" t="s">
        <v>19338</v>
      </c>
      <c r="B1374" s="200"/>
      <c r="C1374" s="198" t="s">
        <v>2</v>
      </c>
      <c r="D1374" s="135" t="s">
        <v>16461</v>
      </c>
      <c r="E1374" s="202" t="s">
        <v>19339</v>
      </c>
      <c r="F1374" s="202" t="s">
        <v>16387</v>
      </c>
      <c r="G1374" s="199"/>
      <c r="H1374" s="199">
        <v>35</v>
      </c>
      <c r="I1374" s="78">
        <f t="shared" si="55"/>
        <v>35</v>
      </c>
      <c r="J1374" s="203">
        <v>1</v>
      </c>
      <c r="K1374" s="141">
        <v>0</v>
      </c>
      <c r="L1374" s="193">
        <f>STOCK[[#This Row],[Entradas]]-STOCK[[#This Row],[Salidas]]</f>
        <v>1</v>
      </c>
      <c r="M1374" s="204"/>
      <c r="N1374" s="205"/>
      <c r="O1374" s="206"/>
      <c r="P1374" s="207"/>
      <c r="Q1374" s="208"/>
      <c r="R1374" s="207"/>
      <c r="S1374" s="205"/>
      <c r="T1374" s="205"/>
      <c r="U1374" s="205"/>
      <c r="V1374" s="80">
        <f t="shared" si="54"/>
        <v>35</v>
      </c>
      <c r="W1374" s="205"/>
      <c r="X1374" s="209"/>
      <c r="Y1374" s="210"/>
      <c r="Z1374" s="206"/>
      <c r="AA1374" s="207"/>
      <c r="AB1374" s="211"/>
      <c r="AC1374" s="212"/>
      <c r="AD1374" s="213"/>
      <c r="AE1374" s="214"/>
      <c r="AF1374" s="214"/>
      <c r="AG1374" s="214"/>
      <c r="AH1374" s="214"/>
      <c r="AI1374" s="214"/>
      <c r="AJ1374" s="214"/>
      <c r="AK1374" s="214"/>
      <c r="AL1374" s="214"/>
      <c r="AM1374" s="214"/>
      <c r="AN1374" s="214"/>
      <c r="AO1374" s="214"/>
      <c r="AP1374" s="214"/>
      <c r="AQ1374" s="214"/>
      <c r="AR1374" s="214"/>
      <c r="AS1374" s="214"/>
      <c r="AT1374" s="214"/>
    </row>
    <row r="1375" s="63" customFormat="1" ht="104" hidden="1" customHeight="1" spans="1:46">
      <c r="A1375" s="199" t="s">
        <v>19340</v>
      </c>
      <c r="B1375" s="200"/>
      <c r="C1375" s="198" t="s">
        <v>2</v>
      </c>
      <c r="D1375" s="135" t="s">
        <v>16480</v>
      </c>
      <c r="E1375" s="202" t="s">
        <v>19341</v>
      </c>
      <c r="F1375" s="202" t="s">
        <v>16387</v>
      </c>
      <c r="G1375" s="199"/>
      <c r="H1375" s="199">
        <v>25</v>
      </c>
      <c r="I1375" s="78">
        <f t="shared" si="55"/>
        <v>25</v>
      </c>
      <c r="J1375" s="203">
        <v>1</v>
      </c>
      <c r="K1375" s="141">
        <v>0</v>
      </c>
      <c r="L1375" s="193">
        <f>STOCK[[#This Row],[Entradas]]-STOCK[[#This Row],[Salidas]]</f>
        <v>1</v>
      </c>
      <c r="M1375" s="204"/>
      <c r="N1375" s="205"/>
      <c r="O1375" s="206"/>
      <c r="P1375" s="207"/>
      <c r="Q1375" s="208"/>
      <c r="R1375" s="207"/>
      <c r="S1375" s="205"/>
      <c r="T1375" s="205"/>
      <c r="U1375" s="205"/>
      <c r="V1375" s="80">
        <f t="shared" si="54"/>
        <v>25</v>
      </c>
      <c r="W1375" s="205"/>
      <c r="X1375" s="209"/>
      <c r="Y1375" s="210"/>
      <c r="Z1375" s="206"/>
      <c r="AA1375" s="207"/>
      <c r="AB1375" s="211"/>
      <c r="AC1375" s="212"/>
      <c r="AD1375" s="213"/>
      <c r="AE1375" s="214"/>
      <c r="AF1375" s="214"/>
      <c r="AG1375" s="214"/>
      <c r="AH1375" s="214"/>
      <c r="AI1375" s="214"/>
      <c r="AJ1375" s="214"/>
      <c r="AK1375" s="214"/>
      <c r="AL1375" s="214"/>
      <c r="AM1375" s="214"/>
      <c r="AN1375" s="214"/>
      <c r="AO1375" s="214"/>
      <c r="AP1375" s="214"/>
      <c r="AQ1375" s="214"/>
      <c r="AR1375" s="214"/>
      <c r="AS1375" s="214"/>
      <c r="AT1375" s="214"/>
    </row>
    <row r="1376" s="63" customFormat="1" ht="104" hidden="1" customHeight="1" spans="1:46">
      <c r="A1376" s="199" t="s">
        <v>19342</v>
      </c>
      <c r="B1376" s="200"/>
      <c r="C1376" s="198" t="s">
        <v>2</v>
      </c>
      <c r="D1376" s="135" t="s">
        <v>16461</v>
      </c>
      <c r="E1376" s="202" t="s">
        <v>19343</v>
      </c>
      <c r="F1376" s="202" t="s">
        <v>16409</v>
      </c>
      <c r="G1376" s="199"/>
      <c r="H1376" s="199">
        <v>30</v>
      </c>
      <c r="I1376" s="78">
        <f t="shared" si="55"/>
        <v>30</v>
      </c>
      <c r="J1376" s="203">
        <v>1</v>
      </c>
      <c r="K1376" s="141">
        <v>0</v>
      </c>
      <c r="L1376" s="193">
        <f>STOCK[[#This Row],[Entradas]]-STOCK[[#This Row],[Salidas]]</f>
        <v>1</v>
      </c>
      <c r="M1376" s="204"/>
      <c r="N1376" s="205"/>
      <c r="O1376" s="206"/>
      <c r="P1376" s="207"/>
      <c r="Q1376" s="208"/>
      <c r="R1376" s="207"/>
      <c r="S1376" s="205"/>
      <c r="T1376" s="205"/>
      <c r="U1376" s="205"/>
      <c r="V1376" s="80">
        <f t="shared" si="54"/>
        <v>30</v>
      </c>
      <c r="W1376" s="205"/>
      <c r="X1376" s="209"/>
      <c r="Y1376" s="210"/>
      <c r="Z1376" s="206"/>
      <c r="AA1376" s="207"/>
      <c r="AB1376" s="211"/>
      <c r="AC1376" s="212"/>
      <c r="AD1376" s="213"/>
      <c r="AE1376" s="214"/>
      <c r="AF1376" s="214"/>
      <c r="AG1376" s="214"/>
      <c r="AH1376" s="214"/>
      <c r="AI1376" s="214"/>
      <c r="AJ1376" s="214"/>
      <c r="AK1376" s="214"/>
      <c r="AL1376" s="214"/>
      <c r="AM1376" s="214"/>
      <c r="AN1376" s="214"/>
      <c r="AO1376" s="214"/>
      <c r="AP1376" s="214"/>
      <c r="AQ1376" s="214"/>
      <c r="AR1376" s="214"/>
      <c r="AS1376" s="214"/>
      <c r="AT1376" s="214"/>
    </row>
    <row r="1377" s="63" customFormat="1" ht="104" hidden="1" customHeight="1" spans="1:46">
      <c r="A1377" s="199" t="s">
        <v>19344</v>
      </c>
      <c r="B1377" s="200"/>
      <c r="C1377" s="198" t="s">
        <v>2</v>
      </c>
      <c r="D1377" s="135" t="s">
        <v>16480</v>
      </c>
      <c r="E1377" s="202" t="s">
        <v>19345</v>
      </c>
      <c r="F1377" s="202" t="s">
        <v>16409</v>
      </c>
      <c r="G1377" s="199"/>
      <c r="H1377" s="199">
        <v>25</v>
      </c>
      <c r="I1377" s="78">
        <f t="shared" si="55"/>
        <v>25</v>
      </c>
      <c r="J1377" s="203">
        <v>1</v>
      </c>
      <c r="K1377" s="141">
        <v>0</v>
      </c>
      <c r="L1377" s="193">
        <f>STOCK[[#This Row],[Entradas]]-STOCK[[#This Row],[Salidas]]</f>
        <v>1</v>
      </c>
      <c r="M1377" s="204"/>
      <c r="N1377" s="205"/>
      <c r="O1377" s="206"/>
      <c r="P1377" s="207"/>
      <c r="Q1377" s="208"/>
      <c r="R1377" s="207"/>
      <c r="S1377" s="205"/>
      <c r="T1377" s="205"/>
      <c r="U1377" s="205"/>
      <c r="V1377" s="80">
        <f t="shared" si="54"/>
        <v>25</v>
      </c>
      <c r="W1377" s="205"/>
      <c r="X1377" s="209"/>
      <c r="Y1377" s="210"/>
      <c r="Z1377" s="206"/>
      <c r="AA1377" s="207"/>
      <c r="AB1377" s="211"/>
      <c r="AC1377" s="212"/>
      <c r="AD1377" s="213"/>
      <c r="AE1377" s="214"/>
      <c r="AF1377" s="214"/>
      <c r="AG1377" s="214"/>
      <c r="AH1377" s="214"/>
      <c r="AI1377" s="214"/>
      <c r="AJ1377" s="214"/>
      <c r="AK1377" s="214"/>
      <c r="AL1377" s="214"/>
      <c r="AM1377" s="214"/>
      <c r="AN1377" s="214"/>
      <c r="AO1377" s="214"/>
      <c r="AP1377" s="214"/>
      <c r="AQ1377" s="214"/>
      <c r="AR1377" s="214"/>
      <c r="AS1377" s="214"/>
      <c r="AT1377" s="214"/>
    </row>
    <row r="1378" s="63" customFormat="1" ht="104" hidden="1" customHeight="1" spans="1:46">
      <c r="A1378" s="199" t="s">
        <v>19346</v>
      </c>
      <c r="B1378" s="200"/>
      <c r="C1378" s="198" t="s">
        <v>2</v>
      </c>
      <c r="D1378" s="135" t="s">
        <v>16461</v>
      </c>
      <c r="E1378" s="202" t="s">
        <v>19347</v>
      </c>
      <c r="F1378" s="202" t="s">
        <v>16409</v>
      </c>
      <c r="G1378" s="199"/>
      <c r="H1378" s="199">
        <v>25</v>
      </c>
      <c r="I1378" s="78">
        <f t="shared" si="55"/>
        <v>25</v>
      </c>
      <c r="J1378" s="203">
        <v>1</v>
      </c>
      <c r="K1378" s="141">
        <v>0</v>
      </c>
      <c r="L1378" s="193">
        <f>STOCK[[#This Row],[Entradas]]-STOCK[[#This Row],[Salidas]]</f>
        <v>1</v>
      </c>
      <c r="M1378" s="204"/>
      <c r="N1378" s="205"/>
      <c r="O1378" s="206"/>
      <c r="P1378" s="207"/>
      <c r="Q1378" s="208"/>
      <c r="R1378" s="207"/>
      <c r="S1378" s="205"/>
      <c r="T1378" s="205"/>
      <c r="U1378" s="205"/>
      <c r="V1378" s="80">
        <f t="shared" ref="V1378:V1412" si="56">H1378</f>
        <v>25</v>
      </c>
      <c r="W1378" s="205"/>
      <c r="X1378" s="209"/>
      <c r="Y1378" s="210"/>
      <c r="Z1378" s="206"/>
      <c r="AA1378" s="207"/>
      <c r="AB1378" s="211"/>
      <c r="AC1378" s="212"/>
      <c r="AD1378" s="213"/>
      <c r="AE1378" s="214"/>
      <c r="AF1378" s="214"/>
      <c r="AG1378" s="214"/>
      <c r="AH1378" s="214"/>
      <c r="AI1378" s="214"/>
      <c r="AJ1378" s="214"/>
      <c r="AK1378" s="214"/>
      <c r="AL1378" s="214"/>
      <c r="AM1378" s="214"/>
      <c r="AN1378" s="214"/>
      <c r="AO1378" s="214"/>
      <c r="AP1378" s="214"/>
      <c r="AQ1378" s="214"/>
      <c r="AR1378" s="214"/>
      <c r="AS1378" s="214"/>
      <c r="AT1378" s="214"/>
    </row>
    <row r="1379" s="63" customFormat="1" ht="104" hidden="1" customHeight="1" spans="1:46">
      <c r="A1379" s="199" t="s">
        <v>19348</v>
      </c>
      <c r="B1379" s="200"/>
      <c r="C1379" s="198" t="s">
        <v>2</v>
      </c>
      <c r="D1379" s="135" t="s">
        <v>16480</v>
      </c>
      <c r="E1379" s="202" t="s">
        <v>19349</v>
      </c>
      <c r="F1379" s="202" t="s">
        <v>16568</v>
      </c>
      <c r="G1379" s="199"/>
      <c r="H1379" s="199">
        <v>20</v>
      </c>
      <c r="I1379" s="78">
        <f t="shared" si="55"/>
        <v>20</v>
      </c>
      <c r="J1379" s="203">
        <v>1</v>
      </c>
      <c r="K1379" s="141">
        <v>0</v>
      </c>
      <c r="L1379" s="193">
        <f>STOCK[[#This Row],[Entradas]]-STOCK[[#This Row],[Salidas]]</f>
        <v>1</v>
      </c>
      <c r="M1379" s="204"/>
      <c r="N1379" s="205"/>
      <c r="O1379" s="206"/>
      <c r="P1379" s="207"/>
      <c r="Q1379" s="208"/>
      <c r="R1379" s="207"/>
      <c r="S1379" s="205"/>
      <c r="T1379" s="205"/>
      <c r="U1379" s="205"/>
      <c r="V1379" s="80">
        <f t="shared" si="56"/>
        <v>20</v>
      </c>
      <c r="W1379" s="205"/>
      <c r="X1379" s="209"/>
      <c r="Y1379" s="210"/>
      <c r="Z1379" s="206"/>
      <c r="AA1379" s="207"/>
      <c r="AB1379" s="211"/>
      <c r="AC1379" s="212"/>
      <c r="AD1379" s="213"/>
      <c r="AE1379" s="214"/>
      <c r="AF1379" s="214"/>
      <c r="AG1379" s="214"/>
      <c r="AH1379" s="214"/>
      <c r="AI1379" s="214"/>
      <c r="AJ1379" s="214"/>
      <c r="AK1379" s="214"/>
      <c r="AL1379" s="214"/>
      <c r="AM1379" s="214"/>
      <c r="AN1379" s="214"/>
      <c r="AO1379" s="214"/>
      <c r="AP1379" s="214"/>
      <c r="AQ1379" s="214"/>
      <c r="AR1379" s="214"/>
      <c r="AS1379" s="214"/>
      <c r="AT1379" s="214"/>
    </row>
    <row r="1380" s="63" customFormat="1" ht="104" hidden="1" customHeight="1" spans="1:46">
      <c r="A1380" s="199" t="s">
        <v>19350</v>
      </c>
      <c r="B1380" s="200"/>
      <c r="C1380" s="198" t="s">
        <v>2</v>
      </c>
      <c r="D1380" s="135" t="s">
        <v>16480</v>
      </c>
      <c r="E1380" s="202" t="s">
        <v>19351</v>
      </c>
      <c r="F1380" s="202" t="s">
        <v>16409</v>
      </c>
      <c r="G1380" s="199"/>
      <c r="H1380" s="199">
        <v>25</v>
      </c>
      <c r="I1380" s="78">
        <f t="shared" si="55"/>
        <v>25</v>
      </c>
      <c r="J1380" s="203">
        <v>1</v>
      </c>
      <c r="K1380" s="141">
        <v>0</v>
      </c>
      <c r="L1380" s="193">
        <f>STOCK[[#This Row],[Entradas]]-STOCK[[#This Row],[Salidas]]</f>
        <v>1</v>
      </c>
      <c r="M1380" s="204"/>
      <c r="N1380" s="205"/>
      <c r="O1380" s="206"/>
      <c r="P1380" s="207"/>
      <c r="Q1380" s="208"/>
      <c r="R1380" s="207"/>
      <c r="S1380" s="205"/>
      <c r="T1380" s="205"/>
      <c r="U1380" s="205"/>
      <c r="V1380" s="80">
        <f t="shared" si="56"/>
        <v>25</v>
      </c>
      <c r="W1380" s="205"/>
      <c r="X1380" s="209"/>
      <c r="Y1380" s="210"/>
      <c r="Z1380" s="206"/>
      <c r="AA1380" s="207"/>
      <c r="AB1380" s="211"/>
      <c r="AC1380" s="212"/>
      <c r="AD1380" s="213"/>
      <c r="AE1380" s="214"/>
      <c r="AF1380" s="214"/>
      <c r="AG1380" s="214"/>
      <c r="AH1380" s="214"/>
      <c r="AI1380" s="214"/>
      <c r="AJ1380" s="214"/>
      <c r="AK1380" s="214"/>
      <c r="AL1380" s="214"/>
      <c r="AM1380" s="214"/>
      <c r="AN1380" s="214"/>
      <c r="AO1380" s="214"/>
      <c r="AP1380" s="214"/>
      <c r="AQ1380" s="214"/>
      <c r="AR1380" s="214"/>
      <c r="AS1380" s="214"/>
      <c r="AT1380" s="214"/>
    </row>
    <row r="1381" s="63" customFormat="1" ht="104" hidden="1" customHeight="1" spans="1:46">
      <c r="A1381" s="199" t="s">
        <v>19352</v>
      </c>
      <c r="B1381" s="200"/>
      <c r="C1381" s="198" t="s">
        <v>2</v>
      </c>
      <c r="D1381" s="135" t="s">
        <v>16480</v>
      </c>
      <c r="E1381" s="202" t="s">
        <v>19353</v>
      </c>
      <c r="F1381" s="202" t="s">
        <v>16387</v>
      </c>
      <c r="G1381" s="199"/>
      <c r="H1381" s="199">
        <v>25</v>
      </c>
      <c r="I1381" s="78">
        <f t="shared" si="55"/>
        <v>25</v>
      </c>
      <c r="J1381" s="203">
        <v>1</v>
      </c>
      <c r="K1381" s="141">
        <v>0</v>
      </c>
      <c r="L1381" s="193">
        <f>STOCK[[#This Row],[Entradas]]-STOCK[[#This Row],[Salidas]]</f>
        <v>1</v>
      </c>
      <c r="M1381" s="204"/>
      <c r="N1381" s="205"/>
      <c r="O1381" s="206"/>
      <c r="P1381" s="207"/>
      <c r="Q1381" s="208"/>
      <c r="R1381" s="207"/>
      <c r="S1381" s="205"/>
      <c r="T1381" s="205"/>
      <c r="U1381" s="205"/>
      <c r="V1381" s="80">
        <f t="shared" si="56"/>
        <v>25</v>
      </c>
      <c r="W1381" s="205"/>
      <c r="X1381" s="209"/>
      <c r="Y1381" s="210"/>
      <c r="Z1381" s="206"/>
      <c r="AA1381" s="207"/>
      <c r="AB1381" s="211"/>
      <c r="AC1381" s="212"/>
      <c r="AD1381" s="213"/>
      <c r="AE1381" s="214"/>
      <c r="AF1381" s="214"/>
      <c r="AG1381" s="214"/>
      <c r="AH1381" s="214"/>
      <c r="AI1381" s="214"/>
      <c r="AJ1381" s="214"/>
      <c r="AK1381" s="214"/>
      <c r="AL1381" s="214"/>
      <c r="AM1381" s="214"/>
      <c r="AN1381" s="214"/>
      <c r="AO1381" s="214"/>
      <c r="AP1381" s="214"/>
      <c r="AQ1381" s="214"/>
      <c r="AR1381" s="214"/>
      <c r="AS1381" s="214"/>
      <c r="AT1381" s="214"/>
    </row>
    <row r="1382" s="63" customFormat="1" ht="104" hidden="1" customHeight="1" spans="1:46">
      <c r="A1382" s="199" t="s">
        <v>19354</v>
      </c>
      <c r="B1382" s="200"/>
      <c r="C1382" s="198" t="s">
        <v>2</v>
      </c>
      <c r="D1382" s="135" t="s">
        <v>16480</v>
      </c>
      <c r="E1382" s="202" t="s">
        <v>19355</v>
      </c>
      <c r="F1382" s="202" t="s">
        <v>16409</v>
      </c>
      <c r="G1382" s="199"/>
      <c r="H1382" s="199">
        <v>18</v>
      </c>
      <c r="I1382" s="78">
        <f t="shared" si="55"/>
        <v>18</v>
      </c>
      <c r="J1382" s="203">
        <v>1</v>
      </c>
      <c r="K1382" s="141">
        <v>0</v>
      </c>
      <c r="L1382" s="193">
        <f>STOCK[[#This Row],[Entradas]]-STOCK[[#This Row],[Salidas]]</f>
        <v>1</v>
      </c>
      <c r="M1382" s="204"/>
      <c r="N1382" s="205"/>
      <c r="O1382" s="206"/>
      <c r="P1382" s="207"/>
      <c r="Q1382" s="208"/>
      <c r="R1382" s="207"/>
      <c r="S1382" s="205"/>
      <c r="T1382" s="205"/>
      <c r="U1382" s="205"/>
      <c r="V1382" s="80">
        <f t="shared" si="56"/>
        <v>18</v>
      </c>
      <c r="W1382" s="205"/>
      <c r="X1382" s="209"/>
      <c r="Y1382" s="210"/>
      <c r="Z1382" s="206"/>
      <c r="AA1382" s="207"/>
      <c r="AB1382" s="211"/>
      <c r="AC1382" s="212"/>
      <c r="AD1382" s="213"/>
      <c r="AE1382" s="214"/>
      <c r="AF1382" s="214"/>
      <c r="AG1382" s="214"/>
      <c r="AH1382" s="214"/>
      <c r="AI1382" s="214"/>
      <c r="AJ1382" s="214"/>
      <c r="AK1382" s="214"/>
      <c r="AL1382" s="214"/>
      <c r="AM1382" s="214"/>
      <c r="AN1382" s="214"/>
      <c r="AO1382" s="214"/>
      <c r="AP1382" s="214"/>
      <c r="AQ1382" s="214"/>
      <c r="AR1382" s="214"/>
      <c r="AS1382" s="214"/>
      <c r="AT1382" s="214"/>
    </row>
    <row r="1383" s="63" customFormat="1" ht="104" hidden="1" customHeight="1" spans="1:46">
      <c r="A1383" s="199" t="s">
        <v>19356</v>
      </c>
      <c r="B1383" s="200"/>
      <c r="C1383" s="198" t="s">
        <v>2</v>
      </c>
      <c r="D1383" s="135" t="s">
        <v>16480</v>
      </c>
      <c r="E1383" s="202" t="s">
        <v>19357</v>
      </c>
      <c r="F1383" s="202" t="s">
        <v>16409</v>
      </c>
      <c r="G1383" s="199"/>
      <c r="H1383" s="199">
        <v>18</v>
      </c>
      <c r="I1383" s="78">
        <f t="shared" si="55"/>
        <v>18</v>
      </c>
      <c r="J1383" s="203">
        <v>1</v>
      </c>
      <c r="K1383" s="141">
        <v>0</v>
      </c>
      <c r="L1383" s="193">
        <f>STOCK[[#This Row],[Entradas]]-STOCK[[#This Row],[Salidas]]</f>
        <v>1</v>
      </c>
      <c r="M1383" s="204"/>
      <c r="N1383" s="205"/>
      <c r="O1383" s="206"/>
      <c r="P1383" s="207"/>
      <c r="Q1383" s="208"/>
      <c r="R1383" s="207"/>
      <c r="S1383" s="205"/>
      <c r="T1383" s="205"/>
      <c r="U1383" s="205"/>
      <c r="V1383" s="80">
        <f t="shared" si="56"/>
        <v>18</v>
      </c>
      <c r="W1383" s="205"/>
      <c r="X1383" s="209"/>
      <c r="Y1383" s="210"/>
      <c r="Z1383" s="206"/>
      <c r="AA1383" s="207"/>
      <c r="AB1383" s="211"/>
      <c r="AC1383" s="212"/>
      <c r="AD1383" s="213"/>
      <c r="AE1383" s="214"/>
      <c r="AF1383" s="214"/>
      <c r="AG1383" s="214"/>
      <c r="AH1383" s="214"/>
      <c r="AI1383" s="214"/>
      <c r="AJ1383" s="214"/>
      <c r="AK1383" s="214"/>
      <c r="AL1383" s="214"/>
      <c r="AM1383" s="214"/>
      <c r="AN1383" s="214"/>
      <c r="AO1383" s="214"/>
      <c r="AP1383" s="214"/>
      <c r="AQ1383" s="214"/>
      <c r="AR1383" s="214"/>
      <c r="AS1383" s="214"/>
      <c r="AT1383" s="214"/>
    </row>
    <row r="1384" s="63" customFormat="1" ht="104" hidden="1" customHeight="1" spans="1:46">
      <c r="A1384" s="199" t="s">
        <v>19358</v>
      </c>
      <c r="B1384" s="200"/>
      <c r="C1384" s="198" t="s">
        <v>2</v>
      </c>
      <c r="D1384" s="135" t="s">
        <v>16480</v>
      </c>
      <c r="E1384" s="202" t="s">
        <v>19359</v>
      </c>
      <c r="F1384" s="202" t="s">
        <v>16387</v>
      </c>
      <c r="G1384" s="199"/>
      <c r="H1384" s="199">
        <v>25</v>
      </c>
      <c r="I1384" s="78">
        <f t="shared" si="55"/>
        <v>25</v>
      </c>
      <c r="J1384" s="203">
        <v>1</v>
      </c>
      <c r="K1384" s="141">
        <v>0</v>
      </c>
      <c r="L1384" s="193">
        <f>STOCK[[#This Row],[Entradas]]-STOCK[[#This Row],[Salidas]]</f>
        <v>1</v>
      </c>
      <c r="M1384" s="204"/>
      <c r="N1384" s="205"/>
      <c r="O1384" s="206"/>
      <c r="P1384" s="207"/>
      <c r="Q1384" s="208"/>
      <c r="R1384" s="207"/>
      <c r="S1384" s="205"/>
      <c r="T1384" s="205"/>
      <c r="U1384" s="205"/>
      <c r="V1384" s="80">
        <f t="shared" si="56"/>
        <v>25</v>
      </c>
      <c r="W1384" s="205"/>
      <c r="X1384" s="209"/>
      <c r="Y1384" s="210"/>
      <c r="Z1384" s="206"/>
      <c r="AA1384" s="207"/>
      <c r="AB1384" s="211"/>
      <c r="AC1384" s="212"/>
      <c r="AD1384" s="213"/>
      <c r="AE1384" s="214"/>
      <c r="AF1384" s="214"/>
      <c r="AG1384" s="214"/>
      <c r="AH1384" s="214"/>
      <c r="AI1384" s="214"/>
      <c r="AJ1384" s="214"/>
      <c r="AK1384" s="214"/>
      <c r="AL1384" s="214"/>
      <c r="AM1384" s="214"/>
      <c r="AN1384" s="214"/>
      <c r="AO1384" s="214"/>
      <c r="AP1384" s="214"/>
      <c r="AQ1384" s="214"/>
      <c r="AR1384" s="214"/>
      <c r="AS1384" s="214"/>
      <c r="AT1384" s="214"/>
    </row>
    <row r="1385" s="63" customFormat="1" ht="104" hidden="1" customHeight="1" spans="1:46">
      <c r="A1385" s="199" t="s">
        <v>19360</v>
      </c>
      <c r="B1385" s="200"/>
      <c r="C1385" s="198" t="s">
        <v>2</v>
      </c>
      <c r="D1385" s="135" t="s">
        <v>16480</v>
      </c>
      <c r="E1385" s="202" t="s">
        <v>19361</v>
      </c>
      <c r="F1385" s="202" t="s">
        <v>16400</v>
      </c>
      <c r="G1385" s="199"/>
      <c r="H1385" s="199">
        <v>25</v>
      </c>
      <c r="I1385" s="78">
        <f t="shared" si="55"/>
        <v>25</v>
      </c>
      <c r="J1385" s="203">
        <v>2</v>
      </c>
      <c r="K1385" s="141">
        <v>0</v>
      </c>
      <c r="L1385" s="193">
        <f>STOCK[[#This Row],[Entradas]]-STOCK[[#This Row],[Salidas]]</f>
        <v>2</v>
      </c>
      <c r="M1385" s="204"/>
      <c r="N1385" s="205"/>
      <c r="O1385" s="206"/>
      <c r="P1385" s="207"/>
      <c r="Q1385" s="208"/>
      <c r="R1385" s="207"/>
      <c r="S1385" s="205"/>
      <c r="T1385" s="205"/>
      <c r="U1385" s="205"/>
      <c r="V1385" s="80">
        <f t="shared" si="56"/>
        <v>25</v>
      </c>
      <c r="W1385" s="205"/>
      <c r="X1385" s="209"/>
      <c r="Y1385" s="210"/>
      <c r="Z1385" s="206"/>
      <c r="AA1385" s="207"/>
      <c r="AB1385" s="211"/>
      <c r="AC1385" s="212"/>
      <c r="AD1385" s="213"/>
      <c r="AE1385" s="214"/>
      <c r="AF1385" s="214"/>
      <c r="AG1385" s="214"/>
      <c r="AH1385" s="214"/>
      <c r="AI1385" s="214"/>
      <c r="AJ1385" s="214"/>
      <c r="AK1385" s="214"/>
      <c r="AL1385" s="214"/>
      <c r="AM1385" s="214"/>
      <c r="AN1385" s="214"/>
      <c r="AO1385" s="214"/>
      <c r="AP1385" s="214"/>
      <c r="AQ1385" s="214"/>
      <c r="AR1385" s="214"/>
      <c r="AS1385" s="214"/>
      <c r="AT1385" s="214"/>
    </row>
    <row r="1386" s="63" customFormat="1" ht="104" hidden="1" customHeight="1" spans="1:46">
      <c r="A1386" s="199" t="s">
        <v>19362</v>
      </c>
      <c r="B1386" s="200"/>
      <c r="C1386" s="198" t="s">
        <v>2</v>
      </c>
      <c r="D1386" s="135" t="s">
        <v>16480</v>
      </c>
      <c r="E1386" s="202" t="s">
        <v>19363</v>
      </c>
      <c r="F1386" s="202" t="s">
        <v>16409</v>
      </c>
      <c r="G1386" s="199"/>
      <c r="H1386" s="199">
        <v>35</v>
      </c>
      <c r="I1386" s="78">
        <f t="shared" si="55"/>
        <v>35</v>
      </c>
      <c r="J1386" s="203">
        <v>1</v>
      </c>
      <c r="K1386" s="141">
        <v>0</v>
      </c>
      <c r="L1386" s="193">
        <f>STOCK[[#This Row],[Entradas]]-STOCK[[#This Row],[Salidas]]</f>
        <v>1</v>
      </c>
      <c r="M1386" s="204"/>
      <c r="N1386" s="205"/>
      <c r="O1386" s="206"/>
      <c r="P1386" s="207"/>
      <c r="Q1386" s="208"/>
      <c r="R1386" s="207"/>
      <c r="S1386" s="205"/>
      <c r="T1386" s="205"/>
      <c r="U1386" s="205"/>
      <c r="V1386" s="80">
        <f t="shared" si="56"/>
        <v>35</v>
      </c>
      <c r="W1386" s="205"/>
      <c r="X1386" s="209"/>
      <c r="Y1386" s="210"/>
      <c r="Z1386" s="206"/>
      <c r="AA1386" s="207"/>
      <c r="AB1386" s="211"/>
      <c r="AC1386" s="212"/>
      <c r="AD1386" s="213"/>
      <c r="AE1386" s="214"/>
      <c r="AF1386" s="214"/>
      <c r="AG1386" s="214"/>
      <c r="AH1386" s="214"/>
      <c r="AI1386" s="214"/>
      <c r="AJ1386" s="214"/>
      <c r="AK1386" s="214"/>
      <c r="AL1386" s="214"/>
      <c r="AM1386" s="214"/>
      <c r="AN1386" s="214"/>
      <c r="AO1386" s="214"/>
      <c r="AP1386" s="214"/>
      <c r="AQ1386" s="214"/>
      <c r="AR1386" s="214"/>
      <c r="AS1386" s="214"/>
      <c r="AT1386" s="214"/>
    </row>
    <row r="1387" s="63" customFormat="1" ht="104" hidden="1" customHeight="1" spans="1:46">
      <c r="A1387" s="199" t="s">
        <v>19364</v>
      </c>
      <c r="B1387" s="200"/>
      <c r="C1387" s="198" t="s">
        <v>2</v>
      </c>
      <c r="D1387" s="135" t="s">
        <v>16582</v>
      </c>
      <c r="E1387" s="202" t="s">
        <v>19365</v>
      </c>
      <c r="F1387" s="202" t="s">
        <v>16568</v>
      </c>
      <c r="G1387" s="199"/>
      <c r="H1387" s="199">
        <v>30</v>
      </c>
      <c r="I1387" s="78">
        <f t="shared" si="55"/>
        <v>30</v>
      </c>
      <c r="J1387" s="203">
        <v>1</v>
      </c>
      <c r="K1387" s="141">
        <v>0</v>
      </c>
      <c r="L1387" s="193">
        <f>STOCK[[#This Row],[Entradas]]-STOCK[[#This Row],[Salidas]]</f>
        <v>1</v>
      </c>
      <c r="M1387" s="204"/>
      <c r="N1387" s="205"/>
      <c r="O1387" s="206"/>
      <c r="P1387" s="207"/>
      <c r="Q1387" s="208"/>
      <c r="R1387" s="207"/>
      <c r="S1387" s="205"/>
      <c r="T1387" s="205"/>
      <c r="U1387" s="205"/>
      <c r="V1387" s="80">
        <f t="shared" si="56"/>
        <v>30</v>
      </c>
      <c r="W1387" s="205"/>
      <c r="X1387" s="209"/>
      <c r="Y1387" s="210"/>
      <c r="Z1387" s="206"/>
      <c r="AA1387" s="207"/>
      <c r="AB1387" s="211"/>
      <c r="AC1387" s="212"/>
      <c r="AD1387" s="213"/>
      <c r="AE1387" s="214"/>
      <c r="AF1387" s="214"/>
      <c r="AG1387" s="214"/>
      <c r="AH1387" s="214"/>
      <c r="AI1387" s="214"/>
      <c r="AJ1387" s="214"/>
      <c r="AK1387" s="214"/>
      <c r="AL1387" s="214"/>
      <c r="AM1387" s="214"/>
      <c r="AN1387" s="214"/>
      <c r="AO1387" s="214"/>
      <c r="AP1387" s="214"/>
      <c r="AQ1387" s="214"/>
      <c r="AR1387" s="214"/>
      <c r="AS1387" s="214"/>
      <c r="AT1387" s="214"/>
    </row>
    <row r="1388" s="63" customFormat="1" ht="104" hidden="1" customHeight="1" spans="1:46">
      <c r="A1388" s="199" t="s">
        <v>19366</v>
      </c>
      <c r="B1388" s="200"/>
      <c r="C1388" s="198" t="s">
        <v>2</v>
      </c>
      <c r="D1388" s="135" t="s">
        <v>16582</v>
      </c>
      <c r="E1388" s="202" t="s">
        <v>19367</v>
      </c>
      <c r="F1388" s="202" t="s">
        <v>16413</v>
      </c>
      <c r="G1388" s="199"/>
      <c r="H1388" s="199">
        <v>30</v>
      </c>
      <c r="I1388" s="78">
        <f t="shared" si="55"/>
        <v>30</v>
      </c>
      <c r="J1388" s="203">
        <v>1</v>
      </c>
      <c r="K1388" s="141">
        <v>0</v>
      </c>
      <c r="L1388" s="193">
        <f>STOCK[[#This Row],[Entradas]]-STOCK[[#This Row],[Salidas]]</f>
        <v>1</v>
      </c>
      <c r="M1388" s="204"/>
      <c r="N1388" s="205"/>
      <c r="O1388" s="206"/>
      <c r="P1388" s="207"/>
      <c r="Q1388" s="208"/>
      <c r="R1388" s="207"/>
      <c r="S1388" s="205"/>
      <c r="T1388" s="205"/>
      <c r="U1388" s="205"/>
      <c r="V1388" s="80">
        <f t="shared" si="56"/>
        <v>30</v>
      </c>
      <c r="W1388" s="205"/>
      <c r="X1388" s="209"/>
      <c r="Y1388" s="210"/>
      <c r="Z1388" s="206"/>
      <c r="AA1388" s="207"/>
      <c r="AB1388" s="211"/>
      <c r="AC1388" s="212"/>
      <c r="AD1388" s="213"/>
      <c r="AE1388" s="214"/>
      <c r="AF1388" s="214"/>
      <c r="AG1388" s="214"/>
      <c r="AH1388" s="214"/>
      <c r="AI1388" s="214"/>
      <c r="AJ1388" s="214"/>
      <c r="AK1388" s="214"/>
      <c r="AL1388" s="214"/>
      <c r="AM1388" s="214"/>
      <c r="AN1388" s="214"/>
      <c r="AO1388" s="214"/>
      <c r="AP1388" s="214"/>
      <c r="AQ1388" s="214"/>
      <c r="AR1388" s="214"/>
      <c r="AS1388" s="214"/>
      <c r="AT1388" s="214"/>
    </row>
    <row r="1389" s="63" customFormat="1" ht="104" hidden="1" customHeight="1" spans="1:46">
      <c r="A1389" s="199" t="s">
        <v>19368</v>
      </c>
      <c r="B1389" s="200"/>
      <c r="C1389" s="198" t="s">
        <v>2</v>
      </c>
      <c r="D1389" s="135" t="s">
        <v>16480</v>
      </c>
      <c r="E1389" s="202" t="s">
        <v>19369</v>
      </c>
      <c r="F1389" s="202" t="s">
        <v>16568</v>
      </c>
      <c r="G1389" s="199"/>
      <c r="H1389" s="199">
        <v>15</v>
      </c>
      <c r="I1389" s="78">
        <f t="shared" si="55"/>
        <v>15</v>
      </c>
      <c r="J1389" s="203">
        <v>1</v>
      </c>
      <c r="K1389" s="141">
        <v>0</v>
      </c>
      <c r="L1389" s="193">
        <f>STOCK[[#This Row],[Entradas]]-STOCK[[#This Row],[Salidas]]</f>
        <v>1</v>
      </c>
      <c r="M1389" s="204"/>
      <c r="N1389" s="205"/>
      <c r="O1389" s="206"/>
      <c r="P1389" s="207"/>
      <c r="Q1389" s="208"/>
      <c r="R1389" s="207"/>
      <c r="S1389" s="205"/>
      <c r="T1389" s="205"/>
      <c r="U1389" s="205"/>
      <c r="V1389" s="80">
        <f t="shared" si="56"/>
        <v>15</v>
      </c>
      <c r="W1389" s="205"/>
      <c r="X1389" s="209"/>
      <c r="Y1389" s="210"/>
      <c r="Z1389" s="206"/>
      <c r="AA1389" s="207"/>
      <c r="AB1389" s="211"/>
      <c r="AC1389" s="212"/>
      <c r="AD1389" s="213"/>
      <c r="AE1389" s="214"/>
      <c r="AF1389" s="214"/>
      <c r="AG1389" s="214"/>
      <c r="AH1389" s="214"/>
      <c r="AI1389" s="214"/>
      <c r="AJ1389" s="214"/>
      <c r="AK1389" s="214"/>
      <c r="AL1389" s="214"/>
      <c r="AM1389" s="214"/>
      <c r="AN1389" s="214"/>
      <c r="AO1389" s="214"/>
      <c r="AP1389" s="214"/>
      <c r="AQ1389" s="214"/>
      <c r="AR1389" s="214"/>
      <c r="AS1389" s="214"/>
      <c r="AT1389" s="214"/>
    </row>
    <row r="1390" s="63" customFormat="1" ht="104" hidden="1" customHeight="1" spans="1:46">
      <c r="A1390" s="199" t="s">
        <v>19370</v>
      </c>
      <c r="B1390" s="200"/>
      <c r="C1390" s="198" t="s">
        <v>2</v>
      </c>
      <c r="D1390" s="135" t="s">
        <v>16480</v>
      </c>
      <c r="E1390" s="202" t="s">
        <v>19371</v>
      </c>
      <c r="F1390" s="202" t="s">
        <v>16568</v>
      </c>
      <c r="G1390" s="199"/>
      <c r="H1390" s="199">
        <v>15</v>
      </c>
      <c r="I1390" s="78">
        <f t="shared" si="55"/>
        <v>15</v>
      </c>
      <c r="J1390" s="203">
        <v>1</v>
      </c>
      <c r="K1390" s="141">
        <v>0</v>
      </c>
      <c r="L1390" s="193">
        <f>STOCK[[#This Row],[Entradas]]-STOCK[[#This Row],[Salidas]]</f>
        <v>1</v>
      </c>
      <c r="M1390" s="204"/>
      <c r="N1390" s="205"/>
      <c r="O1390" s="206"/>
      <c r="P1390" s="207"/>
      <c r="Q1390" s="208"/>
      <c r="R1390" s="207"/>
      <c r="S1390" s="205"/>
      <c r="T1390" s="205"/>
      <c r="U1390" s="205"/>
      <c r="V1390" s="80">
        <f t="shared" si="56"/>
        <v>15</v>
      </c>
      <c r="W1390" s="205"/>
      <c r="X1390" s="209"/>
      <c r="Y1390" s="210"/>
      <c r="Z1390" s="206"/>
      <c r="AA1390" s="207"/>
      <c r="AB1390" s="211"/>
      <c r="AC1390" s="212"/>
      <c r="AD1390" s="213"/>
      <c r="AE1390" s="214"/>
      <c r="AF1390" s="214"/>
      <c r="AG1390" s="214"/>
      <c r="AH1390" s="214"/>
      <c r="AI1390" s="214"/>
      <c r="AJ1390" s="214"/>
      <c r="AK1390" s="214"/>
      <c r="AL1390" s="214"/>
      <c r="AM1390" s="214"/>
      <c r="AN1390" s="214"/>
      <c r="AO1390" s="214"/>
      <c r="AP1390" s="214"/>
      <c r="AQ1390" s="214"/>
      <c r="AR1390" s="214"/>
      <c r="AS1390" s="214"/>
      <c r="AT1390" s="214"/>
    </row>
    <row r="1391" s="63" customFormat="1" ht="104" hidden="1" customHeight="1" spans="1:46">
      <c r="A1391" s="199" t="s">
        <v>19372</v>
      </c>
      <c r="B1391" s="200"/>
      <c r="C1391" s="198" t="s">
        <v>2</v>
      </c>
      <c r="D1391" s="135" t="s">
        <v>16480</v>
      </c>
      <c r="E1391" s="202" t="s">
        <v>19373</v>
      </c>
      <c r="F1391" s="202" t="s">
        <v>16568</v>
      </c>
      <c r="G1391" s="199"/>
      <c r="H1391" s="199">
        <v>15</v>
      </c>
      <c r="I1391" s="78">
        <f t="shared" si="55"/>
        <v>15</v>
      </c>
      <c r="J1391" s="203">
        <v>1</v>
      </c>
      <c r="K1391" s="141">
        <v>0</v>
      </c>
      <c r="L1391" s="193">
        <f>STOCK[[#This Row],[Entradas]]-STOCK[[#This Row],[Salidas]]</f>
        <v>1</v>
      </c>
      <c r="M1391" s="204"/>
      <c r="N1391" s="205"/>
      <c r="O1391" s="206"/>
      <c r="P1391" s="207"/>
      <c r="Q1391" s="208"/>
      <c r="R1391" s="207"/>
      <c r="S1391" s="205"/>
      <c r="T1391" s="205"/>
      <c r="U1391" s="205"/>
      <c r="V1391" s="80">
        <f t="shared" si="56"/>
        <v>15</v>
      </c>
      <c r="W1391" s="205"/>
      <c r="X1391" s="209"/>
      <c r="Y1391" s="210"/>
      <c r="Z1391" s="206"/>
      <c r="AA1391" s="207"/>
      <c r="AB1391" s="211"/>
      <c r="AC1391" s="212"/>
      <c r="AD1391" s="213"/>
      <c r="AE1391" s="214"/>
      <c r="AF1391" s="214"/>
      <c r="AG1391" s="214"/>
      <c r="AH1391" s="214"/>
      <c r="AI1391" s="214"/>
      <c r="AJ1391" s="214"/>
      <c r="AK1391" s="214"/>
      <c r="AL1391" s="214"/>
      <c r="AM1391" s="214"/>
      <c r="AN1391" s="214"/>
      <c r="AO1391" s="214"/>
      <c r="AP1391" s="214"/>
      <c r="AQ1391" s="214"/>
      <c r="AR1391" s="214"/>
      <c r="AS1391" s="214"/>
      <c r="AT1391" s="214"/>
    </row>
    <row r="1392" s="63" customFormat="1" ht="104" hidden="1" customHeight="1" spans="1:46">
      <c r="A1392" s="199" t="s">
        <v>19374</v>
      </c>
      <c r="B1392" s="200"/>
      <c r="C1392" s="198" t="s">
        <v>2</v>
      </c>
      <c r="D1392" s="135" t="s">
        <v>16480</v>
      </c>
      <c r="E1392" s="202" t="s">
        <v>19375</v>
      </c>
      <c r="F1392" s="202" t="s">
        <v>16568</v>
      </c>
      <c r="G1392" s="199"/>
      <c r="H1392" s="199">
        <v>18</v>
      </c>
      <c r="I1392" s="78">
        <f t="shared" si="55"/>
        <v>18</v>
      </c>
      <c r="J1392" s="203">
        <v>1</v>
      </c>
      <c r="K1392" s="141">
        <v>0</v>
      </c>
      <c r="L1392" s="193">
        <f>STOCK[[#This Row],[Entradas]]-STOCK[[#This Row],[Salidas]]</f>
        <v>1</v>
      </c>
      <c r="M1392" s="204"/>
      <c r="N1392" s="205"/>
      <c r="O1392" s="206"/>
      <c r="P1392" s="207"/>
      <c r="Q1392" s="208"/>
      <c r="R1392" s="207"/>
      <c r="S1392" s="205"/>
      <c r="T1392" s="205"/>
      <c r="U1392" s="205"/>
      <c r="V1392" s="80">
        <f t="shared" si="56"/>
        <v>18</v>
      </c>
      <c r="W1392" s="205"/>
      <c r="X1392" s="209"/>
      <c r="Y1392" s="210"/>
      <c r="Z1392" s="206"/>
      <c r="AA1392" s="207"/>
      <c r="AB1392" s="211"/>
      <c r="AC1392" s="212"/>
      <c r="AD1392" s="213"/>
      <c r="AE1392" s="214"/>
      <c r="AF1392" s="214"/>
      <c r="AG1392" s="214"/>
      <c r="AH1392" s="214"/>
      <c r="AI1392" s="214"/>
      <c r="AJ1392" s="214"/>
      <c r="AK1392" s="214"/>
      <c r="AL1392" s="214"/>
      <c r="AM1392" s="214"/>
      <c r="AN1392" s="214"/>
      <c r="AO1392" s="214"/>
      <c r="AP1392" s="214"/>
      <c r="AQ1392" s="214"/>
      <c r="AR1392" s="214"/>
      <c r="AS1392" s="214"/>
      <c r="AT1392" s="214"/>
    </row>
    <row r="1393" s="63" customFormat="1" ht="104" hidden="1" customHeight="1" spans="1:46">
      <c r="A1393" s="199" t="s">
        <v>19376</v>
      </c>
      <c r="B1393" s="200"/>
      <c r="C1393" s="198" t="s">
        <v>2</v>
      </c>
      <c r="D1393" s="135" t="s">
        <v>16582</v>
      </c>
      <c r="E1393" s="202" t="s">
        <v>19377</v>
      </c>
      <c r="F1393" s="202" t="s">
        <v>17169</v>
      </c>
      <c r="G1393" s="199"/>
      <c r="H1393" s="199">
        <v>35</v>
      </c>
      <c r="I1393" s="78">
        <f t="shared" si="55"/>
        <v>35</v>
      </c>
      <c r="J1393" s="203">
        <v>1</v>
      </c>
      <c r="K1393" s="141">
        <v>0</v>
      </c>
      <c r="L1393" s="193">
        <f>STOCK[[#This Row],[Entradas]]-STOCK[[#This Row],[Salidas]]</f>
        <v>1</v>
      </c>
      <c r="M1393" s="204"/>
      <c r="N1393" s="205"/>
      <c r="O1393" s="206"/>
      <c r="P1393" s="207"/>
      <c r="Q1393" s="208"/>
      <c r="R1393" s="207"/>
      <c r="S1393" s="205"/>
      <c r="T1393" s="205"/>
      <c r="U1393" s="205"/>
      <c r="V1393" s="80">
        <f t="shared" si="56"/>
        <v>35</v>
      </c>
      <c r="W1393" s="205"/>
      <c r="X1393" s="209"/>
      <c r="Y1393" s="210"/>
      <c r="Z1393" s="206"/>
      <c r="AA1393" s="207"/>
      <c r="AB1393" s="211"/>
      <c r="AC1393" s="212"/>
      <c r="AD1393" s="213"/>
      <c r="AE1393" s="214"/>
      <c r="AF1393" s="214"/>
      <c r="AG1393" s="214"/>
      <c r="AH1393" s="214"/>
      <c r="AI1393" s="214"/>
      <c r="AJ1393" s="214"/>
      <c r="AK1393" s="214"/>
      <c r="AL1393" s="214"/>
      <c r="AM1393" s="214"/>
      <c r="AN1393" s="214"/>
      <c r="AO1393" s="214"/>
      <c r="AP1393" s="214"/>
      <c r="AQ1393" s="214"/>
      <c r="AR1393" s="214"/>
      <c r="AS1393" s="214"/>
      <c r="AT1393" s="214"/>
    </row>
    <row r="1394" s="63" customFormat="1" ht="104" hidden="1" customHeight="1" spans="1:46">
      <c r="A1394" s="199" t="s">
        <v>19378</v>
      </c>
      <c r="B1394" s="200"/>
      <c r="C1394" s="198" t="s">
        <v>2</v>
      </c>
      <c r="D1394" s="135" t="s">
        <v>16480</v>
      </c>
      <c r="E1394" s="202" t="s">
        <v>19379</v>
      </c>
      <c r="F1394" s="202" t="s">
        <v>16413</v>
      </c>
      <c r="G1394" s="199"/>
      <c r="H1394" s="199">
        <v>20</v>
      </c>
      <c r="I1394" s="78">
        <f t="shared" si="55"/>
        <v>20</v>
      </c>
      <c r="J1394" s="203">
        <v>1</v>
      </c>
      <c r="K1394" s="141">
        <v>0</v>
      </c>
      <c r="L1394" s="193">
        <f>STOCK[[#This Row],[Entradas]]-STOCK[[#This Row],[Salidas]]</f>
        <v>1</v>
      </c>
      <c r="M1394" s="204"/>
      <c r="N1394" s="205"/>
      <c r="O1394" s="206"/>
      <c r="P1394" s="207"/>
      <c r="Q1394" s="208"/>
      <c r="R1394" s="207"/>
      <c r="S1394" s="205"/>
      <c r="T1394" s="205"/>
      <c r="U1394" s="205"/>
      <c r="V1394" s="80">
        <f t="shared" si="56"/>
        <v>20</v>
      </c>
      <c r="W1394" s="205"/>
      <c r="X1394" s="209"/>
      <c r="Y1394" s="210"/>
      <c r="Z1394" s="206"/>
      <c r="AA1394" s="207"/>
      <c r="AB1394" s="211"/>
      <c r="AC1394" s="212"/>
      <c r="AD1394" s="213"/>
      <c r="AE1394" s="214"/>
      <c r="AF1394" s="214"/>
      <c r="AG1394" s="214"/>
      <c r="AH1394" s="214"/>
      <c r="AI1394" s="214"/>
      <c r="AJ1394" s="214"/>
      <c r="AK1394" s="214"/>
      <c r="AL1394" s="214"/>
      <c r="AM1394" s="214"/>
      <c r="AN1394" s="214"/>
      <c r="AO1394" s="214"/>
      <c r="AP1394" s="214"/>
      <c r="AQ1394" s="214"/>
      <c r="AR1394" s="214"/>
      <c r="AS1394" s="214"/>
      <c r="AT1394" s="214"/>
    </row>
    <row r="1395" s="63" customFormat="1" ht="104" hidden="1" customHeight="1" spans="1:46">
      <c r="A1395" s="199" t="s">
        <v>19380</v>
      </c>
      <c r="B1395" s="200"/>
      <c r="C1395" s="198" t="s">
        <v>2</v>
      </c>
      <c r="D1395" s="135" t="s">
        <v>16480</v>
      </c>
      <c r="E1395" s="202" t="s">
        <v>19381</v>
      </c>
      <c r="F1395" s="202" t="s">
        <v>16413</v>
      </c>
      <c r="G1395" s="199"/>
      <c r="H1395" s="199">
        <v>20</v>
      </c>
      <c r="I1395" s="78">
        <f t="shared" si="55"/>
        <v>20</v>
      </c>
      <c r="J1395" s="203">
        <v>1</v>
      </c>
      <c r="K1395" s="141">
        <v>0</v>
      </c>
      <c r="L1395" s="193">
        <f>STOCK[[#This Row],[Entradas]]-STOCK[[#This Row],[Salidas]]</f>
        <v>1</v>
      </c>
      <c r="M1395" s="204"/>
      <c r="N1395" s="205"/>
      <c r="O1395" s="206"/>
      <c r="P1395" s="207"/>
      <c r="Q1395" s="208"/>
      <c r="R1395" s="207"/>
      <c r="S1395" s="205"/>
      <c r="T1395" s="205"/>
      <c r="U1395" s="205"/>
      <c r="V1395" s="80">
        <f t="shared" si="56"/>
        <v>20</v>
      </c>
      <c r="W1395" s="205"/>
      <c r="X1395" s="209"/>
      <c r="Y1395" s="210"/>
      <c r="Z1395" s="206"/>
      <c r="AA1395" s="207"/>
      <c r="AB1395" s="211"/>
      <c r="AC1395" s="212"/>
      <c r="AD1395" s="213"/>
      <c r="AE1395" s="214"/>
      <c r="AF1395" s="214"/>
      <c r="AG1395" s="214"/>
      <c r="AH1395" s="214"/>
      <c r="AI1395" s="214"/>
      <c r="AJ1395" s="214"/>
      <c r="AK1395" s="214"/>
      <c r="AL1395" s="214"/>
      <c r="AM1395" s="214"/>
      <c r="AN1395" s="214"/>
      <c r="AO1395" s="214"/>
      <c r="AP1395" s="214"/>
      <c r="AQ1395" s="214"/>
      <c r="AR1395" s="214"/>
      <c r="AS1395" s="214"/>
      <c r="AT1395" s="214"/>
    </row>
    <row r="1396" s="63" customFormat="1" ht="104" hidden="1" customHeight="1" spans="1:46">
      <c r="A1396" s="199" t="s">
        <v>19382</v>
      </c>
      <c r="B1396" s="200"/>
      <c r="C1396" s="198" t="s">
        <v>2</v>
      </c>
      <c r="D1396" s="135" t="s">
        <v>16480</v>
      </c>
      <c r="E1396" s="202" t="s">
        <v>19383</v>
      </c>
      <c r="F1396" s="202" t="s">
        <v>16413</v>
      </c>
      <c r="G1396" s="199"/>
      <c r="H1396" s="199">
        <v>30</v>
      </c>
      <c r="I1396" s="78">
        <f t="shared" si="55"/>
        <v>30</v>
      </c>
      <c r="J1396" s="203">
        <v>1</v>
      </c>
      <c r="K1396" s="141">
        <v>0</v>
      </c>
      <c r="L1396" s="193">
        <f>STOCK[[#This Row],[Entradas]]-STOCK[[#This Row],[Salidas]]</f>
        <v>1</v>
      </c>
      <c r="M1396" s="204"/>
      <c r="N1396" s="205"/>
      <c r="O1396" s="206"/>
      <c r="P1396" s="207"/>
      <c r="Q1396" s="208"/>
      <c r="R1396" s="207"/>
      <c r="S1396" s="205"/>
      <c r="T1396" s="205"/>
      <c r="U1396" s="205"/>
      <c r="V1396" s="80">
        <f t="shared" si="56"/>
        <v>30</v>
      </c>
      <c r="W1396" s="205"/>
      <c r="X1396" s="209"/>
      <c r="Y1396" s="210"/>
      <c r="Z1396" s="206"/>
      <c r="AA1396" s="207"/>
      <c r="AB1396" s="211"/>
      <c r="AC1396" s="212"/>
      <c r="AD1396" s="213"/>
      <c r="AE1396" s="214"/>
      <c r="AF1396" s="214"/>
      <c r="AG1396" s="214"/>
      <c r="AH1396" s="214"/>
      <c r="AI1396" s="214"/>
      <c r="AJ1396" s="214"/>
      <c r="AK1396" s="214"/>
      <c r="AL1396" s="214"/>
      <c r="AM1396" s="214"/>
      <c r="AN1396" s="214"/>
      <c r="AO1396" s="214"/>
      <c r="AP1396" s="214"/>
      <c r="AQ1396" s="214"/>
      <c r="AR1396" s="214"/>
      <c r="AS1396" s="214"/>
      <c r="AT1396" s="214"/>
    </row>
    <row r="1397" s="63" customFormat="1" ht="104" hidden="1" customHeight="1" spans="1:46">
      <c r="A1397" s="199" t="s">
        <v>19384</v>
      </c>
      <c r="B1397" s="200"/>
      <c r="C1397" s="198" t="s">
        <v>2</v>
      </c>
      <c r="D1397" s="135" t="s">
        <v>16480</v>
      </c>
      <c r="E1397" s="202" t="s">
        <v>19385</v>
      </c>
      <c r="F1397" s="202" t="s">
        <v>16400</v>
      </c>
      <c r="G1397" s="199"/>
      <c r="H1397" s="199">
        <v>25</v>
      </c>
      <c r="I1397" s="78">
        <f t="shared" si="55"/>
        <v>25</v>
      </c>
      <c r="J1397" s="203">
        <v>1</v>
      </c>
      <c r="K1397" s="141">
        <v>0</v>
      </c>
      <c r="L1397" s="193">
        <f>STOCK[[#This Row],[Entradas]]-STOCK[[#This Row],[Salidas]]</f>
        <v>1</v>
      </c>
      <c r="M1397" s="204"/>
      <c r="N1397" s="205"/>
      <c r="O1397" s="206"/>
      <c r="P1397" s="207"/>
      <c r="Q1397" s="208"/>
      <c r="R1397" s="207"/>
      <c r="S1397" s="205"/>
      <c r="T1397" s="205"/>
      <c r="U1397" s="205"/>
      <c r="V1397" s="80">
        <f t="shared" si="56"/>
        <v>25</v>
      </c>
      <c r="W1397" s="205"/>
      <c r="X1397" s="209"/>
      <c r="Y1397" s="210"/>
      <c r="Z1397" s="206"/>
      <c r="AA1397" s="207"/>
      <c r="AB1397" s="211"/>
      <c r="AC1397" s="212"/>
      <c r="AD1397" s="213"/>
      <c r="AE1397" s="214"/>
      <c r="AF1397" s="214"/>
      <c r="AG1397" s="214"/>
      <c r="AH1397" s="214"/>
      <c r="AI1397" s="214"/>
      <c r="AJ1397" s="214"/>
      <c r="AK1397" s="214"/>
      <c r="AL1397" s="214"/>
      <c r="AM1397" s="214"/>
      <c r="AN1397" s="214"/>
      <c r="AO1397" s="214"/>
      <c r="AP1397" s="214"/>
      <c r="AQ1397" s="214"/>
      <c r="AR1397" s="214"/>
      <c r="AS1397" s="214"/>
      <c r="AT1397" s="214"/>
    </row>
    <row r="1398" s="63" customFormat="1" ht="104" hidden="1" customHeight="1" spans="1:46">
      <c r="A1398" s="199" t="s">
        <v>19386</v>
      </c>
      <c r="B1398" s="200"/>
      <c r="C1398" s="198" t="s">
        <v>2</v>
      </c>
      <c r="D1398" s="135" t="s">
        <v>16480</v>
      </c>
      <c r="E1398" s="202" t="s">
        <v>19387</v>
      </c>
      <c r="F1398" s="202" t="s">
        <v>16387</v>
      </c>
      <c r="G1398" s="199"/>
      <c r="H1398" s="199">
        <v>25</v>
      </c>
      <c r="I1398" s="78">
        <f t="shared" si="55"/>
        <v>25</v>
      </c>
      <c r="J1398" s="203">
        <v>1</v>
      </c>
      <c r="K1398" s="141">
        <v>0</v>
      </c>
      <c r="L1398" s="193">
        <f>STOCK[[#This Row],[Entradas]]-STOCK[[#This Row],[Salidas]]</f>
        <v>1</v>
      </c>
      <c r="M1398" s="204"/>
      <c r="N1398" s="205"/>
      <c r="O1398" s="206"/>
      <c r="P1398" s="207"/>
      <c r="Q1398" s="208"/>
      <c r="R1398" s="207"/>
      <c r="S1398" s="205"/>
      <c r="T1398" s="205"/>
      <c r="U1398" s="205"/>
      <c r="V1398" s="80">
        <f t="shared" si="56"/>
        <v>25</v>
      </c>
      <c r="W1398" s="205"/>
      <c r="X1398" s="209"/>
      <c r="Y1398" s="210"/>
      <c r="Z1398" s="206"/>
      <c r="AA1398" s="207"/>
      <c r="AB1398" s="211"/>
      <c r="AC1398" s="212"/>
      <c r="AD1398" s="213"/>
      <c r="AE1398" s="214"/>
      <c r="AF1398" s="214"/>
      <c r="AG1398" s="214"/>
      <c r="AH1398" s="214"/>
      <c r="AI1398" s="214"/>
      <c r="AJ1398" s="214"/>
      <c r="AK1398" s="214"/>
      <c r="AL1398" s="214"/>
      <c r="AM1398" s="214"/>
      <c r="AN1398" s="214"/>
      <c r="AO1398" s="214"/>
      <c r="AP1398" s="214"/>
      <c r="AQ1398" s="214"/>
      <c r="AR1398" s="214"/>
      <c r="AS1398" s="214"/>
      <c r="AT1398" s="214"/>
    </row>
    <row r="1399" s="63" customFormat="1" ht="104" hidden="1" customHeight="1" spans="1:46">
      <c r="A1399" s="199" t="s">
        <v>19388</v>
      </c>
      <c r="B1399" s="200"/>
      <c r="C1399" s="198" t="s">
        <v>2</v>
      </c>
      <c r="D1399" s="135" t="s">
        <v>16480</v>
      </c>
      <c r="E1399" s="202" t="s">
        <v>19389</v>
      </c>
      <c r="F1399" s="202" t="s">
        <v>16400</v>
      </c>
      <c r="G1399" s="199"/>
      <c r="H1399" s="199">
        <v>25</v>
      </c>
      <c r="I1399" s="78">
        <f t="shared" si="55"/>
        <v>25</v>
      </c>
      <c r="J1399" s="203">
        <v>1</v>
      </c>
      <c r="K1399" s="141">
        <v>0</v>
      </c>
      <c r="L1399" s="193">
        <f>STOCK[[#This Row],[Entradas]]-STOCK[[#This Row],[Salidas]]</f>
        <v>1</v>
      </c>
      <c r="M1399" s="204"/>
      <c r="N1399" s="205"/>
      <c r="O1399" s="206"/>
      <c r="P1399" s="207"/>
      <c r="Q1399" s="208"/>
      <c r="R1399" s="207"/>
      <c r="S1399" s="205"/>
      <c r="T1399" s="205"/>
      <c r="U1399" s="205"/>
      <c r="V1399" s="80">
        <f t="shared" si="56"/>
        <v>25</v>
      </c>
      <c r="W1399" s="205"/>
      <c r="X1399" s="209"/>
      <c r="Y1399" s="210"/>
      <c r="Z1399" s="206"/>
      <c r="AA1399" s="207"/>
      <c r="AB1399" s="211"/>
      <c r="AC1399" s="212"/>
      <c r="AD1399" s="213"/>
      <c r="AE1399" s="214"/>
      <c r="AF1399" s="214"/>
      <c r="AG1399" s="214"/>
      <c r="AH1399" s="214"/>
      <c r="AI1399" s="214"/>
      <c r="AJ1399" s="214"/>
      <c r="AK1399" s="214"/>
      <c r="AL1399" s="214"/>
      <c r="AM1399" s="214"/>
      <c r="AN1399" s="214"/>
      <c r="AO1399" s="214"/>
      <c r="AP1399" s="214"/>
      <c r="AQ1399" s="214"/>
      <c r="AR1399" s="214"/>
      <c r="AS1399" s="214"/>
      <c r="AT1399" s="214"/>
    </row>
    <row r="1400" s="63" customFormat="1" ht="104" hidden="1" customHeight="1" spans="1:46">
      <c r="A1400" s="199" t="s">
        <v>19390</v>
      </c>
      <c r="B1400" s="200"/>
      <c r="C1400" s="198" t="s">
        <v>2</v>
      </c>
      <c r="D1400" s="135" t="s">
        <v>16480</v>
      </c>
      <c r="E1400" s="202" t="s">
        <v>19391</v>
      </c>
      <c r="F1400" s="202" t="s">
        <v>16409</v>
      </c>
      <c r="G1400" s="199"/>
      <c r="H1400" s="199">
        <v>35</v>
      </c>
      <c r="I1400" s="78">
        <f t="shared" si="55"/>
        <v>35</v>
      </c>
      <c r="J1400" s="203">
        <v>1</v>
      </c>
      <c r="K1400" s="141">
        <v>0</v>
      </c>
      <c r="L1400" s="193">
        <f>STOCK[[#This Row],[Entradas]]-STOCK[[#This Row],[Salidas]]</f>
        <v>1</v>
      </c>
      <c r="M1400" s="204"/>
      <c r="N1400" s="205"/>
      <c r="O1400" s="206"/>
      <c r="P1400" s="207"/>
      <c r="Q1400" s="208"/>
      <c r="R1400" s="207"/>
      <c r="S1400" s="205"/>
      <c r="T1400" s="205"/>
      <c r="U1400" s="205"/>
      <c r="V1400" s="80">
        <f t="shared" si="56"/>
        <v>35</v>
      </c>
      <c r="W1400" s="205"/>
      <c r="X1400" s="209"/>
      <c r="Y1400" s="210"/>
      <c r="Z1400" s="206"/>
      <c r="AA1400" s="207"/>
      <c r="AB1400" s="211"/>
      <c r="AC1400" s="212"/>
      <c r="AD1400" s="213"/>
      <c r="AE1400" s="214"/>
      <c r="AF1400" s="214"/>
      <c r="AG1400" s="214"/>
      <c r="AH1400" s="214"/>
      <c r="AI1400" s="214"/>
      <c r="AJ1400" s="214"/>
      <c r="AK1400" s="214"/>
      <c r="AL1400" s="214"/>
      <c r="AM1400" s="214"/>
      <c r="AN1400" s="214"/>
      <c r="AO1400" s="214"/>
      <c r="AP1400" s="214"/>
      <c r="AQ1400" s="214"/>
      <c r="AR1400" s="214"/>
      <c r="AS1400" s="214"/>
      <c r="AT1400" s="214"/>
    </row>
    <row r="1401" s="63" customFormat="1" ht="104" hidden="1" customHeight="1" spans="1:46">
      <c r="A1401" s="199" t="s">
        <v>19392</v>
      </c>
      <c r="B1401" s="200"/>
      <c r="C1401" s="198" t="s">
        <v>2</v>
      </c>
      <c r="D1401" s="135" t="s">
        <v>16582</v>
      </c>
      <c r="E1401" s="202" t="s">
        <v>19393</v>
      </c>
      <c r="F1401" s="202" t="s">
        <v>16400</v>
      </c>
      <c r="G1401" s="199"/>
      <c r="H1401" s="199">
        <v>35</v>
      </c>
      <c r="I1401" s="78">
        <f t="shared" si="55"/>
        <v>35</v>
      </c>
      <c r="J1401" s="203">
        <v>1</v>
      </c>
      <c r="K1401" s="141">
        <v>0</v>
      </c>
      <c r="L1401" s="193">
        <f>STOCK[[#This Row],[Entradas]]-STOCK[[#This Row],[Salidas]]</f>
        <v>1</v>
      </c>
      <c r="M1401" s="204"/>
      <c r="N1401" s="205"/>
      <c r="O1401" s="206"/>
      <c r="P1401" s="207"/>
      <c r="Q1401" s="208"/>
      <c r="R1401" s="207"/>
      <c r="S1401" s="205"/>
      <c r="T1401" s="205"/>
      <c r="U1401" s="205"/>
      <c r="V1401" s="80">
        <f t="shared" si="56"/>
        <v>35</v>
      </c>
      <c r="W1401" s="205"/>
      <c r="X1401" s="209"/>
      <c r="Y1401" s="210"/>
      <c r="Z1401" s="206"/>
      <c r="AA1401" s="207"/>
      <c r="AB1401" s="211"/>
      <c r="AC1401" s="212"/>
      <c r="AD1401" s="213"/>
      <c r="AE1401" s="214"/>
      <c r="AF1401" s="214"/>
      <c r="AG1401" s="214"/>
      <c r="AH1401" s="214"/>
      <c r="AI1401" s="214"/>
      <c r="AJ1401" s="214"/>
      <c r="AK1401" s="214"/>
      <c r="AL1401" s="214"/>
      <c r="AM1401" s="214"/>
      <c r="AN1401" s="214"/>
      <c r="AO1401" s="214"/>
      <c r="AP1401" s="214"/>
      <c r="AQ1401" s="214"/>
      <c r="AR1401" s="214"/>
      <c r="AS1401" s="214"/>
      <c r="AT1401" s="214"/>
    </row>
    <row r="1402" s="63" customFormat="1" ht="104" hidden="1" customHeight="1" spans="1:46">
      <c r="A1402" s="199" t="s">
        <v>19394</v>
      </c>
      <c r="B1402" s="200"/>
      <c r="C1402" s="198" t="s">
        <v>2</v>
      </c>
      <c r="D1402" s="135" t="s">
        <v>16461</v>
      </c>
      <c r="E1402" s="202" t="s">
        <v>19395</v>
      </c>
      <c r="F1402" s="202" t="s">
        <v>16400</v>
      </c>
      <c r="G1402" s="199"/>
      <c r="H1402" s="199">
        <v>25</v>
      </c>
      <c r="I1402" s="78">
        <f t="shared" si="55"/>
        <v>25</v>
      </c>
      <c r="J1402" s="203">
        <v>1</v>
      </c>
      <c r="K1402" s="141">
        <v>0</v>
      </c>
      <c r="L1402" s="193">
        <f>STOCK[[#This Row],[Entradas]]-STOCK[[#This Row],[Salidas]]</f>
        <v>1</v>
      </c>
      <c r="M1402" s="204"/>
      <c r="N1402" s="205"/>
      <c r="O1402" s="206"/>
      <c r="P1402" s="207"/>
      <c r="Q1402" s="208"/>
      <c r="R1402" s="207"/>
      <c r="S1402" s="205"/>
      <c r="T1402" s="205"/>
      <c r="U1402" s="205"/>
      <c r="V1402" s="80">
        <f t="shared" si="56"/>
        <v>25</v>
      </c>
      <c r="W1402" s="205"/>
      <c r="X1402" s="209"/>
      <c r="Y1402" s="210"/>
      <c r="Z1402" s="206"/>
      <c r="AA1402" s="207"/>
      <c r="AB1402" s="211"/>
      <c r="AC1402" s="212"/>
      <c r="AD1402" s="213"/>
      <c r="AE1402" s="214"/>
      <c r="AF1402" s="214"/>
      <c r="AG1402" s="214"/>
      <c r="AH1402" s="214"/>
      <c r="AI1402" s="214"/>
      <c r="AJ1402" s="214"/>
      <c r="AK1402" s="214"/>
      <c r="AL1402" s="214"/>
      <c r="AM1402" s="214"/>
      <c r="AN1402" s="214"/>
      <c r="AO1402" s="214"/>
      <c r="AP1402" s="214"/>
      <c r="AQ1402" s="214"/>
      <c r="AR1402" s="214"/>
      <c r="AS1402" s="214"/>
      <c r="AT1402" s="214"/>
    </row>
    <row r="1403" s="63" customFormat="1" ht="104" hidden="1" customHeight="1" spans="1:46">
      <c r="A1403" s="199" t="s">
        <v>19396</v>
      </c>
      <c r="B1403" s="200"/>
      <c r="C1403" s="198" t="s">
        <v>2</v>
      </c>
      <c r="D1403" s="135" t="s">
        <v>16480</v>
      </c>
      <c r="E1403" s="202" t="s">
        <v>19397</v>
      </c>
      <c r="F1403" s="202" t="s">
        <v>16413</v>
      </c>
      <c r="G1403" s="199"/>
      <c r="H1403" s="199">
        <v>30</v>
      </c>
      <c r="I1403" s="78">
        <f t="shared" si="55"/>
        <v>30</v>
      </c>
      <c r="J1403" s="203">
        <v>1</v>
      </c>
      <c r="K1403" s="141">
        <v>0</v>
      </c>
      <c r="L1403" s="193">
        <f>STOCK[[#This Row],[Entradas]]-STOCK[[#This Row],[Salidas]]</f>
        <v>1</v>
      </c>
      <c r="M1403" s="204"/>
      <c r="N1403" s="205"/>
      <c r="O1403" s="206"/>
      <c r="P1403" s="207"/>
      <c r="Q1403" s="208"/>
      <c r="R1403" s="207"/>
      <c r="S1403" s="205"/>
      <c r="T1403" s="205"/>
      <c r="U1403" s="205"/>
      <c r="V1403" s="80">
        <f t="shared" si="56"/>
        <v>30</v>
      </c>
      <c r="W1403" s="205"/>
      <c r="X1403" s="209"/>
      <c r="Y1403" s="210"/>
      <c r="Z1403" s="206"/>
      <c r="AA1403" s="207"/>
      <c r="AB1403" s="211"/>
      <c r="AC1403" s="212"/>
      <c r="AD1403" s="213"/>
      <c r="AE1403" s="214"/>
      <c r="AF1403" s="214"/>
      <c r="AG1403" s="214"/>
      <c r="AH1403" s="214"/>
      <c r="AI1403" s="214"/>
      <c r="AJ1403" s="214"/>
      <c r="AK1403" s="214"/>
      <c r="AL1403" s="214"/>
      <c r="AM1403" s="214"/>
      <c r="AN1403" s="214"/>
      <c r="AO1403" s="214"/>
      <c r="AP1403" s="214"/>
      <c r="AQ1403" s="214"/>
      <c r="AR1403" s="214"/>
      <c r="AS1403" s="214"/>
      <c r="AT1403" s="214"/>
    </row>
    <row r="1404" s="58" customFormat="1" ht="80" customHeight="1" spans="1:46">
      <c r="A1404" s="91" t="s">
        <v>19398</v>
      </c>
      <c r="B1404" s="119"/>
      <c r="C1404" s="87" t="s">
        <v>2</v>
      </c>
      <c r="D1404" s="118" t="s">
        <v>16925</v>
      </c>
      <c r="E1404" s="120" t="s">
        <v>19399</v>
      </c>
      <c r="F1404" s="120" t="s">
        <v>16475</v>
      </c>
      <c r="G1404" s="115" t="s">
        <v>16808</v>
      </c>
      <c r="H1404" s="118">
        <v>45</v>
      </c>
      <c r="I1404" s="78">
        <f t="shared" si="55"/>
        <v>45</v>
      </c>
      <c r="J1404" s="122">
        <v>2</v>
      </c>
      <c r="K1404" s="141">
        <v>1</v>
      </c>
      <c r="L1404" s="193">
        <f>STOCK[[#This Row],[Entradas]]-STOCK[[#This Row],[Salidas]]</f>
        <v>1</v>
      </c>
      <c r="M1404" s="78">
        <f>STOCK[[#This Row],[Precio Final]]*10%</f>
        <v>4.5</v>
      </c>
      <c r="N1404" s="98">
        <v>0</v>
      </c>
      <c r="O1404" s="98">
        <v>0</v>
      </c>
      <c r="P1404" s="118">
        <v>18</v>
      </c>
      <c r="Q1404" s="116">
        <v>0</v>
      </c>
      <c r="R1404" s="115">
        <v>0</v>
      </c>
      <c r="S1404" s="115">
        <v>1.65</v>
      </c>
      <c r="T1404" s="115" t="e">
        <f>[1]!STOCK[[#This Row],[Costo Unitario (USD)]]+[1]!STOCK[[#This Row],[Costo Envío (USD)]]+[1]!STOCK[[#This Row],[Comisión 10%]]</f>
        <v>#REF!</v>
      </c>
      <c r="U1404" s="98" t="e">
        <f>[1]!STOCK[[#This Row],[Costo total]]*1.5</f>
        <v>#REF!</v>
      </c>
      <c r="V1404" s="80">
        <f t="shared" si="56"/>
        <v>45</v>
      </c>
      <c r="W1404" s="78" t="e">
        <f>STOCK[[#This Row],[Precio Final]]-STOCK[[#This Row],[Costo total]]</f>
        <v>#REF!</v>
      </c>
      <c r="X1404" s="78" t="e">
        <f>STOCK[[#This Row],[Ganancia Unitaria]]*STOCK[[#This Row],[Salidas]]</f>
        <v>#REF!</v>
      </c>
      <c r="Y1404" s="115"/>
      <c r="Z1404" s="115"/>
      <c r="AA1404" s="100" t="e">
        <f>[1]!STOCK[[#This Row],[Costo total]]*[1]!STOCK[[#This Row],[Entradas]]</f>
        <v>#REF!</v>
      </c>
      <c r="AB1404" s="100" t="e">
        <f>[1]!STOCK[[#This Row],[Stock Actual]]*[1]!STOCK[[#This Row],[Costo total]]</f>
        <v>#REF!</v>
      </c>
      <c r="AC1404" s="115"/>
      <c r="AD1404" s="78"/>
      <c r="AE1404" s="78"/>
      <c r="AF1404" s="78"/>
      <c r="AG1404" s="78"/>
      <c r="AH1404" s="78"/>
      <c r="AI1404" s="78"/>
      <c r="AJ1404" s="78"/>
      <c r="AK1404" s="78"/>
      <c r="AL1404" s="78"/>
      <c r="AM1404" s="78"/>
      <c r="AN1404" s="78"/>
      <c r="AO1404" s="78"/>
      <c r="AP1404" s="78"/>
      <c r="AQ1404" s="78"/>
      <c r="AR1404" s="78"/>
      <c r="AS1404" s="78"/>
      <c r="AT1404" s="78"/>
    </row>
    <row r="1405" s="63" customFormat="1" ht="104" hidden="1" customHeight="1" spans="1:46">
      <c r="A1405" s="199" t="s">
        <v>19400</v>
      </c>
      <c r="B1405" s="200"/>
      <c r="C1405" s="198" t="s">
        <v>2</v>
      </c>
      <c r="D1405" s="135" t="s">
        <v>16582</v>
      </c>
      <c r="E1405" s="202" t="s">
        <v>19401</v>
      </c>
      <c r="F1405" s="202" t="s">
        <v>16400</v>
      </c>
      <c r="G1405" s="199"/>
      <c r="H1405" s="199">
        <v>20</v>
      </c>
      <c r="I1405" s="78">
        <f t="shared" si="55"/>
        <v>20</v>
      </c>
      <c r="J1405" s="203">
        <v>2</v>
      </c>
      <c r="K1405" s="141">
        <v>0</v>
      </c>
      <c r="L1405" s="193">
        <f>STOCK[[#This Row],[Entradas]]-STOCK[[#This Row],[Salidas]]</f>
        <v>2</v>
      </c>
      <c r="M1405" s="204"/>
      <c r="N1405" s="205"/>
      <c r="O1405" s="206"/>
      <c r="P1405" s="207"/>
      <c r="Q1405" s="208"/>
      <c r="R1405" s="207"/>
      <c r="S1405" s="205"/>
      <c r="T1405" s="205"/>
      <c r="U1405" s="205"/>
      <c r="V1405" s="80">
        <f t="shared" si="56"/>
        <v>20</v>
      </c>
      <c r="W1405" s="205"/>
      <c r="X1405" s="209"/>
      <c r="Y1405" s="210"/>
      <c r="Z1405" s="206"/>
      <c r="AA1405" s="207"/>
      <c r="AB1405" s="211"/>
      <c r="AC1405" s="212"/>
      <c r="AD1405" s="213"/>
      <c r="AE1405" s="214"/>
      <c r="AF1405" s="214"/>
      <c r="AG1405" s="214"/>
      <c r="AH1405" s="214"/>
      <c r="AI1405" s="214"/>
      <c r="AJ1405" s="214"/>
      <c r="AK1405" s="214"/>
      <c r="AL1405" s="214"/>
      <c r="AM1405" s="214"/>
      <c r="AN1405" s="214"/>
      <c r="AO1405" s="214"/>
      <c r="AP1405" s="214"/>
      <c r="AQ1405" s="214"/>
      <c r="AR1405" s="214"/>
      <c r="AS1405" s="214"/>
      <c r="AT1405" s="214"/>
    </row>
    <row r="1406" s="63" customFormat="1" ht="104" hidden="1" customHeight="1" spans="1:46">
      <c r="A1406" s="199" t="s">
        <v>19402</v>
      </c>
      <c r="B1406" s="200"/>
      <c r="C1406" s="198" t="s">
        <v>2</v>
      </c>
      <c r="D1406" s="135" t="s">
        <v>16582</v>
      </c>
      <c r="E1406" s="202" t="s">
        <v>19403</v>
      </c>
      <c r="F1406" s="202" t="s">
        <v>17176</v>
      </c>
      <c r="G1406" s="199"/>
      <c r="H1406" s="199">
        <v>40</v>
      </c>
      <c r="I1406" s="78">
        <f t="shared" si="55"/>
        <v>40</v>
      </c>
      <c r="J1406" s="203">
        <v>1</v>
      </c>
      <c r="K1406" s="141">
        <v>0</v>
      </c>
      <c r="L1406" s="193">
        <f>STOCK[[#This Row],[Entradas]]-STOCK[[#This Row],[Salidas]]</f>
        <v>1</v>
      </c>
      <c r="M1406" s="204"/>
      <c r="N1406" s="205"/>
      <c r="O1406" s="206"/>
      <c r="P1406" s="207"/>
      <c r="Q1406" s="208"/>
      <c r="R1406" s="207"/>
      <c r="S1406" s="205"/>
      <c r="T1406" s="205"/>
      <c r="U1406" s="205"/>
      <c r="V1406" s="80">
        <f t="shared" si="56"/>
        <v>40</v>
      </c>
      <c r="W1406" s="205"/>
      <c r="X1406" s="209"/>
      <c r="Y1406" s="210"/>
      <c r="Z1406" s="206"/>
      <c r="AA1406" s="207"/>
      <c r="AB1406" s="211"/>
      <c r="AC1406" s="212"/>
      <c r="AD1406" s="213"/>
      <c r="AE1406" s="214"/>
      <c r="AF1406" s="214"/>
      <c r="AG1406" s="214"/>
      <c r="AH1406" s="214"/>
      <c r="AI1406" s="214"/>
      <c r="AJ1406" s="214"/>
      <c r="AK1406" s="214"/>
      <c r="AL1406" s="214"/>
      <c r="AM1406" s="214"/>
      <c r="AN1406" s="214"/>
      <c r="AO1406" s="214"/>
      <c r="AP1406" s="214"/>
      <c r="AQ1406" s="214"/>
      <c r="AR1406" s="214"/>
      <c r="AS1406" s="214"/>
      <c r="AT1406" s="214"/>
    </row>
    <row r="1407" s="63" customFormat="1" ht="104" hidden="1" customHeight="1" spans="1:46">
      <c r="A1407" s="199" t="s">
        <v>19404</v>
      </c>
      <c r="B1407" s="200"/>
      <c r="C1407" s="198" t="s">
        <v>2</v>
      </c>
      <c r="D1407" s="135" t="s">
        <v>16480</v>
      </c>
      <c r="E1407" s="202" t="s">
        <v>19405</v>
      </c>
      <c r="F1407" s="202" t="s">
        <v>16409</v>
      </c>
      <c r="G1407" s="199"/>
      <c r="H1407" s="199">
        <v>18</v>
      </c>
      <c r="I1407" s="78">
        <f t="shared" si="55"/>
        <v>18</v>
      </c>
      <c r="J1407" s="203">
        <v>1</v>
      </c>
      <c r="K1407" s="141">
        <v>0</v>
      </c>
      <c r="L1407" s="193">
        <f>STOCK[[#This Row],[Entradas]]-STOCK[[#This Row],[Salidas]]</f>
        <v>1</v>
      </c>
      <c r="M1407" s="204"/>
      <c r="N1407" s="205"/>
      <c r="O1407" s="206"/>
      <c r="P1407" s="207"/>
      <c r="Q1407" s="208"/>
      <c r="R1407" s="207"/>
      <c r="S1407" s="205"/>
      <c r="T1407" s="205"/>
      <c r="U1407" s="205"/>
      <c r="V1407" s="80">
        <f t="shared" si="56"/>
        <v>18</v>
      </c>
      <c r="W1407" s="205"/>
      <c r="X1407" s="209"/>
      <c r="Y1407" s="210"/>
      <c r="Z1407" s="206"/>
      <c r="AA1407" s="207"/>
      <c r="AB1407" s="211"/>
      <c r="AC1407" s="212"/>
      <c r="AD1407" s="213"/>
      <c r="AE1407" s="214"/>
      <c r="AF1407" s="214"/>
      <c r="AG1407" s="214"/>
      <c r="AH1407" s="214"/>
      <c r="AI1407" s="214"/>
      <c r="AJ1407" s="214"/>
      <c r="AK1407" s="214"/>
      <c r="AL1407" s="214"/>
      <c r="AM1407" s="214"/>
      <c r="AN1407" s="214"/>
      <c r="AO1407" s="214"/>
      <c r="AP1407" s="214"/>
      <c r="AQ1407" s="214"/>
      <c r="AR1407" s="214"/>
      <c r="AS1407" s="214"/>
      <c r="AT1407" s="214"/>
    </row>
    <row r="1408" s="63" customFormat="1" ht="104" hidden="1" customHeight="1" spans="1:46">
      <c r="A1408" s="199" t="s">
        <v>19406</v>
      </c>
      <c r="B1408" s="200"/>
      <c r="C1408" s="198" t="s">
        <v>2</v>
      </c>
      <c r="D1408" s="135" t="s">
        <v>16480</v>
      </c>
      <c r="E1408" s="202" t="s">
        <v>19407</v>
      </c>
      <c r="F1408" s="202" t="s">
        <v>16450</v>
      </c>
      <c r="G1408" s="199"/>
      <c r="H1408" s="199">
        <v>18</v>
      </c>
      <c r="I1408" s="78">
        <f t="shared" si="55"/>
        <v>18</v>
      </c>
      <c r="J1408" s="203">
        <v>1</v>
      </c>
      <c r="K1408" s="141">
        <v>0</v>
      </c>
      <c r="L1408" s="193">
        <f>STOCK[[#This Row],[Entradas]]-STOCK[[#This Row],[Salidas]]</f>
        <v>1</v>
      </c>
      <c r="M1408" s="204"/>
      <c r="N1408" s="205"/>
      <c r="O1408" s="206"/>
      <c r="P1408" s="207"/>
      <c r="Q1408" s="208"/>
      <c r="R1408" s="207"/>
      <c r="S1408" s="205"/>
      <c r="T1408" s="205"/>
      <c r="U1408" s="205"/>
      <c r="V1408" s="80">
        <f t="shared" si="56"/>
        <v>18</v>
      </c>
      <c r="W1408" s="205"/>
      <c r="X1408" s="209"/>
      <c r="Y1408" s="210"/>
      <c r="Z1408" s="206"/>
      <c r="AA1408" s="207"/>
      <c r="AB1408" s="211"/>
      <c r="AC1408" s="212"/>
      <c r="AD1408" s="213"/>
      <c r="AE1408" s="214"/>
      <c r="AF1408" s="214"/>
      <c r="AG1408" s="214"/>
      <c r="AH1408" s="214"/>
      <c r="AI1408" s="214"/>
      <c r="AJ1408" s="214"/>
      <c r="AK1408" s="214"/>
      <c r="AL1408" s="214"/>
      <c r="AM1408" s="214"/>
      <c r="AN1408" s="214"/>
      <c r="AO1408" s="214"/>
      <c r="AP1408" s="214"/>
      <c r="AQ1408" s="214"/>
      <c r="AR1408" s="214"/>
      <c r="AS1408" s="214"/>
      <c r="AT1408" s="214"/>
    </row>
    <row r="1409" s="63" customFormat="1" ht="104" hidden="1" customHeight="1" spans="1:46">
      <c r="A1409" s="199" t="s">
        <v>19408</v>
      </c>
      <c r="B1409" s="200"/>
      <c r="C1409" s="198" t="s">
        <v>2</v>
      </c>
      <c r="D1409" s="135" t="s">
        <v>16671</v>
      </c>
      <c r="E1409" s="202" t="s">
        <v>19409</v>
      </c>
      <c r="F1409" s="202" t="s">
        <v>16413</v>
      </c>
      <c r="G1409" s="199"/>
      <c r="H1409" s="199">
        <v>35</v>
      </c>
      <c r="I1409" s="78">
        <f t="shared" si="55"/>
        <v>35</v>
      </c>
      <c r="J1409" s="203">
        <v>2</v>
      </c>
      <c r="K1409" s="141">
        <v>0</v>
      </c>
      <c r="L1409" s="193">
        <f>STOCK[[#This Row],[Entradas]]-STOCK[[#This Row],[Salidas]]</f>
        <v>2</v>
      </c>
      <c r="M1409" s="204"/>
      <c r="N1409" s="205"/>
      <c r="O1409" s="206"/>
      <c r="P1409" s="207"/>
      <c r="Q1409" s="208"/>
      <c r="R1409" s="207"/>
      <c r="S1409" s="205"/>
      <c r="T1409" s="205"/>
      <c r="U1409" s="205"/>
      <c r="V1409" s="80">
        <f t="shared" si="56"/>
        <v>35</v>
      </c>
      <c r="W1409" s="205"/>
      <c r="X1409" s="209"/>
      <c r="Y1409" s="210"/>
      <c r="Z1409" s="206"/>
      <c r="AA1409" s="207"/>
      <c r="AB1409" s="211"/>
      <c r="AC1409" s="212"/>
      <c r="AD1409" s="213"/>
      <c r="AE1409" s="214"/>
      <c r="AF1409" s="214"/>
      <c r="AG1409" s="214"/>
      <c r="AH1409" s="214"/>
      <c r="AI1409" s="214"/>
      <c r="AJ1409" s="214"/>
      <c r="AK1409" s="214"/>
      <c r="AL1409" s="214"/>
      <c r="AM1409" s="214"/>
      <c r="AN1409" s="214"/>
      <c r="AO1409" s="214"/>
      <c r="AP1409" s="214"/>
      <c r="AQ1409" s="214"/>
      <c r="AR1409" s="214"/>
      <c r="AS1409" s="214"/>
      <c r="AT1409" s="214"/>
    </row>
    <row r="1410" s="63" customFormat="1" ht="104" hidden="1" customHeight="1" spans="1:46">
      <c r="A1410" s="199" t="s">
        <v>19410</v>
      </c>
      <c r="B1410" s="200"/>
      <c r="C1410" s="198" t="s">
        <v>2</v>
      </c>
      <c r="D1410" s="135" t="s">
        <v>16480</v>
      </c>
      <c r="E1410" s="202" t="s">
        <v>19411</v>
      </c>
      <c r="F1410" s="202" t="s">
        <v>16387</v>
      </c>
      <c r="G1410" s="199"/>
      <c r="H1410" s="199">
        <v>25</v>
      </c>
      <c r="I1410" s="78">
        <f t="shared" si="55"/>
        <v>25</v>
      </c>
      <c r="J1410" s="203">
        <v>1</v>
      </c>
      <c r="K1410" s="141">
        <v>0</v>
      </c>
      <c r="L1410" s="193">
        <f>STOCK[[#This Row],[Entradas]]-STOCK[[#This Row],[Salidas]]</f>
        <v>1</v>
      </c>
      <c r="M1410" s="204"/>
      <c r="N1410" s="205"/>
      <c r="O1410" s="206"/>
      <c r="P1410" s="207"/>
      <c r="Q1410" s="208"/>
      <c r="R1410" s="207"/>
      <c r="S1410" s="205"/>
      <c r="T1410" s="205"/>
      <c r="U1410" s="205"/>
      <c r="V1410" s="80">
        <f t="shared" si="56"/>
        <v>25</v>
      </c>
      <c r="W1410" s="205"/>
      <c r="X1410" s="209"/>
      <c r="Y1410" s="210"/>
      <c r="Z1410" s="206"/>
      <c r="AA1410" s="207"/>
      <c r="AB1410" s="211"/>
      <c r="AC1410" s="212"/>
      <c r="AD1410" s="213"/>
      <c r="AE1410" s="214"/>
      <c r="AF1410" s="214"/>
      <c r="AG1410" s="214"/>
      <c r="AH1410" s="214"/>
      <c r="AI1410" s="214"/>
      <c r="AJ1410" s="214"/>
      <c r="AK1410" s="214"/>
      <c r="AL1410" s="214"/>
      <c r="AM1410" s="214"/>
      <c r="AN1410" s="214"/>
      <c r="AO1410" s="214"/>
      <c r="AP1410" s="214"/>
      <c r="AQ1410" s="214"/>
      <c r="AR1410" s="214"/>
      <c r="AS1410" s="214"/>
      <c r="AT1410" s="214"/>
    </row>
    <row r="1411" s="63" customFormat="1" ht="104" hidden="1" customHeight="1" spans="1:46">
      <c r="A1411" s="199" t="s">
        <v>19412</v>
      </c>
      <c r="B1411" s="200"/>
      <c r="C1411" s="198" t="s">
        <v>2</v>
      </c>
      <c r="D1411" s="135" t="s">
        <v>16480</v>
      </c>
      <c r="E1411" s="202" t="s">
        <v>19413</v>
      </c>
      <c r="F1411" s="202" t="s">
        <v>16409</v>
      </c>
      <c r="G1411" s="199"/>
      <c r="H1411" s="199">
        <v>25</v>
      </c>
      <c r="I1411" s="78">
        <f t="shared" si="55"/>
        <v>25</v>
      </c>
      <c r="J1411" s="203">
        <v>1</v>
      </c>
      <c r="K1411" s="141">
        <v>0</v>
      </c>
      <c r="L1411" s="193">
        <f>STOCK[[#This Row],[Entradas]]-STOCK[[#This Row],[Salidas]]</f>
        <v>1</v>
      </c>
      <c r="M1411" s="204"/>
      <c r="N1411" s="205"/>
      <c r="O1411" s="206"/>
      <c r="P1411" s="207"/>
      <c r="Q1411" s="208"/>
      <c r="R1411" s="207"/>
      <c r="S1411" s="205"/>
      <c r="T1411" s="205"/>
      <c r="U1411" s="205"/>
      <c r="V1411" s="80">
        <f t="shared" si="56"/>
        <v>25</v>
      </c>
      <c r="W1411" s="205"/>
      <c r="X1411" s="209"/>
      <c r="Y1411" s="210"/>
      <c r="Z1411" s="206"/>
      <c r="AA1411" s="207"/>
      <c r="AB1411" s="211"/>
      <c r="AC1411" s="212"/>
      <c r="AD1411" s="213"/>
      <c r="AE1411" s="214"/>
      <c r="AF1411" s="214"/>
      <c r="AG1411" s="214"/>
      <c r="AH1411" s="214"/>
      <c r="AI1411" s="214"/>
      <c r="AJ1411" s="214"/>
      <c r="AK1411" s="214"/>
      <c r="AL1411" s="214"/>
      <c r="AM1411" s="214"/>
      <c r="AN1411" s="214"/>
      <c r="AO1411" s="214"/>
      <c r="AP1411" s="214"/>
      <c r="AQ1411" s="214"/>
      <c r="AR1411" s="214"/>
      <c r="AS1411" s="214"/>
      <c r="AT1411" s="214"/>
    </row>
    <row r="1412" s="63" customFormat="1" ht="104" hidden="1" customHeight="1" spans="1:46">
      <c r="A1412" s="199" t="s">
        <v>19414</v>
      </c>
      <c r="B1412" s="200"/>
      <c r="C1412" s="198" t="s">
        <v>2</v>
      </c>
      <c r="D1412" s="135" t="s">
        <v>16480</v>
      </c>
      <c r="E1412" s="202" t="s">
        <v>19415</v>
      </c>
      <c r="F1412" s="202" t="s">
        <v>16400</v>
      </c>
      <c r="G1412" s="199"/>
      <c r="H1412" s="199">
        <v>18</v>
      </c>
      <c r="I1412" s="78">
        <f t="shared" si="55"/>
        <v>18</v>
      </c>
      <c r="J1412" s="203">
        <v>1</v>
      </c>
      <c r="K1412" s="141">
        <v>0</v>
      </c>
      <c r="L1412" s="193">
        <f>STOCK[[#This Row],[Entradas]]-STOCK[[#This Row],[Salidas]]</f>
        <v>1</v>
      </c>
      <c r="M1412" s="204"/>
      <c r="N1412" s="205"/>
      <c r="O1412" s="206"/>
      <c r="P1412" s="207"/>
      <c r="Q1412" s="208"/>
      <c r="R1412" s="207"/>
      <c r="S1412" s="205"/>
      <c r="T1412" s="205"/>
      <c r="U1412" s="205"/>
      <c r="V1412" s="80">
        <f t="shared" si="56"/>
        <v>18</v>
      </c>
      <c r="W1412" s="205"/>
      <c r="X1412" s="209"/>
      <c r="Y1412" s="210"/>
      <c r="Z1412" s="206"/>
      <c r="AA1412" s="207"/>
      <c r="AB1412" s="211"/>
      <c r="AC1412" s="212"/>
      <c r="AD1412" s="213"/>
      <c r="AE1412" s="214"/>
      <c r="AF1412" s="214"/>
      <c r="AG1412" s="214"/>
      <c r="AH1412" s="214"/>
      <c r="AI1412" s="214"/>
      <c r="AJ1412" s="214"/>
      <c r="AK1412" s="214"/>
      <c r="AL1412" s="214"/>
      <c r="AM1412" s="214"/>
      <c r="AN1412" s="214"/>
      <c r="AO1412" s="214"/>
      <c r="AP1412" s="214"/>
      <c r="AQ1412" s="214"/>
      <c r="AR1412" s="214"/>
      <c r="AS1412" s="214"/>
      <c r="AT1412" s="214"/>
    </row>
    <row r="1413" s="63" customFormat="1" ht="104" hidden="1" customHeight="1" spans="1:46">
      <c r="A1413" s="199" t="s">
        <v>19416</v>
      </c>
      <c r="B1413" s="200"/>
      <c r="C1413" s="198" t="s">
        <v>2</v>
      </c>
      <c r="D1413" s="135" t="s">
        <v>16480</v>
      </c>
      <c r="E1413" s="202" t="s">
        <v>19417</v>
      </c>
      <c r="F1413" s="202" t="s">
        <v>16400</v>
      </c>
      <c r="G1413" s="199"/>
      <c r="H1413" s="199">
        <v>25</v>
      </c>
      <c r="I1413" s="78">
        <f t="shared" si="55"/>
        <v>25</v>
      </c>
      <c r="J1413" s="203">
        <v>1</v>
      </c>
      <c r="K1413" s="141">
        <v>0</v>
      </c>
      <c r="L1413" s="193">
        <f>STOCK[[#This Row],[Entradas]]-STOCK[[#This Row],[Salidas]]</f>
        <v>1</v>
      </c>
      <c r="M1413" s="204"/>
      <c r="N1413" s="205"/>
      <c r="O1413" s="206"/>
      <c r="P1413" s="207"/>
      <c r="Q1413" s="208"/>
      <c r="R1413" s="207"/>
      <c r="S1413" s="205"/>
      <c r="T1413" s="205"/>
      <c r="U1413" s="205"/>
      <c r="V1413" s="80">
        <f t="shared" ref="V1413:V1457" si="57">H1413</f>
        <v>25</v>
      </c>
      <c r="W1413" s="205"/>
      <c r="X1413" s="209"/>
      <c r="Y1413" s="210"/>
      <c r="Z1413" s="206"/>
      <c r="AA1413" s="207"/>
      <c r="AB1413" s="211"/>
      <c r="AC1413" s="212"/>
      <c r="AD1413" s="213"/>
      <c r="AE1413" s="214"/>
      <c r="AF1413" s="214"/>
      <c r="AG1413" s="214"/>
      <c r="AH1413" s="214"/>
      <c r="AI1413" s="214"/>
      <c r="AJ1413" s="214"/>
      <c r="AK1413" s="214"/>
      <c r="AL1413" s="214"/>
      <c r="AM1413" s="214"/>
      <c r="AN1413" s="214"/>
      <c r="AO1413" s="214"/>
      <c r="AP1413" s="214"/>
      <c r="AQ1413" s="214"/>
      <c r="AR1413" s="214"/>
      <c r="AS1413" s="214"/>
      <c r="AT1413" s="214"/>
    </row>
    <row r="1414" s="63" customFormat="1" ht="104" hidden="1" customHeight="1" spans="1:46">
      <c r="A1414" s="199" t="s">
        <v>19418</v>
      </c>
      <c r="B1414" s="200"/>
      <c r="C1414" s="198" t="s">
        <v>2</v>
      </c>
      <c r="D1414" s="135" t="s">
        <v>16480</v>
      </c>
      <c r="E1414" s="202" t="s">
        <v>19419</v>
      </c>
      <c r="F1414" s="202" t="s">
        <v>16387</v>
      </c>
      <c r="G1414" s="199"/>
      <c r="H1414" s="199">
        <v>30</v>
      </c>
      <c r="I1414" s="78">
        <f t="shared" si="55"/>
        <v>30</v>
      </c>
      <c r="J1414" s="203">
        <v>1</v>
      </c>
      <c r="K1414" s="141">
        <v>0</v>
      </c>
      <c r="L1414" s="193">
        <f>STOCK[[#This Row],[Entradas]]-STOCK[[#This Row],[Salidas]]</f>
        <v>1</v>
      </c>
      <c r="M1414" s="204"/>
      <c r="N1414" s="205"/>
      <c r="O1414" s="206"/>
      <c r="P1414" s="207"/>
      <c r="Q1414" s="208"/>
      <c r="R1414" s="207"/>
      <c r="S1414" s="205"/>
      <c r="T1414" s="205"/>
      <c r="U1414" s="205"/>
      <c r="V1414" s="80">
        <f t="shared" si="57"/>
        <v>30</v>
      </c>
      <c r="W1414" s="205"/>
      <c r="X1414" s="209"/>
      <c r="Y1414" s="210"/>
      <c r="Z1414" s="206"/>
      <c r="AA1414" s="207"/>
      <c r="AB1414" s="211"/>
      <c r="AC1414" s="212"/>
      <c r="AD1414" s="213"/>
      <c r="AE1414" s="214"/>
      <c r="AF1414" s="214"/>
      <c r="AG1414" s="214"/>
      <c r="AH1414" s="214"/>
      <c r="AI1414" s="214"/>
      <c r="AJ1414" s="214"/>
      <c r="AK1414" s="214"/>
      <c r="AL1414" s="214"/>
      <c r="AM1414" s="214"/>
      <c r="AN1414" s="214"/>
      <c r="AO1414" s="214"/>
      <c r="AP1414" s="214"/>
      <c r="AQ1414" s="214"/>
      <c r="AR1414" s="214"/>
      <c r="AS1414" s="214"/>
      <c r="AT1414" s="214"/>
    </row>
    <row r="1415" s="63" customFormat="1" ht="104" hidden="1" customHeight="1" spans="1:46">
      <c r="A1415" s="199" t="s">
        <v>19420</v>
      </c>
      <c r="B1415" s="200"/>
      <c r="C1415" s="198" t="s">
        <v>2</v>
      </c>
      <c r="D1415" s="135" t="s">
        <v>16582</v>
      </c>
      <c r="E1415" s="202" t="s">
        <v>19421</v>
      </c>
      <c r="F1415" s="202" t="s">
        <v>17998</v>
      </c>
      <c r="G1415" s="199"/>
      <c r="H1415" s="199">
        <v>25</v>
      </c>
      <c r="I1415" s="78">
        <f t="shared" si="55"/>
        <v>25</v>
      </c>
      <c r="J1415" s="203">
        <v>1</v>
      </c>
      <c r="K1415" s="141">
        <v>0</v>
      </c>
      <c r="L1415" s="193">
        <f>STOCK[[#This Row],[Entradas]]-STOCK[[#This Row],[Salidas]]</f>
        <v>1</v>
      </c>
      <c r="M1415" s="204"/>
      <c r="N1415" s="205"/>
      <c r="O1415" s="206"/>
      <c r="P1415" s="207"/>
      <c r="Q1415" s="208"/>
      <c r="R1415" s="207"/>
      <c r="S1415" s="205"/>
      <c r="T1415" s="205"/>
      <c r="U1415" s="205"/>
      <c r="V1415" s="80">
        <f t="shared" si="57"/>
        <v>25</v>
      </c>
      <c r="W1415" s="205"/>
      <c r="X1415" s="209"/>
      <c r="Y1415" s="210"/>
      <c r="Z1415" s="206"/>
      <c r="AA1415" s="207"/>
      <c r="AB1415" s="211"/>
      <c r="AC1415" s="212"/>
      <c r="AD1415" s="213"/>
      <c r="AE1415" s="214"/>
      <c r="AF1415" s="214"/>
      <c r="AG1415" s="214"/>
      <c r="AH1415" s="214"/>
      <c r="AI1415" s="214"/>
      <c r="AJ1415" s="214"/>
      <c r="AK1415" s="214"/>
      <c r="AL1415" s="214"/>
      <c r="AM1415" s="214"/>
      <c r="AN1415" s="214"/>
      <c r="AO1415" s="214"/>
      <c r="AP1415" s="214"/>
      <c r="AQ1415" s="214"/>
      <c r="AR1415" s="214"/>
      <c r="AS1415" s="214"/>
      <c r="AT1415" s="214"/>
    </row>
    <row r="1416" s="63" customFormat="1" ht="104" hidden="1" customHeight="1" spans="1:46">
      <c r="A1416" s="199" t="s">
        <v>19422</v>
      </c>
      <c r="B1416" s="200"/>
      <c r="C1416" s="198" t="s">
        <v>2</v>
      </c>
      <c r="D1416" s="135" t="s">
        <v>16461</v>
      </c>
      <c r="E1416" s="202" t="s">
        <v>19423</v>
      </c>
      <c r="F1416" s="202" t="s">
        <v>17230</v>
      </c>
      <c r="G1416" s="199"/>
      <c r="H1416" s="199">
        <v>30</v>
      </c>
      <c r="I1416" s="78">
        <f t="shared" si="55"/>
        <v>30</v>
      </c>
      <c r="J1416" s="203">
        <v>1</v>
      </c>
      <c r="K1416" s="141">
        <v>0</v>
      </c>
      <c r="L1416" s="193">
        <f>STOCK[[#This Row],[Entradas]]-STOCK[[#This Row],[Salidas]]</f>
        <v>1</v>
      </c>
      <c r="M1416" s="204"/>
      <c r="N1416" s="205"/>
      <c r="O1416" s="206"/>
      <c r="P1416" s="207"/>
      <c r="Q1416" s="208"/>
      <c r="R1416" s="207"/>
      <c r="S1416" s="205"/>
      <c r="T1416" s="205"/>
      <c r="U1416" s="205"/>
      <c r="V1416" s="80">
        <f t="shared" si="57"/>
        <v>30</v>
      </c>
      <c r="W1416" s="205"/>
      <c r="X1416" s="209"/>
      <c r="Y1416" s="210"/>
      <c r="Z1416" s="206"/>
      <c r="AA1416" s="207"/>
      <c r="AB1416" s="211"/>
      <c r="AC1416" s="212"/>
      <c r="AD1416" s="213"/>
      <c r="AE1416" s="214"/>
      <c r="AF1416" s="214"/>
      <c r="AG1416" s="214"/>
      <c r="AH1416" s="214"/>
      <c r="AI1416" s="214"/>
      <c r="AJ1416" s="214"/>
      <c r="AK1416" s="214"/>
      <c r="AL1416" s="214"/>
      <c r="AM1416" s="214"/>
      <c r="AN1416" s="214"/>
      <c r="AO1416" s="214"/>
      <c r="AP1416" s="214"/>
      <c r="AQ1416" s="214"/>
      <c r="AR1416" s="214"/>
      <c r="AS1416" s="214"/>
      <c r="AT1416" s="214"/>
    </row>
    <row r="1417" s="63" customFormat="1" ht="104" hidden="1" customHeight="1" spans="1:46">
      <c r="A1417" s="199" t="s">
        <v>19424</v>
      </c>
      <c r="B1417" s="200"/>
      <c r="C1417" s="198" t="s">
        <v>2</v>
      </c>
      <c r="D1417" s="135" t="s">
        <v>16480</v>
      </c>
      <c r="E1417" s="202" t="s">
        <v>19425</v>
      </c>
      <c r="F1417" s="202" t="s">
        <v>16409</v>
      </c>
      <c r="G1417" s="199"/>
      <c r="H1417" s="199">
        <v>25</v>
      </c>
      <c r="I1417" s="78">
        <f t="shared" si="55"/>
        <v>25</v>
      </c>
      <c r="J1417" s="203">
        <v>1</v>
      </c>
      <c r="K1417" s="141">
        <v>0</v>
      </c>
      <c r="L1417" s="193">
        <f>STOCK[[#This Row],[Entradas]]-STOCK[[#This Row],[Salidas]]</f>
        <v>1</v>
      </c>
      <c r="M1417" s="204"/>
      <c r="N1417" s="205"/>
      <c r="O1417" s="206"/>
      <c r="P1417" s="207"/>
      <c r="Q1417" s="208"/>
      <c r="R1417" s="207"/>
      <c r="S1417" s="205"/>
      <c r="T1417" s="205"/>
      <c r="U1417" s="205"/>
      <c r="V1417" s="80">
        <f t="shared" si="57"/>
        <v>25</v>
      </c>
      <c r="W1417" s="205"/>
      <c r="X1417" s="209"/>
      <c r="Y1417" s="210"/>
      <c r="Z1417" s="206"/>
      <c r="AA1417" s="207"/>
      <c r="AB1417" s="211"/>
      <c r="AC1417" s="212"/>
      <c r="AD1417" s="213"/>
      <c r="AE1417" s="214"/>
      <c r="AF1417" s="214"/>
      <c r="AG1417" s="214"/>
      <c r="AH1417" s="214"/>
      <c r="AI1417" s="214"/>
      <c r="AJ1417" s="214"/>
      <c r="AK1417" s="214"/>
      <c r="AL1417" s="214"/>
      <c r="AM1417" s="214"/>
      <c r="AN1417" s="214"/>
      <c r="AO1417" s="214"/>
      <c r="AP1417" s="214"/>
      <c r="AQ1417" s="214"/>
      <c r="AR1417" s="214"/>
      <c r="AS1417" s="214"/>
      <c r="AT1417" s="214"/>
    </row>
    <row r="1418" s="63" customFormat="1" ht="104" hidden="1" customHeight="1" spans="1:46">
      <c r="A1418" s="199" t="s">
        <v>19426</v>
      </c>
      <c r="B1418" s="200"/>
      <c r="C1418" s="198" t="s">
        <v>2</v>
      </c>
      <c r="D1418" s="135" t="s">
        <v>16461</v>
      </c>
      <c r="E1418" s="202" t="s">
        <v>19427</v>
      </c>
      <c r="F1418" s="202" t="s">
        <v>16409</v>
      </c>
      <c r="G1418" s="199"/>
      <c r="H1418" s="199">
        <v>40</v>
      </c>
      <c r="I1418" s="78">
        <f t="shared" si="55"/>
        <v>40</v>
      </c>
      <c r="J1418" s="203">
        <v>1</v>
      </c>
      <c r="K1418" s="141">
        <v>0</v>
      </c>
      <c r="L1418" s="193">
        <f>STOCK[[#This Row],[Entradas]]-STOCK[[#This Row],[Salidas]]</f>
        <v>1</v>
      </c>
      <c r="M1418" s="204"/>
      <c r="N1418" s="205"/>
      <c r="O1418" s="206"/>
      <c r="P1418" s="207"/>
      <c r="Q1418" s="208"/>
      <c r="R1418" s="207"/>
      <c r="S1418" s="205"/>
      <c r="T1418" s="205"/>
      <c r="U1418" s="205"/>
      <c r="V1418" s="80">
        <f t="shared" si="57"/>
        <v>40</v>
      </c>
      <c r="W1418" s="205"/>
      <c r="X1418" s="209"/>
      <c r="Y1418" s="210"/>
      <c r="Z1418" s="206"/>
      <c r="AA1418" s="207"/>
      <c r="AB1418" s="211"/>
      <c r="AC1418" s="212"/>
      <c r="AD1418" s="213"/>
      <c r="AE1418" s="214"/>
      <c r="AF1418" s="214"/>
      <c r="AG1418" s="214"/>
      <c r="AH1418" s="214"/>
      <c r="AI1418" s="214"/>
      <c r="AJ1418" s="214"/>
      <c r="AK1418" s="214"/>
      <c r="AL1418" s="214"/>
      <c r="AM1418" s="214"/>
      <c r="AN1418" s="214"/>
      <c r="AO1418" s="214"/>
      <c r="AP1418" s="214"/>
      <c r="AQ1418" s="214"/>
      <c r="AR1418" s="214"/>
      <c r="AS1418" s="214"/>
      <c r="AT1418" s="214"/>
    </row>
    <row r="1419" s="63" customFormat="1" ht="104" hidden="1" customHeight="1" spans="1:46">
      <c r="A1419" s="199" t="s">
        <v>19428</v>
      </c>
      <c r="B1419" s="200"/>
      <c r="C1419" s="198" t="s">
        <v>2</v>
      </c>
      <c r="D1419" s="135" t="s">
        <v>16480</v>
      </c>
      <c r="E1419" s="202" t="s">
        <v>19429</v>
      </c>
      <c r="F1419" s="202" t="s">
        <v>16409</v>
      </c>
      <c r="G1419" s="199"/>
      <c r="H1419" s="199">
        <v>20</v>
      </c>
      <c r="I1419" s="78">
        <f t="shared" si="55"/>
        <v>20</v>
      </c>
      <c r="J1419" s="203">
        <v>1</v>
      </c>
      <c r="K1419" s="141">
        <v>0</v>
      </c>
      <c r="L1419" s="193">
        <f>STOCK[[#This Row],[Entradas]]-STOCK[[#This Row],[Salidas]]</f>
        <v>1</v>
      </c>
      <c r="M1419" s="204"/>
      <c r="N1419" s="205"/>
      <c r="O1419" s="206"/>
      <c r="P1419" s="207"/>
      <c r="Q1419" s="208"/>
      <c r="R1419" s="207"/>
      <c r="S1419" s="205"/>
      <c r="T1419" s="205"/>
      <c r="U1419" s="205"/>
      <c r="V1419" s="80">
        <f t="shared" si="57"/>
        <v>20</v>
      </c>
      <c r="W1419" s="205"/>
      <c r="X1419" s="209"/>
      <c r="Y1419" s="210"/>
      <c r="Z1419" s="206"/>
      <c r="AA1419" s="207"/>
      <c r="AB1419" s="211"/>
      <c r="AC1419" s="212"/>
      <c r="AD1419" s="213"/>
      <c r="AE1419" s="214"/>
      <c r="AF1419" s="214"/>
      <c r="AG1419" s="214"/>
      <c r="AH1419" s="214"/>
      <c r="AI1419" s="214"/>
      <c r="AJ1419" s="214"/>
      <c r="AK1419" s="214"/>
      <c r="AL1419" s="214"/>
      <c r="AM1419" s="214"/>
      <c r="AN1419" s="214"/>
      <c r="AO1419" s="214"/>
      <c r="AP1419" s="214"/>
      <c r="AQ1419" s="214"/>
      <c r="AR1419" s="214"/>
      <c r="AS1419" s="214"/>
      <c r="AT1419" s="214"/>
    </row>
    <row r="1420" s="63" customFormat="1" ht="104" hidden="1" customHeight="1" spans="1:46">
      <c r="A1420" s="199" t="s">
        <v>19430</v>
      </c>
      <c r="B1420" s="200"/>
      <c r="C1420" s="198" t="s">
        <v>2</v>
      </c>
      <c r="D1420" s="135" t="s">
        <v>16480</v>
      </c>
      <c r="E1420" s="202" t="s">
        <v>19431</v>
      </c>
      <c r="F1420" s="202" t="s">
        <v>16387</v>
      </c>
      <c r="G1420" s="199"/>
      <c r="H1420" s="199">
        <v>18</v>
      </c>
      <c r="I1420" s="78">
        <f t="shared" si="55"/>
        <v>18</v>
      </c>
      <c r="J1420" s="203">
        <v>1</v>
      </c>
      <c r="K1420" s="141">
        <v>0</v>
      </c>
      <c r="L1420" s="193">
        <f>STOCK[[#This Row],[Entradas]]-STOCK[[#This Row],[Salidas]]</f>
        <v>1</v>
      </c>
      <c r="M1420" s="204"/>
      <c r="N1420" s="205"/>
      <c r="O1420" s="206"/>
      <c r="P1420" s="207"/>
      <c r="Q1420" s="208"/>
      <c r="R1420" s="207"/>
      <c r="S1420" s="205"/>
      <c r="T1420" s="205"/>
      <c r="U1420" s="205"/>
      <c r="V1420" s="80">
        <f t="shared" si="57"/>
        <v>18</v>
      </c>
      <c r="W1420" s="205"/>
      <c r="X1420" s="209"/>
      <c r="Y1420" s="210"/>
      <c r="Z1420" s="206"/>
      <c r="AA1420" s="207"/>
      <c r="AB1420" s="211"/>
      <c r="AC1420" s="212"/>
      <c r="AD1420" s="213"/>
      <c r="AE1420" s="214"/>
      <c r="AF1420" s="214"/>
      <c r="AG1420" s="214"/>
      <c r="AH1420" s="214"/>
      <c r="AI1420" s="214"/>
      <c r="AJ1420" s="214"/>
      <c r="AK1420" s="214"/>
      <c r="AL1420" s="214"/>
      <c r="AM1420" s="214"/>
      <c r="AN1420" s="214"/>
      <c r="AO1420" s="214"/>
      <c r="AP1420" s="214"/>
      <c r="AQ1420" s="214"/>
      <c r="AR1420" s="214"/>
      <c r="AS1420" s="214"/>
      <c r="AT1420" s="214"/>
    </row>
    <row r="1421" s="63" customFormat="1" ht="104" hidden="1" customHeight="1" spans="1:46">
      <c r="A1421" s="199" t="s">
        <v>19432</v>
      </c>
      <c r="B1421" s="200"/>
      <c r="C1421" s="198" t="s">
        <v>2</v>
      </c>
      <c r="D1421" s="135" t="s">
        <v>16480</v>
      </c>
      <c r="E1421" s="202" t="s">
        <v>19433</v>
      </c>
      <c r="F1421" s="202" t="s">
        <v>19434</v>
      </c>
      <c r="G1421" s="199"/>
      <c r="H1421" s="199">
        <v>25</v>
      </c>
      <c r="I1421" s="78">
        <f t="shared" si="55"/>
        <v>25</v>
      </c>
      <c r="J1421" s="203">
        <v>1</v>
      </c>
      <c r="K1421" s="141">
        <v>0</v>
      </c>
      <c r="L1421" s="193">
        <f>STOCK[[#This Row],[Entradas]]-STOCK[[#This Row],[Salidas]]</f>
        <v>1</v>
      </c>
      <c r="M1421" s="204"/>
      <c r="N1421" s="205"/>
      <c r="O1421" s="206"/>
      <c r="P1421" s="207"/>
      <c r="Q1421" s="208"/>
      <c r="R1421" s="207"/>
      <c r="S1421" s="205"/>
      <c r="T1421" s="205"/>
      <c r="U1421" s="205"/>
      <c r="V1421" s="80">
        <f t="shared" si="57"/>
        <v>25</v>
      </c>
      <c r="W1421" s="205"/>
      <c r="X1421" s="209"/>
      <c r="Y1421" s="210"/>
      <c r="Z1421" s="206"/>
      <c r="AA1421" s="207"/>
      <c r="AB1421" s="211"/>
      <c r="AC1421" s="212"/>
      <c r="AD1421" s="213"/>
      <c r="AE1421" s="214"/>
      <c r="AF1421" s="214"/>
      <c r="AG1421" s="214"/>
      <c r="AH1421" s="214"/>
      <c r="AI1421" s="214"/>
      <c r="AJ1421" s="214"/>
      <c r="AK1421" s="214"/>
      <c r="AL1421" s="214"/>
      <c r="AM1421" s="214"/>
      <c r="AN1421" s="214"/>
      <c r="AO1421" s="214"/>
      <c r="AP1421" s="214"/>
      <c r="AQ1421" s="214"/>
      <c r="AR1421" s="214"/>
      <c r="AS1421" s="214"/>
      <c r="AT1421" s="214"/>
    </row>
    <row r="1422" s="63" customFormat="1" ht="104" hidden="1" customHeight="1" spans="1:46">
      <c r="A1422" s="199" t="s">
        <v>19435</v>
      </c>
      <c r="B1422" s="200"/>
      <c r="C1422" s="198" t="s">
        <v>2</v>
      </c>
      <c r="D1422" s="135" t="s">
        <v>16480</v>
      </c>
      <c r="E1422" s="202" t="s">
        <v>19436</v>
      </c>
      <c r="F1422" s="202" t="s">
        <v>16409</v>
      </c>
      <c r="G1422" s="199"/>
      <c r="H1422" s="199">
        <v>25</v>
      </c>
      <c r="I1422" s="78">
        <f t="shared" si="55"/>
        <v>25</v>
      </c>
      <c r="J1422" s="203">
        <v>1</v>
      </c>
      <c r="K1422" s="141">
        <v>0</v>
      </c>
      <c r="L1422" s="193">
        <f>STOCK[[#This Row],[Entradas]]-STOCK[[#This Row],[Salidas]]</f>
        <v>1</v>
      </c>
      <c r="M1422" s="204"/>
      <c r="N1422" s="205"/>
      <c r="O1422" s="206"/>
      <c r="P1422" s="207"/>
      <c r="Q1422" s="208"/>
      <c r="R1422" s="207"/>
      <c r="S1422" s="205"/>
      <c r="T1422" s="205"/>
      <c r="U1422" s="205"/>
      <c r="V1422" s="80">
        <f t="shared" si="57"/>
        <v>25</v>
      </c>
      <c r="W1422" s="205"/>
      <c r="X1422" s="209"/>
      <c r="Y1422" s="210"/>
      <c r="Z1422" s="206"/>
      <c r="AA1422" s="207"/>
      <c r="AB1422" s="211"/>
      <c r="AC1422" s="212"/>
      <c r="AD1422" s="213"/>
      <c r="AE1422" s="214"/>
      <c r="AF1422" s="214"/>
      <c r="AG1422" s="214"/>
      <c r="AH1422" s="214"/>
      <c r="AI1422" s="214"/>
      <c r="AJ1422" s="214"/>
      <c r="AK1422" s="214"/>
      <c r="AL1422" s="214"/>
      <c r="AM1422" s="214"/>
      <c r="AN1422" s="214"/>
      <c r="AO1422" s="214"/>
      <c r="AP1422" s="214"/>
      <c r="AQ1422" s="214"/>
      <c r="AR1422" s="214"/>
      <c r="AS1422" s="214"/>
      <c r="AT1422" s="214"/>
    </row>
    <row r="1423" s="63" customFormat="1" ht="104" hidden="1" customHeight="1" spans="1:46">
      <c r="A1423" s="199" t="s">
        <v>19437</v>
      </c>
      <c r="B1423" s="200"/>
      <c r="C1423" s="198" t="s">
        <v>2</v>
      </c>
      <c r="D1423" s="135" t="s">
        <v>16461</v>
      </c>
      <c r="E1423" s="202" t="s">
        <v>19438</v>
      </c>
      <c r="F1423" s="202" t="s">
        <v>16413</v>
      </c>
      <c r="G1423" s="199"/>
      <c r="H1423" s="199">
        <v>35</v>
      </c>
      <c r="I1423" s="78">
        <f t="shared" si="55"/>
        <v>35</v>
      </c>
      <c r="J1423" s="203">
        <v>1</v>
      </c>
      <c r="K1423" s="141">
        <v>0</v>
      </c>
      <c r="L1423" s="193">
        <f>STOCK[[#This Row],[Entradas]]-STOCK[[#This Row],[Salidas]]</f>
        <v>1</v>
      </c>
      <c r="M1423" s="204"/>
      <c r="N1423" s="205"/>
      <c r="O1423" s="206"/>
      <c r="P1423" s="207"/>
      <c r="Q1423" s="208"/>
      <c r="R1423" s="207"/>
      <c r="S1423" s="205"/>
      <c r="T1423" s="205"/>
      <c r="U1423" s="205"/>
      <c r="V1423" s="80">
        <f t="shared" si="57"/>
        <v>35</v>
      </c>
      <c r="W1423" s="205"/>
      <c r="X1423" s="209"/>
      <c r="Y1423" s="210"/>
      <c r="Z1423" s="206"/>
      <c r="AA1423" s="207"/>
      <c r="AB1423" s="211"/>
      <c r="AC1423" s="212"/>
      <c r="AD1423" s="213"/>
      <c r="AE1423" s="214"/>
      <c r="AF1423" s="214"/>
      <c r="AG1423" s="214"/>
      <c r="AH1423" s="214"/>
      <c r="AI1423" s="214"/>
      <c r="AJ1423" s="214"/>
      <c r="AK1423" s="214"/>
      <c r="AL1423" s="214"/>
      <c r="AM1423" s="214"/>
      <c r="AN1423" s="214"/>
      <c r="AO1423" s="214"/>
      <c r="AP1423" s="214"/>
      <c r="AQ1423" s="214"/>
      <c r="AR1423" s="214"/>
      <c r="AS1423" s="214"/>
      <c r="AT1423" s="214"/>
    </row>
    <row r="1424" s="63" customFormat="1" ht="104" hidden="1" customHeight="1" spans="1:46">
      <c r="A1424" s="199" t="s">
        <v>19439</v>
      </c>
      <c r="B1424" s="200"/>
      <c r="C1424" s="198" t="s">
        <v>2</v>
      </c>
      <c r="D1424" s="135" t="s">
        <v>16480</v>
      </c>
      <c r="E1424" s="202" t="s">
        <v>19440</v>
      </c>
      <c r="F1424" s="202" t="s">
        <v>16387</v>
      </c>
      <c r="G1424" s="199"/>
      <c r="H1424" s="199">
        <v>18</v>
      </c>
      <c r="I1424" s="78">
        <f t="shared" si="55"/>
        <v>18</v>
      </c>
      <c r="J1424" s="203">
        <v>1</v>
      </c>
      <c r="K1424" s="141">
        <v>0</v>
      </c>
      <c r="L1424" s="193">
        <f>STOCK[[#This Row],[Entradas]]-STOCK[[#This Row],[Salidas]]</f>
        <v>1</v>
      </c>
      <c r="M1424" s="204"/>
      <c r="N1424" s="205"/>
      <c r="O1424" s="206"/>
      <c r="P1424" s="207"/>
      <c r="Q1424" s="208"/>
      <c r="R1424" s="207"/>
      <c r="S1424" s="205"/>
      <c r="T1424" s="205"/>
      <c r="U1424" s="205"/>
      <c r="V1424" s="80">
        <f t="shared" si="57"/>
        <v>18</v>
      </c>
      <c r="W1424" s="205"/>
      <c r="X1424" s="209"/>
      <c r="Y1424" s="210"/>
      <c r="Z1424" s="206"/>
      <c r="AA1424" s="207"/>
      <c r="AB1424" s="211"/>
      <c r="AC1424" s="212"/>
      <c r="AD1424" s="213"/>
      <c r="AE1424" s="214"/>
      <c r="AF1424" s="214"/>
      <c r="AG1424" s="214"/>
      <c r="AH1424" s="214"/>
      <c r="AI1424" s="214"/>
      <c r="AJ1424" s="214"/>
      <c r="AK1424" s="214"/>
      <c r="AL1424" s="214"/>
      <c r="AM1424" s="214"/>
      <c r="AN1424" s="214"/>
      <c r="AO1424" s="214"/>
      <c r="AP1424" s="214"/>
      <c r="AQ1424" s="214"/>
      <c r="AR1424" s="214"/>
      <c r="AS1424" s="214"/>
      <c r="AT1424" s="214"/>
    </row>
    <row r="1425" s="63" customFormat="1" ht="104" hidden="1" customHeight="1" spans="1:46">
      <c r="A1425" s="199" t="s">
        <v>19441</v>
      </c>
      <c r="B1425" s="200"/>
      <c r="C1425" s="198" t="s">
        <v>2</v>
      </c>
      <c r="D1425" s="135" t="s">
        <v>16480</v>
      </c>
      <c r="E1425" s="202" t="s">
        <v>19442</v>
      </c>
      <c r="F1425" s="202" t="s">
        <v>16413</v>
      </c>
      <c r="G1425" s="199"/>
      <c r="H1425" s="199">
        <v>20</v>
      </c>
      <c r="I1425" s="78">
        <f t="shared" si="55"/>
        <v>20</v>
      </c>
      <c r="J1425" s="203">
        <v>1</v>
      </c>
      <c r="K1425" s="141">
        <v>0</v>
      </c>
      <c r="L1425" s="193">
        <f>STOCK[[#This Row],[Entradas]]-STOCK[[#This Row],[Salidas]]</f>
        <v>1</v>
      </c>
      <c r="M1425" s="204"/>
      <c r="N1425" s="205"/>
      <c r="O1425" s="206"/>
      <c r="P1425" s="207"/>
      <c r="Q1425" s="208"/>
      <c r="R1425" s="207"/>
      <c r="S1425" s="205"/>
      <c r="T1425" s="205"/>
      <c r="U1425" s="205"/>
      <c r="V1425" s="80">
        <f t="shared" si="57"/>
        <v>20</v>
      </c>
      <c r="W1425" s="205"/>
      <c r="X1425" s="209"/>
      <c r="Y1425" s="210"/>
      <c r="Z1425" s="206"/>
      <c r="AA1425" s="207"/>
      <c r="AB1425" s="211"/>
      <c r="AC1425" s="212"/>
      <c r="AD1425" s="213"/>
      <c r="AE1425" s="214"/>
      <c r="AF1425" s="214"/>
      <c r="AG1425" s="214"/>
      <c r="AH1425" s="214"/>
      <c r="AI1425" s="214"/>
      <c r="AJ1425" s="214"/>
      <c r="AK1425" s="214"/>
      <c r="AL1425" s="214"/>
      <c r="AM1425" s="214"/>
      <c r="AN1425" s="214"/>
      <c r="AO1425" s="214"/>
      <c r="AP1425" s="214"/>
      <c r="AQ1425" s="214"/>
      <c r="AR1425" s="214"/>
      <c r="AS1425" s="214"/>
      <c r="AT1425" s="214"/>
    </row>
    <row r="1426" s="63" customFormat="1" ht="104" hidden="1" customHeight="1" spans="1:46">
      <c r="A1426" s="199" t="s">
        <v>19443</v>
      </c>
      <c r="B1426" s="200"/>
      <c r="C1426" s="198" t="s">
        <v>2</v>
      </c>
      <c r="D1426" s="135" t="s">
        <v>16480</v>
      </c>
      <c r="E1426" s="202" t="s">
        <v>19444</v>
      </c>
      <c r="F1426" s="202" t="s">
        <v>16400</v>
      </c>
      <c r="G1426" s="199"/>
      <c r="H1426" s="199">
        <v>30</v>
      </c>
      <c r="I1426" s="78">
        <f t="shared" si="55"/>
        <v>30</v>
      </c>
      <c r="J1426" s="203">
        <v>1</v>
      </c>
      <c r="K1426" s="141">
        <v>0</v>
      </c>
      <c r="L1426" s="193">
        <f>STOCK[[#This Row],[Entradas]]-STOCK[[#This Row],[Salidas]]</f>
        <v>1</v>
      </c>
      <c r="M1426" s="204"/>
      <c r="N1426" s="205"/>
      <c r="O1426" s="206"/>
      <c r="P1426" s="207"/>
      <c r="Q1426" s="208"/>
      <c r="R1426" s="207"/>
      <c r="S1426" s="205"/>
      <c r="T1426" s="205"/>
      <c r="U1426" s="205"/>
      <c r="V1426" s="80">
        <f t="shared" si="57"/>
        <v>30</v>
      </c>
      <c r="W1426" s="205"/>
      <c r="X1426" s="209"/>
      <c r="Y1426" s="210"/>
      <c r="Z1426" s="206"/>
      <c r="AA1426" s="207"/>
      <c r="AB1426" s="211"/>
      <c r="AC1426" s="212"/>
      <c r="AD1426" s="213"/>
      <c r="AE1426" s="214"/>
      <c r="AF1426" s="214"/>
      <c r="AG1426" s="214"/>
      <c r="AH1426" s="214"/>
      <c r="AI1426" s="214"/>
      <c r="AJ1426" s="214"/>
      <c r="AK1426" s="214"/>
      <c r="AL1426" s="214"/>
      <c r="AM1426" s="214"/>
      <c r="AN1426" s="214"/>
      <c r="AO1426" s="214"/>
      <c r="AP1426" s="214"/>
      <c r="AQ1426" s="214"/>
      <c r="AR1426" s="214"/>
      <c r="AS1426" s="214"/>
      <c r="AT1426" s="214"/>
    </row>
    <row r="1427" s="63" customFormat="1" ht="104" hidden="1" customHeight="1" spans="1:46">
      <c r="A1427" s="199" t="s">
        <v>19445</v>
      </c>
      <c r="B1427" s="200"/>
      <c r="C1427" s="198" t="s">
        <v>2</v>
      </c>
      <c r="D1427" s="135" t="s">
        <v>16480</v>
      </c>
      <c r="E1427" s="202" t="s">
        <v>19446</v>
      </c>
      <c r="F1427" s="202" t="s">
        <v>16409</v>
      </c>
      <c r="G1427" s="199"/>
      <c r="H1427" s="199">
        <v>25</v>
      </c>
      <c r="I1427" s="78">
        <f t="shared" si="55"/>
        <v>25</v>
      </c>
      <c r="J1427" s="203">
        <v>1</v>
      </c>
      <c r="K1427" s="141">
        <v>0</v>
      </c>
      <c r="L1427" s="193">
        <f>STOCK[[#This Row],[Entradas]]-STOCK[[#This Row],[Salidas]]</f>
        <v>1</v>
      </c>
      <c r="M1427" s="204"/>
      <c r="N1427" s="205"/>
      <c r="O1427" s="206"/>
      <c r="P1427" s="207"/>
      <c r="Q1427" s="208"/>
      <c r="R1427" s="207"/>
      <c r="S1427" s="205"/>
      <c r="T1427" s="205"/>
      <c r="U1427" s="205"/>
      <c r="V1427" s="80">
        <f t="shared" si="57"/>
        <v>25</v>
      </c>
      <c r="W1427" s="205"/>
      <c r="X1427" s="209"/>
      <c r="Y1427" s="210"/>
      <c r="Z1427" s="206"/>
      <c r="AA1427" s="207"/>
      <c r="AB1427" s="211"/>
      <c r="AC1427" s="212"/>
      <c r="AD1427" s="213"/>
      <c r="AE1427" s="214"/>
      <c r="AF1427" s="214"/>
      <c r="AG1427" s="214"/>
      <c r="AH1427" s="214"/>
      <c r="AI1427" s="214"/>
      <c r="AJ1427" s="214"/>
      <c r="AK1427" s="214"/>
      <c r="AL1427" s="214"/>
      <c r="AM1427" s="214"/>
      <c r="AN1427" s="214"/>
      <c r="AO1427" s="214"/>
      <c r="AP1427" s="214"/>
      <c r="AQ1427" s="214"/>
      <c r="AR1427" s="214"/>
      <c r="AS1427" s="214"/>
      <c r="AT1427" s="214"/>
    </row>
    <row r="1428" s="63" customFormat="1" ht="104" hidden="1" customHeight="1" spans="1:46">
      <c r="A1428" s="199" t="s">
        <v>19447</v>
      </c>
      <c r="B1428" s="200"/>
      <c r="C1428" s="198" t="s">
        <v>2</v>
      </c>
      <c r="D1428" s="135" t="s">
        <v>16461</v>
      </c>
      <c r="E1428" s="202" t="s">
        <v>19448</v>
      </c>
      <c r="F1428" s="202" t="s">
        <v>16409</v>
      </c>
      <c r="G1428" s="199"/>
      <c r="H1428" s="199">
        <v>35</v>
      </c>
      <c r="I1428" s="78">
        <f t="shared" si="55"/>
        <v>35</v>
      </c>
      <c r="J1428" s="203">
        <v>1</v>
      </c>
      <c r="K1428" s="141">
        <v>0</v>
      </c>
      <c r="L1428" s="193">
        <f>STOCK[[#This Row],[Entradas]]-STOCK[[#This Row],[Salidas]]</f>
        <v>1</v>
      </c>
      <c r="M1428" s="204"/>
      <c r="N1428" s="205"/>
      <c r="O1428" s="206"/>
      <c r="P1428" s="207"/>
      <c r="Q1428" s="208"/>
      <c r="R1428" s="207"/>
      <c r="S1428" s="205"/>
      <c r="T1428" s="205"/>
      <c r="U1428" s="205"/>
      <c r="V1428" s="80">
        <f t="shared" si="57"/>
        <v>35</v>
      </c>
      <c r="W1428" s="205"/>
      <c r="X1428" s="209"/>
      <c r="Y1428" s="210"/>
      <c r="Z1428" s="206"/>
      <c r="AA1428" s="207"/>
      <c r="AB1428" s="211"/>
      <c r="AC1428" s="212"/>
      <c r="AD1428" s="213"/>
      <c r="AE1428" s="214"/>
      <c r="AF1428" s="214"/>
      <c r="AG1428" s="214"/>
      <c r="AH1428" s="214"/>
      <c r="AI1428" s="214"/>
      <c r="AJ1428" s="214"/>
      <c r="AK1428" s="214"/>
      <c r="AL1428" s="214"/>
      <c r="AM1428" s="214"/>
      <c r="AN1428" s="214"/>
      <c r="AO1428" s="214"/>
      <c r="AP1428" s="214"/>
      <c r="AQ1428" s="214"/>
      <c r="AR1428" s="214"/>
      <c r="AS1428" s="214"/>
      <c r="AT1428" s="214"/>
    </row>
    <row r="1429" s="63" customFormat="1" ht="104" hidden="1" customHeight="1" spans="1:46">
      <c r="A1429" s="199" t="s">
        <v>19449</v>
      </c>
      <c r="B1429" s="200"/>
      <c r="C1429" s="198" t="s">
        <v>2</v>
      </c>
      <c r="D1429" s="135" t="s">
        <v>16582</v>
      </c>
      <c r="E1429" s="202" t="s">
        <v>19450</v>
      </c>
      <c r="F1429" s="202" t="s">
        <v>17342</v>
      </c>
      <c r="G1429" s="199"/>
      <c r="H1429" s="199">
        <v>30</v>
      </c>
      <c r="I1429" s="78">
        <f t="shared" ref="I1429:I1445" si="58">H1429</f>
        <v>30</v>
      </c>
      <c r="J1429" s="203">
        <v>1</v>
      </c>
      <c r="K1429" s="141">
        <v>0</v>
      </c>
      <c r="L1429" s="193">
        <f>STOCK[[#This Row],[Entradas]]-STOCK[[#This Row],[Salidas]]</f>
        <v>1</v>
      </c>
      <c r="M1429" s="204"/>
      <c r="N1429" s="205"/>
      <c r="O1429" s="206"/>
      <c r="P1429" s="207"/>
      <c r="Q1429" s="208"/>
      <c r="R1429" s="207"/>
      <c r="S1429" s="205"/>
      <c r="T1429" s="205"/>
      <c r="U1429" s="205"/>
      <c r="V1429" s="80">
        <f t="shared" si="57"/>
        <v>30</v>
      </c>
      <c r="W1429" s="205"/>
      <c r="X1429" s="209"/>
      <c r="Y1429" s="210"/>
      <c r="Z1429" s="206"/>
      <c r="AA1429" s="207"/>
      <c r="AB1429" s="211"/>
      <c r="AC1429" s="212"/>
      <c r="AD1429" s="213"/>
      <c r="AE1429" s="214"/>
      <c r="AF1429" s="214"/>
      <c r="AG1429" s="214"/>
      <c r="AH1429" s="214"/>
      <c r="AI1429" s="214"/>
      <c r="AJ1429" s="214"/>
      <c r="AK1429" s="214"/>
      <c r="AL1429" s="214"/>
      <c r="AM1429" s="214"/>
      <c r="AN1429" s="214"/>
      <c r="AO1429" s="214"/>
      <c r="AP1429" s="214"/>
      <c r="AQ1429" s="214"/>
      <c r="AR1429" s="214"/>
      <c r="AS1429" s="214"/>
      <c r="AT1429" s="214"/>
    </row>
    <row r="1430" s="63" customFormat="1" ht="104" hidden="1" customHeight="1" spans="1:46">
      <c r="A1430" s="199" t="s">
        <v>19451</v>
      </c>
      <c r="B1430" s="200"/>
      <c r="C1430" s="198" t="s">
        <v>2</v>
      </c>
      <c r="D1430" s="135" t="s">
        <v>16582</v>
      </c>
      <c r="E1430" s="202" t="s">
        <v>19452</v>
      </c>
      <c r="F1430" s="202" t="s">
        <v>18005</v>
      </c>
      <c r="G1430" s="199"/>
      <c r="H1430" s="199">
        <v>30</v>
      </c>
      <c r="I1430" s="78">
        <f t="shared" si="58"/>
        <v>30</v>
      </c>
      <c r="J1430" s="203">
        <v>1</v>
      </c>
      <c r="K1430" s="141">
        <v>0</v>
      </c>
      <c r="L1430" s="193">
        <f>STOCK[[#This Row],[Entradas]]-STOCK[[#This Row],[Salidas]]</f>
        <v>1</v>
      </c>
      <c r="M1430" s="204"/>
      <c r="N1430" s="205"/>
      <c r="O1430" s="206"/>
      <c r="P1430" s="207"/>
      <c r="Q1430" s="208"/>
      <c r="R1430" s="207"/>
      <c r="S1430" s="205"/>
      <c r="T1430" s="205"/>
      <c r="U1430" s="205"/>
      <c r="V1430" s="80">
        <f t="shared" si="57"/>
        <v>30</v>
      </c>
      <c r="W1430" s="205"/>
      <c r="X1430" s="209"/>
      <c r="Y1430" s="210"/>
      <c r="Z1430" s="206"/>
      <c r="AA1430" s="207"/>
      <c r="AB1430" s="211"/>
      <c r="AC1430" s="212"/>
      <c r="AD1430" s="213"/>
      <c r="AE1430" s="214"/>
      <c r="AF1430" s="214"/>
      <c r="AG1430" s="214"/>
      <c r="AH1430" s="214"/>
      <c r="AI1430" s="214"/>
      <c r="AJ1430" s="214"/>
      <c r="AK1430" s="214"/>
      <c r="AL1430" s="214"/>
      <c r="AM1430" s="214"/>
      <c r="AN1430" s="214"/>
      <c r="AO1430" s="214"/>
      <c r="AP1430" s="214"/>
      <c r="AQ1430" s="214"/>
      <c r="AR1430" s="214"/>
      <c r="AS1430" s="214"/>
      <c r="AT1430" s="214"/>
    </row>
    <row r="1431" s="63" customFormat="1" ht="104" hidden="1" customHeight="1" spans="1:46">
      <c r="A1431" s="199" t="s">
        <v>19453</v>
      </c>
      <c r="B1431" s="200"/>
      <c r="C1431" s="198" t="s">
        <v>2</v>
      </c>
      <c r="D1431" s="135" t="s">
        <v>16466</v>
      </c>
      <c r="E1431" s="202" t="s">
        <v>19454</v>
      </c>
      <c r="F1431" s="202" t="s">
        <v>17497</v>
      </c>
      <c r="G1431" s="199"/>
      <c r="H1431" s="199">
        <v>30</v>
      </c>
      <c r="I1431" s="78">
        <f t="shared" si="58"/>
        <v>30</v>
      </c>
      <c r="J1431" s="203">
        <v>1</v>
      </c>
      <c r="K1431" s="141">
        <v>0</v>
      </c>
      <c r="L1431" s="193">
        <f>STOCK[[#This Row],[Entradas]]-STOCK[[#This Row],[Salidas]]</f>
        <v>1</v>
      </c>
      <c r="M1431" s="204"/>
      <c r="N1431" s="205"/>
      <c r="O1431" s="206"/>
      <c r="P1431" s="207"/>
      <c r="Q1431" s="208"/>
      <c r="R1431" s="207"/>
      <c r="S1431" s="205"/>
      <c r="T1431" s="205"/>
      <c r="U1431" s="205"/>
      <c r="V1431" s="80">
        <f t="shared" si="57"/>
        <v>30</v>
      </c>
      <c r="W1431" s="205"/>
      <c r="X1431" s="209"/>
      <c r="Y1431" s="210"/>
      <c r="Z1431" s="206"/>
      <c r="AA1431" s="207"/>
      <c r="AB1431" s="211"/>
      <c r="AC1431" s="212"/>
      <c r="AD1431" s="213"/>
      <c r="AE1431" s="214"/>
      <c r="AF1431" s="214"/>
      <c r="AG1431" s="214"/>
      <c r="AH1431" s="214"/>
      <c r="AI1431" s="214"/>
      <c r="AJ1431" s="214"/>
      <c r="AK1431" s="214"/>
      <c r="AL1431" s="214"/>
      <c r="AM1431" s="214"/>
      <c r="AN1431" s="214"/>
      <c r="AO1431" s="214"/>
      <c r="AP1431" s="214"/>
      <c r="AQ1431" s="214"/>
      <c r="AR1431" s="214"/>
      <c r="AS1431" s="214"/>
      <c r="AT1431" s="214"/>
    </row>
    <row r="1432" s="63" customFormat="1" ht="104" hidden="1" customHeight="1" spans="1:46">
      <c r="A1432" s="199" t="s">
        <v>19455</v>
      </c>
      <c r="B1432" s="200"/>
      <c r="C1432" s="198" t="s">
        <v>2</v>
      </c>
      <c r="D1432" s="135" t="s">
        <v>16466</v>
      </c>
      <c r="E1432" s="202" t="s">
        <v>19456</v>
      </c>
      <c r="F1432" s="202" t="s">
        <v>16413</v>
      </c>
      <c r="G1432" s="199"/>
      <c r="H1432" s="199">
        <v>35</v>
      </c>
      <c r="I1432" s="78">
        <f t="shared" si="58"/>
        <v>35</v>
      </c>
      <c r="J1432" s="203">
        <v>1</v>
      </c>
      <c r="K1432" s="141">
        <v>0</v>
      </c>
      <c r="L1432" s="193">
        <f>STOCK[[#This Row],[Entradas]]-STOCK[[#This Row],[Salidas]]</f>
        <v>1</v>
      </c>
      <c r="M1432" s="204"/>
      <c r="N1432" s="205"/>
      <c r="O1432" s="206"/>
      <c r="P1432" s="207"/>
      <c r="Q1432" s="208"/>
      <c r="R1432" s="207"/>
      <c r="S1432" s="205"/>
      <c r="T1432" s="205"/>
      <c r="U1432" s="205"/>
      <c r="V1432" s="80">
        <f t="shared" si="57"/>
        <v>35</v>
      </c>
      <c r="W1432" s="205"/>
      <c r="X1432" s="209"/>
      <c r="Y1432" s="210"/>
      <c r="Z1432" s="206"/>
      <c r="AA1432" s="207"/>
      <c r="AB1432" s="211"/>
      <c r="AC1432" s="212"/>
      <c r="AD1432" s="213"/>
      <c r="AE1432" s="214"/>
      <c r="AF1432" s="214"/>
      <c r="AG1432" s="214"/>
      <c r="AH1432" s="214"/>
      <c r="AI1432" s="214"/>
      <c r="AJ1432" s="214"/>
      <c r="AK1432" s="214"/>
      <c r="AL1432" s="214"/>
      <c r="AM1432" s="214"/>
      <c r="AN1432" s="214"/>
      <c r="AO1432" s="214"/>
      <c r="AP1432" s="214"/>
      <c r="AQ1432" s="214"/>
      <c r="AR1432" s="214"/>
      <c r="AS1432" s="214"/>
      <c r="AT1432" s="214"/>
    </row>
    <row r="1433" s="63" customFormat="1" ht="104" hidden="1" customHeight="1" spans="1:46">
      <c r="A1433" s="199" t="s">
        <v>19457</v>
      </c>
      <c r="B1433" s="200"/>
      <c r="C1433" s="198" t="s">
        <v>2</v>
      </c>
      <c r="D1433" s="135" t="s">
        <v>16466</v>
      </c>
      <c r="E1433" s="202" t="s">
        <v>19458</v>
      </c>
      <c r="F1433" s="202" t="s">
        <v>16409</v>
      </c>
      <c r="G1433" s="199"/>
      <c r="H1433" s="199">
        <v>35</v>
      </c>
      <c r="I1433" s="78">
        <f t="shared" si="58"/>
        <v>35</v>
      </c>
      <c r="J1433" s="203">
        <v>2</v>
      </c>
      <c r="K1433" s="141">
        <v>0</v>
      </c>
      <c r="L1433" s="193">
        <f>STOCK[[#This Row],[Entradas]]-STOCK[[#This Row],[Salidas]]</f>
        <v>2</v>
      </c>
      <c r="M1433" s="204"/>
      <c r="N1433" s="205"/>
      <c r="O1433" s="206"/>
      <c r="P1433" s="207"/>
      <c r="Q1433" s="208"/>
      <c r="R1433" s="207"/>
      <c r="S1433" s="205"/>
      <c r="T1433" s="205"/>
      <c r="U1433" s="205"/>
      <c r="V1433" s="80">
        <f t="shared" si="57"/>
        <v>35</v>
      </c>
      <c r="W1433" s="205"/>
      <c r="X1433" s="209"/>
      <c r="Y1433" s="210"/>
      <c r="Z1433" s="206"/>
      <c r="AA1433" s="207"/>
      <c r="AB1433" s="211"/>
      <c r="AC1433" s="212"/>
      <c r="AD1433" s="213"/>
      <c r="AE1433" s="214"/>
      <c r="AF1433" s="214"/>
      <c r="AG1433" s="214"/>
      <c r="AH1433" s="214"/>
      <c r="AI1433" s="214"/>
      <c r="AJ1433" s="214"/>
      <c r="AK1433" s="214"/>
      <c r="AL1433" s="214"/>
      <c r="AM1433" s="214"/>
      <c r="AN1433" s="214"/>
      <c r="AO1433" s="214"/>
      <c r="AP1433" s="214"/>
      <c r="AQ1433" s="214"/>
      <c r="AR1433" s="214"/>
      <c r="AS1433" s="214"/>
      <c r="AT1433" s="214"/>
    </row>
    <row r="1434" s="63" customFormat="1" ht="104" hidden="1" customHeight="1" spans="1:46">
      <c r="A1434" s="199" t="s">
        <v>19459</v>
      </c>
      <c r="B1434" s="200"/>
      <c r="C1434" s="198" t="s">
        <v>2</v>
      </c>
      <c r="D1434" s="135" t="s">
        <v>16466</v>
      </c>
      <c r="E1434" s="202" t="s">
        <v>19460</v>
      </c>
      <c r="F1434" s="202" t="s">
        <v>16409</v>
      </c>
      <c r="G1434" s="199"/>
      <c r="H1434" s="199">
        <v>30</v>
      </c>
      <c r="I1434" s="78">
        <f t="shared" si="58"/>
        <v>30</v>
      </c>
      <c r="J1434" s="203">
        <v>1</v>
      </c>
      <c r="K1434" s="141">
        <v>0</v>
      </c>
      <c r="L1434" s="193">
        <f>STOCK[[#This Row],[Entradas]]-STOCK[[#This Row],[Salidas]]</f>
        <v>1</v>
      </c>
      <c r="M1434" s="204"/>
      <c r="N1434" s="205"/>
      <c r="O1434" s="206"/>
      <c r="P1434" s="207"/>
      <c r="Q1434" s="208"/>
      <c r="R1434" s="207"/>
      <c r="S1434" s="205"/>
      <c r="T1434" s="205"/>
      <c r="U1434" s="205"/>
      <c r="V1434" s="80">
        <f t="shared" si="57"/>
        <v>30</v>
      </c>
      <c r="W1434" s="205"/>
      <c r="X1434" s="209"/>
      <c r="Y1434" s="210"/>
      <c r="Z1434" s="206"/>
      <c r="AA1434" s="207"/>
      <c r="AB1434" s="211"/>
      <c r="AC1434" s="212"/>
      <c r="AD1434" s="213"/>
      <c r="AE1434" s="214"/>
      <c r="AF1434" s="214"/>
      <c r="AG1434" s="214"/>
      <c r="AH1434" s="214"/>
      <c r="AI1434" s="214"/>
      <c r="AJ1434" s="214"/>
      <c r="AK1434" s="214"/>
      <c r="AL1434" s="214"/>
      <c r="AM1434" s="214"/>
      <c r="AN1434" s="214"/>
      <c r="AO1434" s="214"/>
      <c r="AP1434" s="214"/>
      <c r="AQ1434" s="214"/>
      <c r="AR1434" s="214"/>
      <c r="AS1434" s="214"/>
      <c r="AT1434" s="214"/>
    </row>
    <row r="1435" s="63" customFormat="1" ht="104" hidden="1" customHeight="1" spans="1:46">
      <c r="A1435" s="199" t="s">
        <v>19461</v>
      </c>
      <c r="B1435" s="200"/>
      <c r="C1435" s="198" t="s">
        <v>2</v>
      </c>
      <c r="D1435" s="135" t="s">
        <v>16466</v>
      </c>
      <c r="E1435" s="202" t="s">
        <v>19462</v>
      </c>
      <c r="F1435" s="202" t="s">
        <v>16568</v>
      </c>
      <c r="G1435" s="199"/>
      <c r="H1435" s="199">
        <v>35</v>
      </c>
      <c r="I1435" s="78">
        <f t="shared" si="58"/>
        <v>35</v>
      </c>
      <c r="J1435" s="203">
        <v>1</v>
      </c>
      <c r="K1435" s="141">
        <v>0</v>
      </c>
      <c r="L1435" s="193">
        <f>STOCK[[#This Row],[Entradas]]-STOCK[[#This Row],[Salidas]]</f>
        <v>1</v>
      </c>
      <c r="M1435" s="204"/>
      <c r="N1435" s="205"/>
      <c r="O1435" s="206"/>
      <c r="P1435" s="207"/>
      <c r="Q1435" s="208"/>
      <c r="R1435" s="207"/>
      <c r="S1435" s="205"/>
      <c r="T1435" s="205"/>
      <c r="U1435" s="205"/>
      <c r="V1435" s="80">
        <f t="shared" si="57"/>
        <v>35</v>
      </c>
      <c r="W1435" s="205"/>
      <c r="X1435" s="209"/>
      <c r="Y1435" s="210"/>
      <c r="Z1435" s="206"/>
      <c r="AA1435" s="207"/>
      <c r="AB1435" s="211"/>
      <c r="AC1435" s="212"/>
      <c r="AD1435" s="213"/>
      <c r="AE1435" s="214"/>
      <c r="AF1435" s="214"/>
      <c r="AG1435" s="214"/>
      <c r="AH1435" s="214"/>
      <c r="AI1435" s="214"/>
      <c r="AJ1435" s="214"/>
      <c r="AK1435" s="214"/>
      <c r="AL1435" s="214"/>
      <c r="AM1435" s="214"/>
      <c r="AN1435" s="214"/>
      <c r="AO1435" s="214"/>
      <c r="AP1435" s="214"/>
      <c r="AQ1435" s="214"/>
      <c r="AR1435" s="214"/>
      <c r="AS1435" s="214"/>
      <c r="AT1435" s="214"/>
    </row>
    <row r="1436" s="63" customFormat="1" ht="104" hidden="1" customHeight="1" spans="1:46">
      <c r="A1436" s="199" t="s">
        <v>19463</v>
      </c>
      <c r="B1436" s="200"/>
      <c r="C1436" s="198" t="s">
        <v>2</v>
      </c>
      <c r="D1436" s="135" t="s">
        <v>16466</v>
      </c>
      <c r="E1436" s="202" t="s">
        <v>19464</v>
      </c>
      <c r="F1436" s="202" t="s">
        <v>16400</v>
      </c>
      <c r="G1436" s="199"/>
      <c r="H1436" s="199">
        <v>30</v>
      </c>
      <c r="I1436" s="78">
        <f t="shared" si="58"/>
        <v>30</v>
      </c>
      <c r="J1436" s="203">
        <v>1</v>
      </c>
      <c r="K1436" s="141">
        <v>0</v>
      </c>
      <c r="L1436" s="193">
        <f>STOCK[[#This Row],[Entradas]]-STOCK[[#This Row],[Salidas]]</f>
        <v>1</v>
      </c>
      <c r="M1436" s="204"/>
      <c r="N1436" s="205"/>
      <c r="O1436" s="206"/>
      <c r="P1436" s="207"/>
      <c r="Q1436" s="208"/>
      <c r="R1436" s="207"/>
      <c r="S1436" s="205"/>
      <c r="T1436" s="205"/>
      <c r="U1436" s="205"/>
      <c r="V1436" s="80">
        <f t="shared" si="57"/>
        <v>30</v>
      </c>
      <c r="W1436" s="205"/>
      <c r="X1436" s="209"/>
      <c r="Y1436" s="210"/>
      <c r="Z1436" s="206"/>
      <c r="AA1436" s="207"/>
      <c r="AB1436" s="211"/>
      <c r="AC1436" s="212"/>
      <c r="AD1436" s="213"/>
      <c r="AE1436" s="214"/>
      <c r="AF1436" s="214"/>
      <c r="AG1436" s="214"/>
      <c r="AH1436" s="214"/>
      <c r="AI1436" s="214"/>
      <c r="AJ1436" s="214"/>
      <c r="AK1436" s="214"/>
      <c r="AL1436" s="214"/>
      <c r="AM1436" s="214"/>
      <c r="AN1436" s="214"/>
      <c r="AO1436" s="214"/>
      <c r="AP1436" s="214"/>
      <c r="AQ1436" s="214"/>
      <c r="AR1436" s="214"/>
      <c r="AS1436" s="214"/>
      <c r="AT1436" s="214"/>
    </row>
    <row r="1437" s="63" customFormat="1" ht="104" hidden="1" customHeight="1" spans="1:46">
      <c r="A1437" s="199" t="s">
        <v>19465</v>
      </c>
      <c r="B1437" s="200"/>
      <c r="C1437" s="198" t="s">
        <v>2</v>
      </c>
      <c r="D1437" s="135" t="s">
        <v>16466</v>
      </c>
      <c r="E1437" s="202" t="s">
        <v>19466</v>
      </c>
      <c r="F1437" s="202" t="s">
        <v>16568</v>
      </c>
      <c r="G1437" s="199"/>
      <c r="H1437" s="199">
        <v>35</v>
      </c>
      <c r="I1437" s="78">
        <f t="shared" si="58"/>
        <v>35</v>
      </c>
      <c r="J1437" s="203">
        <v>2</v>
      </c>
      <c r="K1437" s="141">
        <v>0</v>
      </c>
      <c r="L1437" s="193">
        <f>STOCK[[#This Row],[Entradas]]-STOCK[[#This Row],[Salidas]]</f>
        <v>2</v>
      </c>
      <c r="M1437" s="204"/>
      <c r="N1437" s="205"/>
      <c r="O1437" s="206"/>
      <c r="P1437" s="207"/>
      <c r="Q1437" s="208"/>
      <c r="R1437" s="207"/>
      <c r="S1437" s="205"/>
      <c r="T1437" s="205"/>
      <c r="U1437" s="205"/>
      <c r="V1437" s="80">
        <f t="shared" si="57"/>
        <v>35</v>
      </c>
      <c r="W1437" s="205"/>
      <c r="X1437" s="209"/>
      <c r="Y1437" s="210"/>
      <c r="Z1437" s="206"/>
      <c r="AA1437" s="207"/>
      <c r="AB1437" s="211"/>
      <c r="AC1437" s="212"/>
      <c r="AD1437" s="213"/>
      <c r="AE1437" s="214"/>
      <c r="AF1437" s="214"/>
      <c r="AG1437" s="214"/>
      <c r="AH1437" s="214"/>
      <c r="AI1437" s="214"/>
      <c r="AJ1437" s="214"/>
      <c r="AK1437" s="214"/>
      <c r="AL1437" s="214"/>
      <c r="AM1437" s="214"/>
      <c r="AN1437" s="214"/>
      <c r="AO1437" s="214"/>
      <c r="AP1437" s="214"/>
      <c r="AQ1437" s="214"/>
      <c r="AR1437" s="214"/>
      <c r="AS1437" s="214"/>
      <c r="AT1437" s="214"/>
    </row>
    <row r="1438" s="63" customFormat="1" ht="104" hidden="1" customHeight="1" spans="1:46">
      <c r="A1438" s="199" t="s">
        <v>19467</v>
      </c>
      <c r="B1438" s="200"/>
      <c r="C1438" s="198" t="s">
        <v>2</v>
      </c>
      <c r="D1438" s="135" t="s">
        <v>16466</v>
      </c>
      <c r="E1438" s="202" t="s">
        <v>19468</v>
      </c>
      <c r="F1438" s="202" t="s">
        <v>16400</v>
      </c>
      <c r="G1438" s="199"/>
      <c r="H1438" s="199">
        <v>25</v>
      </c>
      <c r="I1438" s="78">
        <f t="shared" si="58"/>
        <v>25</v>
      </c>
      <c r="J1438" s="203">
        <v>1</v>
      </c>
      <c r="K1438" s="141">
        <v>0</v>
      </c>
      <c r="L1438" s="193">
        <f>STOCK[[#This Row],[Entradas]]-STOCK[[#This Row],[Salidas]]</f>
        <v>1</v>
      </c>
      <c r="M1438" s="204"/>
      <c r="N1438" s="205"/>
      <c r="O1438" s="206"/>
      <c r="P1438" s="207"/>
      <c r="Q1438" s="208"/>
      <c r="R1438" s="207"/>
      <c r="S1438" s="205"/>
      <c r="T1438" s="205"/>
      <c r="U1438" s="205"/>
      <c r="V1438" s="80">
        <f t="shared" si="57"/>
        <v>25</v>
      </c>
      <c r="W1438" s="205"/>
      <c r="X1438" s="209"/>
      <c r="Y1438" s="210"/>
      <c r="Z1438" s="206"/>
      <c r="AA1438" s="207"/>
      <c r="AB1438" s="211"/>
      <c r="AC1438" s="212"/>
      <c r="AD1438" s="213"/>
      <c r="AE1438" s="214"/>
      <c r="AF1438" s="214"/>
      <c r="AG1438" s="214"/>
      <c r="AH1438" s="214"/>
      <c r="AI1438" s="214"/>
      <c r="AJ1438" s="214"/>
      <c r="AK1438" s="214"/>
      <c r="AL1438" s="214"/>
      <c r="AM1438" s="214"/>
      <c r="AN1438" s="214"/>
      <c r="AO1438" s="214"/>
      <c r="AP1438" s="214"/>
      <c r="AQ1438" s="214"/>
      <c r="AR1438" s="214"/>
      <c r="AS1438" s="214"/>
      <c r="AT1438" s="214"/>
    </row>
    <row r="1439" s="63" customFormat="1" ht="104" hidden="1" customHeight="1" spans="1:46">
      <c r="A1439" s="199" t="s">
        <v>19469</v>
      </c>
      <c r="B1439" s="200"/>
      <c r="C1439" s="198" t="s">
        <v>2</v>
      </c>
      <c r="D1439" s="135" t="s">
        <v>16466</v>
      </c>
      <c r="E1439" s="202" t="s">
        <v>19470</v>
      </c>
      <c r="F1439" s="202" t="s">
        <v>17497</v>
      </c>
      <c r="G1439" s="199"/>
      <c r="H1439" s="199">
        <v>20</v>
      </c>
      <c r="I1439" s="78">
        <f t="shared" si="58"/>
        <v>20</v>
      </c>
      <c r="J1439" s="203">
        <v>2</v>
      </c>
      <c r="K1439" s="141">
        <v>0</v>
      </c>
      <c r="L1439" s="193">
        <f>STOCK[[#This Row],[Entradas]]-STOCK[[#This Row],[Salidas]]</f>
        <v>2</v>
      </c>
      <c r="M1439" s="204"/>
      <c r="N1439" s="205"/>
      <c r="O1439" s="206"/>
      <c r="P1439" s="207"/>
      <c r="Q1439" s="208"/>
      <c r="R1439" s="207"/>
      <c r="S1439" s="205"/>
      <c r="T1439" s="205"/>
      <c r="U1439" s="205"/>
      <c r="V1439" s="80">
        <f t="shared" si="57"/>
        <v>20</v>
      </c>
      <c r="W1439" s="205"/>
      <c r="X1439" s="209"/>
      <c r="Y1439" s="210"/>
      <c r="Z1439" s="206"/>
      <c r="AA1439" s="207"/>
      <c r="AB1439" s="211"/>
      <c r="AC1439" s="212"/>
      <c r="AD1439" s="213"/>
      <c r="AE1439" s="214"/>
      <c r="AF1439" s="214"/>
      <c r="AG1439" s="214"/>
      <c r="AH1439" s="214"/>
      <c r="AI1439" s="214"/>
      <c r="AJ1439" s="214"/>
      <c r="AK1439" s="214"/>
      <c r="AL1439" s="214"/>
      <c r="AM1439" s="214"/>
      <c r="AN1439" s="214"/>
      <c r="AO1439" s="214"/>
      <c r="AP1439" s="214"/>
      <c r="AQ1439" s="214"/>
      <c r="AR1439" s="214"/>
      <c r="AS1439" s="214"/>
      <c r="AT1439" s="214"/>
    </row>
    <row r="1440" s="63" customFormat="1" ht="104" hidden="1" customHeight="1" spans="1:46">
      <c r="A1440" s="199" t="s">
        <v>19471</v>
      </c>
      <c r="B1440" s="200"/>
      <c r="C1440" s="198" t="s">
        <v>2</v>
      </c>
      <c r="D1440" s="135" t="s">
        <v>16466</v>
      </c>
      <c r="E1440" s="202" t="s">
        <v>19472</v>
      </c>
      <c r="F1440" s="202" t="s">
        <v>16409</v>
      </c>
      <c r="G1440" s="199"/>
      <c r="H1440" s="199">
        <v>30</v>
      </c>
      <c r="I1440" s="78">
        <f t="shared" si="58"/>
        <v>30</v>
      </c>
      <c r="J1440" s="203">
        <v>1</v>
      </c>
      <c r="K1440" s="141">
        <v>0</v>
      </c>
      <c r="L1440" s="193">
        <f>STOCK[[#This Row],[Entradas]]-STOCK[[#This Row],[Salidas]]</f>
        <v>1</v>
      </c>
      <c r="M1440" s="204"/>
      <c r="N1440" s="205"/>
      <c r="O1440" s="206"/>
      <c r="P1440" s="207"/>
      <c r="Q1440" s="208"/>
      <c r="R1440" s="207"/>
      <c r="S1440" s="205"/>
      <c r="T1440" s="205"/>
      <c r="U1440" s="205"/>
      <c r="V1440" s="80">
        <f t="shared" si="57"/>
        <v>30</v>
      </c>
      <c r="W1440" s="205"/>
      <c r="X1440" s="209"/>
      <c r="Y1440" s="210"/>
      <c r="Z1440" s="206"/>
      <c r="AA1440" s="207"/>
      <c r="AB1440" s="211"/>
      <c r="AC1440" s="212"/>
      <c r="AD1440" s="213"/>
      <c r="AE1440" s="214"/>
      <c r="AF1440" s="214"/>
      <c r="AG1440" s="214"/>
      <c r="AH1440" s="214"/>
      <c r="AI1440" s="214"/>
      <c r="AJ1440" s="214"/>
      <c r="AK1440" s="214"/>
      <c r="AL1440" s="214"/>
      <c r="AM1440" s="214"/>
      <c r="AN1440" s="214"/>
      <c r="AO1440" s="214"/>
      <c r="AP1440" s="214"/>
      <c r="AQ1440" s="214"/>
      <c r="AR1440" s="214"/>
      <c r="AS1440" s="214"/>
      <c r="AT1440" s="214"/>
    </row>
    <row r="1441" s="63" customFormat="1" ht="104" hidden="1" customHeight="1" spans="1:46">
      <c r="A1441" s="199" t="s">
        <v>19473</v>
      </c>
      <c r="B1441" s="200"/>
      <c r="C1441" s="198" t="s">
        <v>2</v>
      </c>
      <c r="D1441" s="135" t="s">
        <v>16466</v>
      </c>
      <c r="E1441" s="202" t="s">
        <v>19474</v>
      </c>
      <c r="F1441" s="202" t="s">
        <v>16568</v>
      </c>
      <c r="G1441" s="199"/>
      <c r="H1441" s="199">
        <v>35</v>
      </c>
      <c r="I1441" s="78">
        <f t="shared" si="58"/>
        <v>35</v>
      </c>
      <c r="J1441" s="203">
        <v>1</v>
      </c>
      <c r="K1441" s="141">
        <v>0</v>
      </c>
      <c r="L1441" s="193">
        <f>STOCK[[#This Row],[Entradas]]-STOCK[[#This Row],[Salidas]]</f>
        <v>1</v>
      </c>
      <c r="M1441" s="204"/>
      <c r="N1441" s="205"/>
      <c r="O1441" s="206"/>
      <c r="P1441" s="207"/>
      <c r="Q1441" s="208"/>
      <c r="R1441" s="207"/>
      <c r="S1441" s="205"/>
      <c r="T1441" s="205"/>
      <c r="U1441" s="205"/>
      <c r="V1441" s="80">
        <f t="shared" si="57"/>
        <v>35</v>
      </c>
      <c r="W1441" s="205"/>
      <c r="X1441" s="209"/>
      <c r="Y1441" s="210"/>
      <c r="Z1441" s="206"/>
      <c r="AA1441" s="207"/>
      <c r="AB1441" s="211"/>
      <c r="AC1441" s="212"/>
      <c r="AD1441" s="213"/>
      <c r="AE1441" s="214"/>
      <c r="AF1441" s="214"/>
      <c r="AG1441" s="214"/>
      <c r="AH1441" s="214"/>
      <c r="AI1441" s="214"/>
      <c r="AJ1441" s="214"/>
      <c r="AK1441" s="214"/>
      <c r="AL1441" s="214"/>
      <c r="AM1441" s="214"/>
      <c r="AN1441" s="214"/>
      <c r="AO1441" s="214"/>
      <c r="AP1441" s="214"/>
      <c r="AQ1441" s="214"/>
      <c r="AR1441" s="214"/>
      <c r="AS1441" s="214"/>
      <c r="AT1441" s="214"/>
    </row>
    <row r="1442" s="64" customFormat="1" ht="104" hidden="1" customHeight="1" spans="1:46">
      <c r="A1442" s="215" t="s">
        <v>19475</v>
      </c>
      <c r="B1442" s="200"/>
      <c r="C1442" s="198" t="s">
        <v>2</v>
      </c>
      <c r="D1442" s="216" t="s">
        <v>16423</v>
      </c>
      <c r="E1442" s="217" t="s">
        <v>19476</v>
      </c>
      <c r="F1442" s="217" t="s">
        <v>16413</v>
      </c>
      <c r="G1442" s="218"/>
      <c r="H1442" s="218">
        <v>30</v>
      </c>
      <c r="I1442" s="78">
        <f t="shared" si="58"/>
        <v>30</v>
      </c>
      <c r="J1442" s="219">
        <v>1</v>
      </c>
      <c r="K1442" s="220">
        <v>0</v>
      </c>
      <c r="L1442" s="193">
        <v>1</v>
      </c>
      <c r="M1442" s="222" t="e">
        <v>#REF!</v>
      </c>
      <c r="N1442" s="205">
        <v>0</v>
      </c>
      <c r="O1442" s="206">
        <v>0</v>
      </c>
      <c r="P1442" s="223">
        <v>9</v>
      </c>
      <c r="Q1442" s="208">
        <v>0</v>
      </c>
      <c r="R1442" s="223">
        <v>0</v>
      </c>
      <c r="S1442" s="205">
        <v>5</v>
      </c>
      <c r="T1442" s="205" t="e">
        <v>#REF!</v>
      </c>
      <c r="U1442" s="205" t="e">
        <v>#REF!</v>
      </c>
      <c r="V1442" s="80">
        <f t="shared" si="57"/>
        <v>30</v>
      </c>
      <c r="W1442" s="205" t="e">
        <v>#REF!</v>
      </c>
      <c r="X1442" s="209" t="e">
        <v>#REF!</v>
      </c>
      <c r="Y1442" s="210"/>
      <c r="Z1442" s="206"/>
      <c r="AA1442" s="223"/>
      <c r="AB1442" s="224"/>
      <c r="AC1442" s="225"/>
      <c r="AD1442" s="213"/>
      <c r="AE1442" s="226"/>
      <c r="AF1442" s="226"/>
      <c r="AG1442" s="226"/>
      <c r="AH1442" s="226"/>
      <c r="AI1442" s="226"/>
      <c r="AJ1442" s="226"/>
      <c r="AK1442" s="226"/>
      <c r="AL1442" s="226"/>
      <c r="AM1442" s="226"/>
      <c r="AN1442" s="226"/>
      <c r="AO1442" s="226"/>
      <c r="AP1442" s="226"/>
      <c r="AQ1442" s="226"/>
      <c r="AR1442" s="226"/>
      <c r="AS1442" s="226"/>
      <c r="AT1442" s="226"/>
    </row>
    <row r="1443" s="63" customFormat="1" ht="104" hidden="1" customHeight="1" spans="1:46">
      <c r="A1443" s="199" t="s">
        <v>19477</v>
      </c>
      <c r="B1443" s="200"/>
      <c r="C1443" s="198" t="s">
        <v>2</v>
      </c>
      <c r="D1443" s="135"/>
      <c r="E1443" s="202"/>
      <c r="F1443" s="202"/>
      <c r="G1443" s="199"/>
      <c r="H1443" s="199"/>
      <c r="I1443" s="78">
        <f t="shared" si="58"/>
        <v>0</v>
      </c>
      <c r="J1443" s="203"/>
      <c r="K1443" s="208"/>
      <c r="L1443" s="193">
        <f>STOCK[[#This Row],[Entradas]]-STOCK[[#This Row],[Salidas]]</f>
        <v>0</v>
      </c>
      <c r="M1443" s="204"/>
      <c r="N1443" s="205"/>
      <c r="O1443" s="206"/>
      <c r="P1443" s="207"/>
      <c r="Q1443" s="208"/>
      <c r="R1443" s="207"/>
      <c r="S1443" s="205"/>
      <c r="T1443" s="205"/>
      <c r="U1443" s="205"/>
      <c r="V1443" s="80">
        <f t="shared" si="57"/>
        <v>0</v>
      </c>
      <c r="W1443" s="205"/>
      <c r="X1443" s="209"/>
      <c r="Y1443" s="210"/>
      <c r="Z1443" s="206"/>
      <c r="AA1443" s="207"/>
      <c r="AB1443" s="211"/>
      <c r="AC1443" s="212"/>
      <c r="AD1443" s="213"/>
      <c r="AE1443" s="214"/>
      <c r="AF1443" s="214"/>
      <c r="AG1443" s="214"/>
      <c r="AH1443" s="214"/>
      <c r="AI1443" s="214"/>
      <c r="AJ1443" s="214"/>
      <c r="AK1443" s="214"/>
      <c r="AL1443" s="214"/>
      <c r="AM1443" s="214"/>
      <c r="AN1443" s="214"/>
      <c r="AO1443" s="214"/>
      <c r="AP1443" s="214"/>
      <c r="AQ1443" s="214"/>
      <c r="AR1443" s="214"/>
      <c r="AS1443" s="214"/>
      <c r="AT1443" s="214"/>
    </row>
    <row r="1444" s="63" customFormat="1" ht="104" hidden="1" customHeight="1" spans="1:46">
      <c r="A1444" s="199" t="s">
        <v>19478</v>
      </c>
      <c r="B1444" s="200"/>
      <c r="C1444" s="198" t="s">
        <v>2</v>
      </c>
      <c r="D1444" s="135"/>
      <c r="E1444" s="202"/>
      <c r="F1444" s="202"/>
      <c r="G1444" s="199"/>
      <c r="H1444" s="199"/>
      <c r="I1444" s="78">
        <f t="shared" si="58"/>
        <v>0</v>
      </c>
      <c r="J1444" s="203"/>
      <c r="K1444" s="208"/>
      <c r="L1444" s="193">
        <f>STOCK[[#This Row],[Entradas]]-STOCK[[#This Row],[Salidas]]</f>
        <v>0</v>
      </c>
      <c r="M1444" s="204"/>
      <c r="N1444" s="205"/>
      <c r="O1444" s="206"/>
      <c r="P1444" s="207"/>
      <c r="Q1444" s="208"/>
      <c r="R1444" s="207"/>
      <c r="S1444" s="205"/>
      <c r="T1444" s="205"/>
      <c r="U1444" s="205"/>
      <c r="V1444" s="80">
        <f t="shared" si="57"/>
        <v>0</v>
      </c>
      <c r="W1444" s="205"/>
      <c r="X1444" s="209"/>
      <c r="Y1444" s="210"/>
      <c r="Z1444" s="206"/>
      <c r="AA1444" s="207"/>
      <c r="AB1444" s="211"/>
      <c r="AC1444" s="212"/>
      <c r="AD1444" s="213"/>
      <c r="AE1444" s="214"/>
      <c r="AF1444" s="214"/>
      <c r="AG1444" s="214"/>
      <c r="AH1444" s="214"/>
      <c r="AI1444" s="214"/>
      <c r="AJ1444" s="214"/>
      <c r="AK1444" s="214"/>
      <c r="AL1444" s="214"/>
      <c r="AM1444" s="214"/>
      <c r="AN1444" s="214"/>
      <c r="AO1444" s="214"/>
      <c r="AP1444" s="214"/>
      <c r="AQ1444" s="214"/>
      <c r="AR1444" s="214"/>
      <c r="AS1444" s="214"/>
      <c r="AT1444" s="214"/>
    </row>
    <row r="1445" s="63" customFormat="1" ht="104" hidden="1" customHeight="1" spans="1:46">
      <c r="A1445" s="199" t="s">
        <v>19479</v>
      </c>
      <c r="B1445" s="200"/>
      <c r="C1445" s="198" t="s">
        <v>2</v>
      </c>
      <c r="D1445" s="135"/>
      <c r="E1445" s="202"/>
      <c r="F1445" s="202"/>
      <c r="G1445" s="199"/>
      <c r="H1445" s="199"/>
      <c r="I1445" s="78">
        <f t="shared" si="58"/>
        <v>0</v>
      </c>
      <c r="J1445" s="203"/>
      <c r="K1445" s="208"/>
      <c r="L1445" s="193">
        <f>STOCK[[#This Row],[Entradas]]-STOCK[[#This Row],[Salidas]]</f>
        <v>0</v>
      </c>
      <c r="M1445" s="204"/>
      <c r="N1445" s="205"/>
      <c r="O1445" s="206"/>
      <c r="P1445" s="207"/>
      <c r="Q1445" s="208"/>
      <c r="R1445" s="207"/>
      <c r="S1445" s="205"/>
      <c r="T1445" s="205"/>
      <c r="U1445" s="205"/>
      <c r="V1445" s="80">
        <f t="shared" si="57"/>
        <v>0</v>
      </c>
      <c r="W1445" s="205"/>
      <c r="X1445" s="209"/>
      <c r="Y1445" s="210"/>
      <c r="Z1445" s="206"/>
      <c r="AA1445" s="207"/>
      <c r="AB1445" s="211"/>
      <c r="AC1445" s="212"/>
      <c r="AD1445" s="213"/>
      <c r="AE1445" s="214"/>
      <c r="AF1445" s="214"/>
      <c r="AG1445" s="214"/>
      <c r="AH1445" s="214"/>
      <c r="AI1445" s="214"/>
      <c r="AJ1445" s="214"/>
      <c r="AK1445" s="214"/>
      <c r="AL1445" s="214"/>
      <c r="AM1445" s="214"/>
      <c r="AN1445" s="214"/>
      <c r="AO1445" s="214"/>
      <c r="AP1445" s="214"/>
      <c r="AQ1445" s="214"/>
      <c r="AR1445" s="214"/>
      <c r="AS1445" s="214"/>
      <c r="AT1445" s="214"/>
    </row>
    <row r="1446" s="63" customFormat="1" ht="104" hidden="1" customHeight="1" spans="1:46">
      <c r="A1446" s="199" t="s">
        <v>19480</v>
      </c>
      <c r="B1446" s="200"/>
      <c r="C1446" s="198" t="s">
        <v>2</v>
      </c>
      <c r="D1446" s="135"/>
      <c r="E1446" s="202"/>
      <c r="F1446" s="202"/>
      <c r="G1446" s="199"/>
      <c r="H1446" s="199"/>
      <c r="I1446" s="221"/>
      <c r="J1446" s="203"/>
      <c r="K1446" s="208"/>
      <c r="L1446" s="193">
        <f>STOCK[[#This Row],[Entradas]]-STOCK[[#This Row],[Salidas]]</f>
        <v>0</v>
      </c>
      <c r="M1446" s="204"/>
      <c r="N1446" s="205"/>
      <c r="O1446" s="206"/>
      <c r="P1446" s="207"/>
      <c r="Q1446" s="208"/>
      <c r="R1446" s="207"/>
      <c r="S1446" s="205"/>
      <c r="T1446" s="205"/>
      <c r="U1446" s="205"/>
      <c r="V1446" s="80">
        <f t="shared" si="57"/>
        <v>0</v>
      </c>
      <c r="W1446" s="205"/>
      <c r="X1446" s="209"/>
      <c r="Y1446" s="210"/>
      <c r="Z1446" s="206"/>
      <c r="AA1446" s="207"/>
      <c r="AB1446" s="211"/>
      <c r="AC1446" s="212"/>
      <c r="AD1446" s="213"/>
      <c r="AE1446" s="214"/>
      <c r="AF1446" s="214"/>
      <c r="AG1446" s="214"/>
      <c r="AH1446" s="214"/>
      <c r="AI1446" s="214"/>
      <c r="AJ1446" s="214"/>
      <c r="AK1446" s="214"/>
      <c r="AL1446" s="214"/>
      <c r="AM1446" s="214"/>
      <c r="AN1446" s="214"/>
      <c r="AO1446" s="214"/>
      <c r="AP1446" s="214"/>
      <c r="AQ1446" s="214"/>
      <c r="AR1446" s="214"/>
      <c r="AS1446" s="214"/>
      <c r="AT1446" s="214"/>
    </row>
    <row r="1447" s="63" customFormat="1" ht="104" hidden="1" customHeight="1" spans="1:46">
      <c r="A1447" s="199" t="s">
        <v>19481</v>
      </c>
      <c r="B1447" s="200"/>
      <c r="C1447" s="198" t="s">
        <v>2</v>
      </c>
      <c r="D1447" s="135"/>
      <c r="E1447" s="202"/>
      <c r="F1447" s="202"/>
      <c r="G1447" s="199"/>
      <c r="H1447" s="199"/>
      <c r="I1447" s="221"/>
      <c r="J1447" s="203"/>
      <c r="K1447" s="208"/>
      <c r="L1447" s="193">
        <f>STOCK[[#This Row],[Entradas]]-STOCK[[#This Row],[Salidas]]</f>
        <v>0</v>
      </c>
      <c r="M1447" s="204"/>
      <c r="N1447" s="205"/>
      <c r="O1447" s="206"/>
      <c r="P1447" s="207"/>
      <c r="Q1447" s="208"/>
      <c r="R1447" s="207"/>
      <c r="S1447" s="205"/>
      <c r="T1447" s="205"/>
      <c r="U1447" s="205"/>
      <c r="V1447" s="80">
        <f t="shared" si="57"/>
        <v>0</v>
      </c>
      <c r="W1447" s="205"/>
      <c r="X1447" s="209"/>
      <c r="Y1447" s="210"/>
      <c r="Z1447" s="206"/>
      <c r="AA1447" s="207"/>
      <c r="AB1447" s="211"/>
      <c r="AC1447" s="212"/>
      <c r="AD1447" s="213"/>
      <c r="AE1447" s="214"/>
      <c r="AF1447" s="214"/>
      <c r="AG1447" s="214"/>
      <c r="AH1447" s="214"/>
      <c r="AI1447" s="214"/>
      <c r="AJ1447" s="214"/>
      <c r="AK1447" s="214"/>
      <c r="AL1447" s="214"/>
      <c r="AM1447" s="214"/>
      <c r="AN1447" s="214"/>
      <c r="AO1447" s="214"/>
      <c r="AP1447" s="214"/>
      <c r="AQ1447" s="214"/>
      <c r="AR1447" s="214"/>
      <c r="AS1447" s="214"/>
      <c r="AT1447" s="214"/>
    </row>
    <row r="1448" s="63" customFormat="1" ht="104" hidden="1" customHeight="1" spans="1:46">
      <c r="A1448" s="199" t="s">
        <v>19482</v>
      </c>
      <c r="B1448" s="200"/>
      <c r="C1448" s="198" t="s">
        <v>2</v>
      </c>
      <c r="D1448" s="135"/>
      <c r="E1448" s="202"/>
      <c r="F1448" s="202"/>
      <c r="G1448" s="199"/>
      <c r="H1448" s="199"/>
      <c r="I1448" s="221"/>
      <c r="J1448" s="203"/>
      <c r="K1448" s="208"/>
      <c r="L1448" s="193">
        <f>STOCK[[#This Row],[Entradas]]-STOCK[[#This Row],[Salidas]]</f>
        <v>0</v>
      </c>
      <c r="M1448" s="204"/>
      <c r="N1448" s="205"/>
      <c r="O1448" s="206"/>
      <c r="P1448" s="207"/>
      <c r="Q1448" s="208"/>
      <c r="R1448" s="207"/>
      <c r="S1448" s="205"/>
      <c r="T1448" s="205"/>
      <c r="U1448" s="205"/>
      <c r="V1448" s="80">
        <f t="shared" si="57"/>
        <v>0</v>
      </c>
      <c r="W1448" s="205"/>
      <c r="X1448" s="209"/>
      <c r="Y1448" s="210"/>
      <c r="Z1448" s="206"/>
      <c r="AA1448" s="207"/>
      <c r="AB1448" s="211"/>
      <c r="AC1448" s="212"/>
      <c r="AD1448" s="213"/>
      <c r="AE1448" s="214"/>
      <c r="AF1448" s="214"/>
      <c r="AG1448" s="214"/>
      <c r="AH1448" s="214"/>
      <c r="AI1448" s="214"/>
      <c r="AJ1448" s="214"/>
      <c r="AK1448" s="214"/>
      <c r="AL1448" s="214"/>
      <c r="AM1448" s="214"/>
      <c r="AN1448" s="214"/>
      <c r="AO1448" s="214"/>
      <c r="AP1448" s="214"/>
      <c r="AQ1448" s="214"/>
      <c r="AR1448" s="214"/>
      <c r="AS1448" s="214"/>
      <c r="AT1448" s="214"/>
    </row>
    <row r="1449" s="63" customFormat="1" ht="104" hidden="1" customHeight="1" spans="1:46">
      <c r="A1449" s="199" t="s">
        <v>19483</v>
      </c>
      <c r="B1449" s="200"/>
      <c r="C1449" s="198" t="s">
        <v>2</v>
      </c>
      <c r="D1449" s="135"/>
      <c r="E1449" s="202"/>
      <c r="F1449" s="202"/>
      <c r="G1449" s="199"/>
      <c r="H1449" s="199"/>
      <c r="I1449" s="221"/>
      <c r="J1449" s="203"/>
      <c r="K1449" s="208"/>
      <c r="L1449" s="193">
        <f>STOCK[[#This Row],[Entradas]]-STOCK[[#This Row],[Salidas]]</f>
        <v>0</v>
      </c>
      <c r="M1449" s="204"/>
      <c r="N1449" s="205"/>
      <c r="O1449" s="206"/>
      <c r="P1449" s="207"/>
      <c r="Q1449" s="208"/>
      <c r="R1449" s="207"/>
      <c r="S1449" s="205"/>
      <c r="T1449" s="205"/>
      <c r="U1449" s="205"/>
      <c r="V1449" s="80">
        <f t="shared" si="57"/>
        <v>0</v>
      </c>
      <c r="W1449" s="205"/>
      <c r="X1449" s="209"/>
      <c r="Y1449" s="210"/>
      <c r="Z1449" s="206"/>
      <c r="AA1449" s="207"/>
      <c r="AB1449" s="211"/>
      <c r="AC1449" s="212"/>
      <c r="AD1449" s="213"/>
      <c r="AE1449" s="214"/>
      <c r="AF1449" s="214"/>
      <c r="AG1449" s="214"/>
      <c r="AH1449" s="214"/>
      <c r="AI1449" s="214"/>
      <c r="AJ1449" s="214"/>
      <c r="AK1449" s="214"/>
      <c r="AL1449" s="214"/>
      <c r="AM1449" s="214"/>
      <c r="AN1449" s="214"/>
      <c r="AO1449" s="214"/>
      <c r="AP1449" s="214"/>
      <c r="AQ1449" s="214"/>
      <c r="AR1449" s="214"/>
      <c r="AS1449" s="214"/>
      <c r="AT1449" s="214"/>
    </row>
    <row r="1450" s="63" customFormat="1" ht="104" hidden="1" customHeight="1" spans="1:46">
      <c r="A1450" s="199" t="s">
        <v>19484</v>
      </c>
      <c r="B1450" s="200"/>
      <c r="C1450" s="198" t="s">
        <v>2</v>
      </c>
      <c r="D1450" s="135"/>
      <c r="E1450" s="202"/>
      <c r="F1450" s="202"/>
      <c r="G1450" s="199"/>
      <c r="H1450" s="199"/>
      <c r="I1450" s="221"/>
      <c r="J1450" s="203"/>
      <c r="K1450" s="208"/>
      <c r="L1450" s="193">
        <f>STOCK[[#This Row],[Entradas]]-STOCK[[#This Row],[Salidas]]</f>
        <v>0</v>
      </c>
      <c r="M1450" s="204"/>
      <c r="N1450" s="205"/>
      <c r="O1450" s="206"/>
      <c r="P1450" s="207"/>
      <c r="Q1450" s="208"/>
      <c r="R1450" s="207"/>
      <c r="S1450" s="205"/>
      <c r="T1450" s="205"/>
      <c r="U1450" s="205"/>
      <c r="V1450" s="80">
        <f t="shared" si="57"/>
        <v>0</v>
      </c>
      <c r="W1450" s="205"/>
      <c r="X1450" s="209"/>
      <c r="Y1450" s="210"/>
      <c r="Z1450" s="206"/>
      <c r="AA1450" s="207"/>
      <c r="AB1450" s="211"/>
      <c r="AC1450" s="212"/>
      <c r="AD1450" s="213"/>
      <c r="AE1450" s="214"/>
      <c r="AF1450" s="214"/>
      <c r="AG1450" s="214"/>
      <c r="AH1450" s="214"/>
      <c r="AI1450" s="214"/>
      <c r="AJ1450" s="214"/>
      <c r="AK1450" s="214"/>
      <c r="AL1450" s="214"/>
      <c r="AM1450" s="214"/>
      <c r="AN1450" s="214"/>
      <c r="AO1450" s="214"/>
      <c r="AP1450" s="214"/>
      <c r="AQ1450" s="214"/>
      <c r="AR1450" s="214"/>
      <c r="AS1450" s="214"/>
      <c r="AT1450" s="214"/>
    </row>
    <row r="1451" s="63" customFormat="1" ht="104" hidden="1" customHeight="1" spans="1:46">
      <c r="A1451" s="199" t="s">
        <v>19485</v>
      </c>
      <c r="B1451" s="200"/>
      <c r="C1451" s="198" t="s">
        <v>2</v>
      </c>
      <c r="D1451" s="135"/>
      <c r="E1451" s="202"/>
      <c r="F1451" s="202"/>
      <c r="G1451" s="199"/>
      <c r="H1451" s="199"/>
      <c r="I1451" s="221"/>
      <c r="J1451" s="203"/>
      <c r="K1451" s="208"/>
      <c r="L1451" s="193">
        <f>STOCK[[#This Row],[Entradas]]-STOCK[[#This Row],[Salidas]]</f>
        <v>0</v>
      </c>
      <c r="M1451" s="204"/>
      <c r="N1451" s="205"/>
      <c r="O1451" s="206"/>
      <c r="P1451" s="207"/>
      <c r="Q1451" s="208"/>
      <c r="R1451" s="207"/>
      <c r="S1451" s="205"/>
      <c r="T1451" s="205"/>
      <c r="U1451" s="205"/>
      <c r="V1451" s="80">
        <f t="shared" si="57"/>
        <v>0</v>
      </c>
      <c r="W1451" s="205"/>
      <c r="X1451" s="209"/>
      <c r="Y1451" s="210"/>
      <c r="Z1451" s="206"/>
      <c r="AA1451" s="207"/>
      <c r="AB1451" s="211"/>
      <c r="AC1451" s="212"/>
      <c r="AD1451" s="213"/>
      <c r="AE1451" s="214"/>
      <c r="AF1451" s="214"/>
      <c r="AG1451" s="214"/>
      <c r="AH1451" s="214"/>
      <c r="AI1451" s="214"/>
      <c r="AJ1451" s="214"/>
      <c r="AK1451" s="214"/>
      <c r="AL1451" s="214"/>
      <c r="AM1451" s="214"/>
      <c r="AN1451" s="214"/>
      <c r="AO1451" s="214"/>
      <c r="AP1451" s="214"/>
      <c r="AQ1451" s="214"/>
      <c r="AR1451" s="214"/>
      <c r="AS1451" s="214"/>
      <c r="AT1451" s="214"/>
    </row>
    <row r="1452" s="63" customFormat="1" ht="104" hidden="1" customHeight="1" spans="1:46">
      <c r="A1452" s="199" t="s">
        <v>19486</v>
      </c>
      <c r="B1452" s="200"/>
      <c r="C1452" s="198" t="s">
        <v>2</v>
      </c>
      <c r="D1452" s="135"/>
      <c r="E1452" s="202"/>
      <c r="F1452" s="202"/>
      <c r="G1452" s="199"/>
      <c r="H1452" s="199"/>
      <c r="I1452" s="221"/>
      <c r="J1452" s="203"/>
      <c r="K1452" s="208"/>
      <c r="L1452" s="193">
        <f>STOCK[[#This Row],[Entradas]]-STOCK[[#This Row],[Salidas]]</f>
        <v>0</v>
      </c>
      <c r="M1452" s="204"/>
      <c r="N1452" s="205"/>
      <c r="O1452" s="206"/>
      <c r="P1452" s="207"/>
      <c r="Q1452" s="208"/>
      <c r="R1452" s="207"/>
      <c r="S1452" s="205"/>
      <c r="T1452" s="205"/>
      <c r="U1452" s="205"/>
      <c r="V1452" s="80">
        <f t="shared" si="57"/>
        <v>0</v>
      </c>
      <c r="W1452" s="205"/>
      <c r="X1452" s="209"/>
      <c r="Y1452" s="210"/>
      <c r="Z1452" s="206"/>
      <c r="AA1452" s="207"/>
      <c r="AB1452" s="211"/>
      <c r="AC1452" s="212"/>
      <c r="AD1452" s="213"/>
      <c r="AE1452" s="214"/>
      <c r="AF1452" s="214"/>
      <c r="AG1452" s="214"/>
      <c r="AH1452" s="214"/>
      <c r="AI1452" s="214"/>
      <c r="AJ1452" s="214"/>
      <c r="AK1452" s="214"/>
      <c r="AL1452" s="214"/>
      <c r="AM1452" s="214"/>
      <c r="AN1452" s="214"/>
      <c r="AO1452" s="214"/>
      <c r="AP1452" s="214"/>
      <c r="AQ1452" s="214"/>
      <c r="AR1452" s="214"/>
      <c r="AS1452" s="214"/>
      <c r="AT1452" s="214"/>
    </row>
    <row r="1453" s="63" customFormat="1" ht="104" hidden="1" customHeight="1" spans="1:46">
      <c r="A1453" s="199" t="s">
        <v>19487</v>
      </c>
      <c r="B1453" s="200"/>
      <c r="C1453" s="198" t="s">
        <v>2</v>
      </c>
      <c r="D1453" s="135"/>
      <c r="E1453" s="202"/>
      <c r="F1453" s="202"/>
      <c r="G1453" s="199"/>
      <c r="H1453" s="199"/>
      <c r="I1453" s="221"/>
      <c r="J1453" s="203"/>
      <c r="K1453" s="208"/>
      <c r="L1453" s="193">
        <f>STOCK[[#This Row],[Entradas]]-STOCK[[#This Row],[Salidas]]</f>
        <v>0</v>
      </c>
      <c r="M1453" s="204"/>
      <c r="N1453" s="205"/>
      <c r="O1453" s="206"/>
      <c r="P1453" s="207"/>
      <c r="Q1453" s="208"/>
      <c r="R1453" s="207"/>
      <c r="S1453" s="205"/>
      <c r="T1453" s="205"/>
      <c r="U1453" s="205"/>
      <c r="V1453" s="80">
        <f t="shared" si="57"/>
        <v>0</v>
      </c>
      <c r="W1453" s="205"/>
      <c r="X1453" s="209"/>
      <c r="Y1453" s="210"/>
      <c r="Z1453" s="206"/>
      <c r="AA1453" s="207"/>
      <c r="AB1453" s="211"/>
      <c r="AC1453" s="212"/>
      <c r="AD1453" s="213"/>
      <c r="AE1453" s="214"/>
      <c r="AF1453" s="214"/>
      <c r="AG1453" s="214"/>
      <c r="AH1453" s="214"/>
      <c r="AI1453" s="214"/>
      <c r="AJ1453" s="214"/>
      <c r="AK1453" s="214"/>
      <c r="AL1453" s="214"/>
      <c r="AM1453" s="214"/>
      <c r="AN1453" s="214"/>
      <c r="AO1453" s="214"/>
      <c r="AP1453" s="214"/>
      <c r="AQ1453" s="214"/>
      <c r="AR1453" s="214"/>
      <c r="AS1453" s="214"/>
      <c r="AT1453" s="214"/>
    </row>
    <row r="1454" s="63" customFormat="1" ht="104" hidden="1" customHeight="1" spans="1:46">
      <c r="A1454" s="199" t="s">
        <v>19488</v>
      </c>
      <c r="B1454" s="200"/>
      <c r="C1454" s="198" t="s">
        <v>2</v>
      </c>
      <c r="D1454" s="135"/>
      <c r="E1454" s="202"/>
      <c r="F1454" s="202"/>
      <c r="G1454" s="199"/>
      <c r="H1454" s="199"/>
      <c r="I1454" s="221"/>
      <c r="J1454" s="203"/>
      <c r="K1454" s="208"/>
      <c r="L1454" s="193">
        <f>STOCK[[#This Row],[Entradas]]-STOCK[[#This Row],[Salidas]]</f>
        <v>0</v>
      </c>
      <c r="M1454" s="204"/>
      <c r="N1454" s="205"/>
      <c r="O1454" s="206"/>
      <c r="P1454" s="207"/>
      <c r="Q1454" s="208"/>
      <c r="R1454" s="207"/>
      <c r="S1454" s="205"/>
      <c r="T1454" s="205"/>
      <c r="U1454" s="205"/>
      <c r="V1454" s="80">
        <f t="shared" si="57"/>
        <v>0</v>
      </c>
      <c r="W1454" s="205"/>
      <c r="X1454" s="209"/>
      <c r="Y1454" s="210"/>
      <c r="Z1454" s="206"/>
      <c r="AA1454" s="207"/>
      <c r="AB1454" s="211"/>
      <c r="AC1454" s="212"/>
      <c r="AD1454" s="213"/>
      <c r="AE1454" s="214"/>
      <c r="AF1454" s="214"/>
      <c r="AG1454" s="214"/>
      <c r="AH1454" s="214"/>
      <c r="AI1454" s="214"/>
      <c r="AJ1454" s="214"/>
      <c r="AK1454" s="214"/>
      <c r="AL1454" s="214"/>
      <c r="AM1454" s="214"/>
      <c r="AN1454" s="214"/>
      <c r="AO1454" s="214"/>
      <c r="AP1454" s="214"/>
      <c r="AQ1454" s="214"/>
      <c r="AR1454" s="214"/>
      <c r="AS1454" s="214"/>
      <c r="AT1454" s="214"/>
    </row>
    <row r="1455" s="63" customFormat="1" ht="104" hidden="1" customHeight="1" spans="1:46">
      <c r="A1455" s="199" t="s">
        <v>19489</v>
      </c>
      <c r="B1455" s="200"/>
      <c r="C1455" s="198" t="s">
        <v>2</v>
      </c>
      <c r="D1455" s="135"/>
      <c r="E1455" s="202"/>
      <c r="F1455" s="202"/>
      <c r="G1455" s="199"/>
      <c r="H1455" s="199"/>
      <c r="I1455" s="221"/>
      <c r="J1455" s="203"/>
      <c r="K1455" s="208"/>
      <c r="L1455" s="193">
        <f>STOCK[[#This Row],[Entradas]]-STOCK[[#This Row],[Salidas]]</f>
        <v>0</v>
      </c>
      <c r="M1455" s="204"/>
      <c r="N1455" s="205"/>
      <c r="O1455" s="206"/>
      <c r="P1455" s="207"/>
      <c r="Q1455" s="208"/>
      <c r="R1455" s="207"/>
      <c r="S1455" s="205"/>
      <c r="T1455" s="205"/>
      <c r="U1455" s="205"/>
      <c r="V1455" s="80">
        <f t="shared" si="57"/>
        <v>0</v>
      </c>
      <c r="W1455" s="205"/>
      <c r="X1455" s="209"/>
      <c r="Y1455" s="210"/>
      <c r="Z1455" s="206"/>
      <c r="AA1455" s="207"/>
      <c r="AB1455" s="211"/>
      <c r="AC1455" s="212"/>
      <c r="AD1455" s="213"/>
      <c r="AE1455" s="214"/>
      <c r="AF1455" s="214"/>
      <c r="AG1455" s="214"/>
      <c r="AH1455" s="214"/>
      <c r="AI1455" s="214"/>
      <c r="AJ1455" s="214"/>
      <c r="AK1455" s="214"/>
      <c r="AL1455" s="214"/>
      <c r="AM1455" s="214"/>
      <c r="AN1455" s="214"/>
      <c r="AO1455" s="214"/>
      <c r="AP1455" s="214"/>
      <c r="AQ1455" s="214"/>
      <c r="AR1455" s="214"/>
      <c r="AS1455" s="214"/>
      <c r="AT1455" s="214"/>
    </row>
    <row r="1456" s="63" customFormat="1" ht="104" hidden="1" customHeight="1" spans="1:46">
      <c r="A1456" s="199" t="s">
        <v>19490</v>
      </c>
      <c r="B1456" s="200"/>
      <c r="C1456" s="198" t="s">
        <v>2</v>
      </c>
      <c r="D1456" s="135"/>
      <c r="E1456" s="202"/>
      <c r="F1456" s="202"/>
      <c r="G1456" s="199"/>
      <c r="H1456" s="199"/>
      <c r="I1456" s="221"/>
      <c r="J1456" s="203"/>
      <c r="K1456" s="208"/>
      <c r="L1456" s="193">
        <f>STOCK[[#This Row],[Entradas]]-STOCK[[#This Row],[Salidas]]</f>
        <v>0</v>
      </c>
      <c r="M1456" s="204"/>
      <c r="N1456" s="205"/>
      <c r="O1456" s="206"/>
      <c r="P1456" s="207"/>
      <c r="Q1456" s="208"/>
      <c r="R1456" s="207"/>
      <c r="S1456" s="205"/>
      <c r="T1456" s="205"/>
      <c r="U1456" s="205"/>
      <c r="V1456" s="80">
        <f t="shared" si="57"/>
        <v>0</v>
      </c>
      <c r="W1456" s="205"/>
      <c r="X1456" s="209"/>
      <c r="Y1456" s="210"/>
      <c r="Z1456" s="206"/>
      <c r="AA1456" s="207"/>
      <c r="AB1456" s="211"/>
      <c r="AC1456" s="212"/>
      <c r="AD1456" s="213"/>
      <c r="AE1456" s="214"/>
      <c r="AF1456" s="214"/>
      <c r="AG1456" s="214"/>
      <c r="AH1456" s="214"/>
      <c r="AI1456" s="214"/>
      <c r="AJ1456" s="214"/>
      <c r="AK1456" s="214"/>
      <c r="AL1456" s="214"/>
      <c r="AM1456" s="214"/>
      <c r="AN1456" s="214"/>
      <c r="AO1456" s="214"/>
      <c r="AP1456" s="214"/>
      <c r="AQ1456" s="214"/>
      <c r="AR1456" s="214"/>
      <c r="AS1456" s="214"/>
      <c r="AT1456" s="214"/>
    </row>
    <row r="1457" s="63" customFormat="1" ht="104" hidden="1" customHeight="1" spans="1:46">
      <c r="A1457" s="199" t="s">
        <v>19491</v>
      </c>
      <c r="B1457" s="200"/>
      <c r="C1457" s="198" t="s">
        <v>2</v>
      </c>
      <c r="D1457" s="135"/>
      <c r="E1457" s="202"/>
      <c r="F1457" s="202"/>
      <c r="G1457" s="199"/>
      <c r="H1457" s="199"/>
      <c r="I1457" s="221"/>
      <c r="J1457" s="203"/>
      <c r="K1457" s="208"/>
      <c r="L1457" s="193">
        <f>STOCK[[#This Row],[Entradas]]-STOCK[[#This Row],[Salidas]]</f>
        <v>0</v>
      </c>
      <c r="M1457" s="204"/>
      <c r="N1457" s="205"/>
      <c r="O1457" s="206"/>
      <c r="P1457" s="207"/>
      <c r="Q1457" s="208"/>
      <c r="R1457" s="207"/>
      <c r="S1457" s="205"/>
      <c r="T1457" s="205"/>
      <c r="U1457" s="205"/>
      <c r="V1457" s="80">
        <f t="shared" si="57"/>
        <v>0</v>
      </c>
      <c r="W1457" s="205"/>
      <c r="X1457" s="209"/>
      <c r="Y1457" s="210"/>
      <c r="Z1457" s="206"/>
      <c r="AA1457" s="207"/>
      <c r="AB1457" s="211"/>
      <c r="AC1457" s="212"/>
      <c r="AD1457" s="213"/>
      <c r="AE1457" s="214"/>
      <c r="AF1457" s="214"/>
      <c r="AG1457" s="214"/>
      <c r="AH1457" s="214"/>
      <c r="AI1457" s="214"/>
      <c r="AJ1457" s="214"/>
      <c r="AK1457" s="214"/>
      <c r="AL1457" s="214"/>
      <c r="AM1457" s="214"/>
      <c r="AN1457" s="214"/>
      <c r="AO1457" s="214"/>
      <c r="AP1457" s="214"/>
      <c r="AQ1457" s="214"/>
      <c r="AR1457" s="214"/>
      <c r="AS1457" s="214"/>
      <c r="AT1457" s="214"/>
    </row>
    <row r="1458" s="63" customFormat="1" ht="104" hidden="1" customHeight="1" spans="1:46">
      <c r="A1458" s="199" t="s">
        <v>19492</v>
      </c>
      <c r="B1458" s="200"/>
      <c r="C1458" s="198" t="s">
        <v>2</v>
      </c>
      <c r="D1458" s="135"/>
      <c r="E1458" s="202"/>
      <c r="F1458" s="202"/>
      <c r="G1458" s="199"/>
      <c r="H1458" s="199"/>
      <c r="I1458" s="221"/>
      <c r="J1458" s="203"/>
      <c r="K1458" s="208"/>
      <c r="L1458" s="193">
        <f>STOCK[[#This Row],[Entradas]]-STOCK[[#This Row],[Salidas]]</f>
        <v>0</v>
      </c>
      <c r="M1458" s="204"/>
      <c r="N1458" s="205"/>
      <c r="O1458" s="206"/>
      <c r="P1458" s="207"/>
      <c r="Q1458" s="208"/>
      <c r="R1458" s="207"/>
      <c r="S1458" s="205"/>
      <c r="T1458" s="205"/>
      <c r="U1458" s="205"/>
      <c r="V1458" s="207"/>
      <c r="W1458" s="205"/>
      <c r="X1458" s="209"/>
      <c r="Y1458" s="210"/>
      <c r="Z1458" s="206"/>
      <c r="AA1458" s="207"/>
      <c r="AB1458" s="211"/>
      <c r="AC1458" s="212"/>
      <c r="AD1458" s="213"/>
      <c r="AE1458" s="214"/>
      <c r="AF1458" s="214"/>
      <c r="AG1458" s="214"/>
      <c r="AH1458" s="214"/>
      <c r="AI1458" s="214"/>
      <c r="AJ1458" s="214"/>
      <c r="AK1458" s="214"/>
      <c r="AL1458" s="214"/>
      <c r="AM1458" s="214"/>
      <c r="AN1458" s="214"/>
      <c r="AO1458" s="214"/>
      <c r="AP1458" s="214"/>
      <c r="AQ1458" s="214"/>
      <c r="AR1458" s="214"/>
      <c r="AS1458" s="214"/>
      <c r="AT1458" s="214"/>
    </row>
    <row r="1459" s="63" customFormat="1" ht="104" hidden="1" customHeight="1" spans="1:46">
      <c r="A1459" s="199" t="s">
        <v>19493</v>
      </c>
      <c r="B1459" s="200"/>
      <c r="C1459" s="198" t="s">
        <v>2</v>
      </c>
      <c r="D1459" s="135"/>
      <c r="E1459" s="202"/>
      <c r="F1459" s="202"/>
      <c r="G1459" s="199"/>
      <c r="H1459" s="199"/>
      <c r="I1459" s="221"/>
      <c r="J1459" s="203"/>
      <c r="K1459" s="208"/>
      <c r="L1459" s="193">
        <f>STOCK[[#This Row],[Entradas]]-STOCK[[#This Row],[Salidas]]</f>
        <v>0</v>
      </c>
      <c r="M1459" s="204"/>
      <c r="N1459" s="205"/>
      <c r="O1459" s="206"/>
      <c r="P1459" s="207"/>
      <c r="Q1459" s="208"/>
      <c r="R1459" s="207"/>
      <c r="S1459" s="205"/>
      <c r="T1459" s="205"/>
      <c r="U1459" s="205"/>
      <c r="V1459" s="207"/>
      <c r="W1459" s="205"/>
      <c r="X1459" s="209"/>
      <c r="Y1459" s="210"/>
      <c r="Z1459" s="206"/>
      <c r="AA1459" s="207"/>
      <c r="AB1459" s="211"/>
      <c r="AC1459" s="212"/>
      <c r="AD1459" s="213"/>
      <c r="AE1459" s="214"/>
      <c r="AF1459" s="214"/>
      <c r="AG1459" s="214"/>
      <c r="AH1459" s="214"/>
      <c r="AI1459" s="214"/>
      <c r="AJ1459" s="214"/>
      <c r="AK1459" s="214"/>
      <c r="AL1459" s="214"/>
      <c r="AM1459" s="214"/>
      <c r="AN1459" s="214"/>
      <c r="AO1459" s="214"/>
      <c r="AP1459" s="214"/>
      <c r="AQ1459" s="214"/>
      <c r="AR1459" s="214"/>
      <c r="AS1459" s="214"/>
      <c r="AT1459" s="214"/>
    </row>
    <row r="1460" s="63" customFormat="1" ht="104" hidden="1" customHeight="1" spans="1:46">
      <c r="A1460" s="199" t="s">
        <v>19494</v>
      </c>
      <c r="B1460" s="200"/>
      <c r="C1460" s="198" t="s">
        <v>2</v>
      </c>
      <c r="D1460" s="135"/>
      <c r="E1460" s="202"/>
      <c r="F1460" s="202"/>
      <c r="G1460" s="199"/>
      <c r="H1460" s="199"/>
      <c r="I1460" s="221"/>
      <c r="J1460" s="203"/>
      <c r="K1460" s="208"/>
      <c r="L1460" s="193">
        <f>STOCK[[#This Row],[Entradas]]-STOCK[[#This Row],[Salidas]]</f>
        <v>0</v>
      </c>
      <c r="M1460" s="204"/>
      <c r="N1460" s="205"/>
      <c r="O1460" s="206"/>
      <c r="P1460" s="207"/>
      <c r="Q1460" s="208"/>
      <c r="R1460" s="207"/>
      <c r="S1460" s="205"/>
      <c r="T1460" s="205"/>
      <c r="U1460" s="205"/>
      <c r="V1460" s="207"/>
      <c r="W1460" s="205"/>
      <c r="X1460" s="209"/>
      <c r="Y1460" s="210"/>
      <c r="Z1460" s="206"/>
      <c r="AA1460" s="207"/>
      <c r="AB1460" s="211"/>
      <c r="AC1460" s="212"/>
      <c r="AD1460" s="213"/>
      <c r="AE1460" s="214"/>
      <c r="AF1460" s="214"/>
      <c r="AG1460" s="214"/>
      <c r="AH1460" s="214"/>
      <c r="AI1460" s="214"/>
      <c r="AJ1460" s="214"/>
      <c r="AK1460" s="214"/>
      <c r="AL1460" s="214"/>
      <c r="AM1460" s="214"/>
      <c r="AN1460" s="214"/>
      <c r="AO1460" s="214"/>
      <c r="AP1460" s="214"/>
      <c r="AQ1460" s="214"/>
      <c r="AR1460" s="214"/>
      <c r="AS1460" s="214"/>
      <c r="AT1460" s="214"/>
    </row>
    <row r="1461" s="63" customFormat="1" ht="104" hidden="1" customHeight="1" spans="1:46">
      <c r="A1461" s="199" t="s">
        <v>19495</v>
      </c>
      <c r="B1461" s="200"/>
      <c r="C1461" s="198" t="s">
        <v>2</v>
      </c>
      <c r="D1461" s="135"/>
      <c r="E1461" s="202"/>
      <c r="F1461" s="202"/>
      <c r="G1461" s="199"/>
      <c r="H1461" s="199"/>
      <c r="I1461" s="221"/>
      <c r="J1461" s="203"/>
      <c r="K1461" s="208"/>
      <c r="L1461" s="193">
        <f>STOCK[[#This Row],[Entradas]]-STOCK[[#This Row],[Salidas]]</f>
        <v>0</v>
      </c>
      <c r="M1461" s="204"/>
      <c r="N1461" s="205"/>
      <c r="O1461" s="206"/>
      <c r="P1461" s="207"/>
      <c r="Q1461" s="208"/>
      <c r="R1461" s="207"/>
      <c r="S1461" s="205"/>
      <c r="T1461" s="205"/>
      <c r="U1461" s="205"/>
      <c r="V1461" s="207"/>
      <c r="W1461" s="205"/>
      <c r="X1461" s="209"/>
      <c r="Y1461" s="210"/>
      <c r="Z1461" s="206"/>
      <c r="AA1461" s="207"/>
      <c r="AB1461" s="211"/>
      <c r="AC1461" s="212"/>
      <c r="AD1461" s="213"/>
      <c r="AE1461" s="214"/>
      <c r="AF1461" s="214"/>
      <c r="AG1461" s="214"/>
      <c r="AH1461" s="214"/>
      <c r="AI1461" s="214"/>
      <c r="AJ1461" s="214"/>
      <c r="AK1461" s="214"/>
      <c r="AL1461" s="214"/>
      <c r="AM1461" s="214"/>
      <c r="AN1461" s="214"/>
      <c r="AO1461" s="214"/>
      <c r="AP1461" s="214"/>
      <c r="AQ1461" s="214"/>
      <c r="AR1461" s="214"/>
      <c r="AS1461" s="214"/>
      <c r="AT1461" s="214"/>
    </row>
    <row r="1462" s="63" customFormat="1" ht="104" hidden="1" customHeight="1" spans="1:46">
      <c r="A1462" s="199" t="s">
        <v>19496</v>
      </c>
      <c r="B1462" s="200"/>
      <c r="C1462" s="198" t="s">
        <v>2</v>
      </c>
      <c r="D1462" s="135"/>
      <c r="E1462" s="202"/>
      <c r="F1462" s="202"/>
      <c r="G1462" s="199"/>
      <c r="H1462" s="199"/>
      <c r="I1462" s="221"/>
      <c r="J1462" s="203"/>
      <c r="K1462" s="208"/>
      <c r="L1462" s="193">
        <f>STOCK[[#This Row],[Entradas]]-STOCK[[#This Row],[Salidas]]</f>
        <v>0</v>
      </c>
      <c r="M1462" s="204"/>
      <c r="N1462" s="205"/>
      <c r="O1462" s="206"/>
      <c r="P1462" s="207"/>
      <c r="Q1462" s="208"/>
      <c r="R1462" s="207"/>
      <c r="S1462" s="205"/>
      <c r="T1462" s="205"/>
      <c r="U1462" s="205"/>
      <c r="V1462" s="207"/>
      <c r="W1462" s="205"/>
      <c r="X1462" s="209"/>
      <c r="Y1462" s="210"/>
      <c r="Z1462" s="206"/>
      <c r="AA1462" s="207"/>
      <c r="AB1462" s="211"/>
      <c r="AC1462" s="212"/>
      <c r="AD1462" s="213"/>
      <c r="AE1462" s="214"/>
      <c r="AF1462" s="214"/>
      <c r="AG1462" s="214"/>
      <c r="AH1462" s="214"/>
      <c r="AI1462" s="214"/>
      <c r="AJ1462" s="214"/>
      <c r="AK1462" s="214"/>
      <c r="AL1462" s="214"/>
      <c r="AM1462" s="214"/>
      <c r="AN1462" s="214"/>
      <c r="AO1462" s="214"/>
      <c r="AP1462" s="214"/>
      <c r="AQ1462" s="214"/>
      <c r="AR1462" s="214"/>
      <c r="AS1462" s="214"/>
      <c r="AT1462" s="214"/>
    </row>
    <row r="1463" s="63" customFormat="1" ht="104" hidden="1" customHeight="1" spans="1:46">
      <c r="A1463" s="199" t="s">
        <v>19497</v>
      </c>
      <c r="B1463" s="200"/>
      <c r="C1463" s="198" t="s">
        <v>2</v>
      </c>
      <c r="D1463" s="135"/>
      <c r="E1463" s="202"/>
      <c r="F1463" s="202"/>
      <c r="G1463" s="199"/>
      <c r="H1463" s="199"/>
      <c r="I1463" s="221"/>
      <c r="J1463" s="203"/>
      <c r="K1463" s="208"/>
      <c r="L1463" s="193">
        <f>STOCK[[#This Row],[Entradas]]-STOCK[[#This Row],[Salidas]]</f>
        <v>0</v>
      </c>
      <c r="M1463" s="204"/>
      <c r="N1463" s="205"/>
      <c r="O1463" s="206"/>
      <c r="P1463" s="207"/>
      <c r="Q1463" s="208"/>
      <c r="R1463" s="207"/>
      <c r="S1463" s="205"/>
      <c r="T1463" s="205"/>
      <c r="U1463" s="205"/>
      <c r="V1463" s="207"/>
      <c r="W1463" s="205"/>
      <c r="X1463" s="209"/>
      <c r="Y1463" s="210"/>
      <c r="Z1463" s="206"/>
      <c r="AA1463" s="207"/>
      <c r="AB1463" s="211"/>
      <c r="AC1463" s="212"/>
      <c r="AD1463" s="213"/>
      <c r="AE1463" s="214"/>
      <c r="AF1463" s="214"/>
      <c r="AG1463" s="214"/>
      <c r="AH1463" s="214"/>
      <c r="AI1463" s="214"/>
      <c r="AJ1463" s="214"/>
      <c r="AK1463" s="214"/>
      <c r="AL1463" s="214"/>
      <c r="AM1463" s="214"/>
      <c r="AN1463" s="214"/>
      <c r="AO1463" s="214"/>
      <c r="AP1463" s="214"/>
      <c r="AQ1463" s="214"/>
      <c r="AR1463" s="214"/>
      <c r="AS1463" s="214"/>
      <c r="AT1463" s="214"/>
    </row>
    <row r="1464" s="63" customFormat="1" ht="104" hidden="1" customHeight="1" spans="1:46">
      <c r="A1464" s="199" t="s">
        <v>19498</v>
      </c>
      <c r="B1464" s="200"/>
      <c r="C1464" s="198" t="s">
        <v>2</v>
      </c>
      <c r="D1464" s="135"/>
      <c r="E1464" s="202"/>
      <c r="F1464" s="202"/>
      <c r="G1464" s="199"/>
      <c r="H1464" s="199"/>
      <c r="I1464" s="221"/>
      <c r="J1464" s="203"/>
      <c r="K1464" s="208"/>
      <c r="L1464" s="193">
        <f>STOCK[[#This Row],[Entradas]]-STOCK[[#This Row],[Salidas]]</f>
        <v>0</v>
      </c>
      <c r="M1464" s="204"/>
      <c r="N1464" s="205"/>
      <c r="O1464" s="206"/>
      <c r="P1464" s="207"/>
      <c r="Q1464" s="208"/>
      <c r="R1464" s="207"/>
      <c r="S1464" s="205"/>
      <c r="T1464" s="205"/>
      <c r="U1464" s="205"/>
      <c r="V1464" s="207"/>
      <c r="W1464" s="205"/>
      <c r="X1464" s="209"/>
      <c r="Y1464" s="210"/>
      <c r="Z1464" s="206"/>
      <c r="AA1464" s="207"/>
      <c r="AB1464" s="211"/>
      <c r="AC1464" s="212"/>
      <c r="AD1464" s="213"/>
      <c r="AE1464" s="214"/>
      <c r="AF1464" s="214"/>
      <c r="AG1464" s="214"/>
      <c r="AH1464" s="214"/>
      <c r="AI1464" s="214"/>
      <c r="AJ1464" s="214"/>
      <c r="AK1464" s="214"/>
      <c r="AL1464" s="214"/>
      <c r="AM1464" s="214"/>
      <c r="AN1464" s="214"/>
      <c r="AO1464" s="214"/>
      <c r="AP1464" s="214"/>
      <c r="AQ1464" s="214"/>
      <c r="AR1464" s="214"/>
      <c r="AS1464" s="214"/>
      <c r="AT1464" s="214"/>
    </row>
    <row r="1465" s="63" customFormat="1" ht="104" hidden="1" customHeight="1" spans="1:46">
      <c r="A1465" s="199" t="s">
        <v>19499</v>
      </c>
      <c r="B1465" s="200"/>
      <c r="C1465" s="198" t="s">
        <v>2</v>
      </c>
      <c r="D1465" s="135"/>
      <c r="E1465" s="202"/>
      <c r="F1465" s="202"/>
      <c r="G1465" s="199"/>
      <c r="H1465" s="199"/>
      <c r="I1465" s="221"/>
      <c r="J1465" s="203"/>
      <c r="K1465" s="208"/>
      <c r="L1465" s="193">
        <f>STOCK[[#This Row],[Entradas]]-STOCK[[#This Row],[Salidas]]</f>
        <v>0</v>
      </c>
      <c r="M1465" s="204"/>
      <c r="N1465" s="205"/>
      <c r="O1465" s="206"/>
      <c r="P1465" s="207"/>
      <c r="Q1465" s="208"/>
      <c r="R1465" s="207"/>
      <c r="S1465" s="205"/>
      <c r="T1465" s="205"/>
      <c r="U1465" s="205"/>
      <c r="V1465" s="207"/>
      <c r="W1465" s="205"/>
      <c r="X1465" s="209"/>
      <c r="Y1465" s="210"/>
      <c r="Z1465" s="206"/>
      <c r="AA1465" s="207"/>
      <c r="AB1465" s="211"/>
      <c r="AC1465" s="212"/>
      <c r="AD1465" s="213"/>
      <c r="AE1465" s="214"/>
      <c r="AF1465" s="214"/>
      <c r="AG1465" s="214"/>
      <c r="AH1465" s="214"/>
      <c r="AI1465" s="214"/>
      <c r="AJ1465" s="214"/>
      <c r="AK1465" s="214"/>
      <c r="AL1465" s="214"/>
      <c r="AM1465" s="214"/>
      <c r="AN1465" s="214"/>
      <c r="AO1465" s="214"/>
      <c r="AP1465" s="214"/>
      <c r="AQ1465" s="214"/>
      <c r="AR1465" s="214"/>
      <c r="AS1465" s="214"/>
      <c r="AT1465" s="214"/>
    </row>
    <row r="1466" s="63" customFormat="1" ht="104" hidden="1" customHeight="1" spans="1:46">
      <c r="A1466" s="199" t="s">
        <v>19500</v>
      </c>
      <c r="B1466" s="200"/>
      <c r="C1466" s="198" t="s">
        <v>2</v>
      </c>
      <c r="D1466" s="135"/>
      <c r="E1466" s="202"/>
      <c r="F1466" s="202"/>
      <c r="G1466" s="199"/>
      <c r="H1466" s="199"/>
      <c r="I1466" s="221"/>
      <c r="J1466" s="203"/>
      <c r="K1466" s="208"/>
      <c r="L1466" s="193">
        <f>STOCK[[#This Row],[Entradas]]-STOCK[[#This Row],[Salidas]]</f>
        <v>0</v>
      </c>
      <c r="M1466" s="204"/>
      <c r="N1466" s="205"/>
      <c r="O1466" s="206"/>
      <c r="P1466" s="207"/>
      <c r="Q1466" s="208"/>
      <c r="R1466" s="207"/>
      <c r="S1466" s="205"/>
      <c r="T1466" s="205"/>
      <c r="U1466" s="205"/>
      <c r="V1466" s="207"/>
      <c r="W1466" s="205"/>
      <c r="X1466" s="209"/>
      <c r="Y1466" s="210"/>
      <c r="Z1466" s="206"/>
      <c r="AA1466" s="207"/>
      <c r="AB1466" s="211"/>
      <c r="AC1466" s="212"/>
      <c r="AD1466" s="213"/>
      <c r="AE1466" s="214"/>
      <c r="AF1466" s="214"/>
      <c r="AG1466" s="214"/>
      <c r="AH1466" s="214"/>
      <c r="AI1466" s="214"/>
      <c r="AJ1466" s="214"/>
      <c r="AK1466" s="214"/>
      <c r="AL1466" s="214"/>
      <c r="AM1466" s="214"/>
      <c r="AN1466" s="214"/>
      <c r="AO1466" s="214"/>
      <c r="AP1466" s="214"/>
      <c r="AQ1466" s="214"/>
      <c r="AR1466" s="214"/>
      <c r="AS1466" s="214"/>
      <c r="AT1466" s="214"/>
    </row>
    <row r="1467" s="63" customFormat="1" ht="104" hidden="1" customHeight="1" spans="1:46">
      <c r="A1467" s="199" t="s">
        <v>19501</v>
      </c>
      <c r="B1467" s="200"/>
      <c r="C1467" s="198" t="s">
        <v>2</v>
      </c>
      <c r="D1467" s="135"/>
      <c r="E1467" s="202"/>
      <c r="F1467" s="202"/>
      <c r="G1467" s="199"/>
      <c r="H1467" s="199"/>
      <c r="I1467" s="221"/>
      <c r="J1467" s="203"/>
      <c r="K1467" s="208"/>
      <c r="L1467" s="193">
        <f>STOCK[[#This Row],[Entradas]]-STOCK[[#This Row],[Salidas]]</f>
        <v>0</v>
      </c>
      <c r="M1467" s="204"/>
      <c r="N1467" s="205"/>
      <c r="O1467" s="206"/>
      <c r="P1467" s="207"/>
      <c r="Q1467" s="208"/>
      <c r="R1467" s="207"/>
      <c r="S1467" s="205"/>
      <c r="T1467" s="205"/>
      <c r="U1467" s="205"/>
      <c r="V1467" s="207"/>
      <c r="W1467" s="205"/>
      <c r="X1467" s="209"/>
      <c r="Y1467" s="210"/>
      <c r="Z1467" s="206"/>
      <c r="AA1467" s="207"/>
      <c r="AB1467" s="211"/>
      <c r="AC1467" s="212"/>
      <c r="AD1467" s="213"/>
      <c r="AE1467" s="214"/>
      <c r="AF1467" s="214"/>
      <c r="AG1467" s="214"/>
      <c r="AH1467" s="214"/>
      <c r="AI1467" s="214"/>
      <c r="AJ1467" s="214"/>
      <c r="AK1467" s="214"/>
      <c r="AL1467" s="214"/>
      <c r="AM1467" s="214"/>
      <c r="AN1467" s="214"/>
      <c r="AO1467" s="214"/>
      <c r="AP1467" s="214"/>
      <c r="AQ1467" s="214"/>
      <c r="AR1467" s="214"/>
      <c r="AS1467" s="214"/>
      <c r="AT1467" s="214"/>
    </row>
    <row r="1468" s="63" customFormat="1" ht="104" hidden="1" customHeight="1" spans="1:46">
      <c r="A1468" s="199" t="s">
        <v>19502</v>
      </c>
      <c r="B1468" s="200"/>
      <c r="C1468" s="198" t="s">
        <v>2</v>
      </c>
      <c r="D1468" s="135"/>
      <c r="E1468" s="202"/>
      <c r="F1468" s="202"/>
      <c r="G1468" s="199"/>
      <c r="H1468" s="199"/>
      <c r="I1468" s="221"/>
      <c r="J1468" s="203"/>
      <c r="K1468" s="208"/>
      <c r="L1468" s="193">
        <f>STOCK[[#This Row],[Entradas]]-STOCK[[#This Row],[Salidas]]</f>
        <v>0</v>
      </c>
      <c r="M1468" s="204"/>
      <c r="N1468" s="205"/>
      <c r="O1468" s="206"/>
      <c r="P1468" s="207"/>
      <c r="Q1468" s="208"/>
      <c r="R1468" s="207"/>
      <c r="S1468" s="205"/>
      <c r="T1468" s="205"/>
      <c r="U1468" s="205"/>
      <c r="V1468" s="207"/>
      <c r="W1468" s="205"/>
      <c r="X1468" s="209"/>
      <c r="Y1468" s="210"/>
      <c r="Z1468" s="206"/>
      <c r="AA1468" s="207"/>
      <c r="AB1468" s="211"/>
      <c r="AC1468" s="212"/>
      <c r="AD1468" s="213"/>
      <c r="AE1468" s="214"/>
      <c r="AF1468" s="214"/>
      <c r="AG1468" s="214"/>
      <c r="AH1468" s="214"/>
      <c r="AI1468" s="214"/>
      <c r="AJ1468" s="214"/>
      <c r="AK1468" s="214"/>
      <c r="AL1468" s="214"/>
      <c r="AM1468" s="214"/>
      <c r="AN1468" s="214"/>
      <c r="AO1468" s="214"/>
      <c r="AP1468" s="214"/>
      <c r="AQ1468" s="214"/>
      <c r="AR1468" s="214"/>
      <c r="AS1468" s="214"/>
      <c r="AT1468" s="214"/>
    </row>
    <row r="1469" s="63" customFormat="1" ht="104" hidden="1" customHeight="1" spans="1:46">
      <c r="A1469" s="199" t="s">
        <v>19503</v>
      </c>
      <c r="B1469" s="200"/>
      <c r="C1469" s="198" t="s">
        <v>2</v>
      </c>
      <c r="D1469" s="135"/>
      <c r="E1469" s="202"/>
      <c r="F1469" s="202"/>
      <c r="G1469" s="199"/>
      <c r="H1469" s="199"/>
      <c r="I1469" s="221"/>
      <c r="J1469" s="203"/>
      <c r="K1469" s="208"/>
      <c r="L1469" s="193">
        <f>STOCK[[#This Row],[Entradas]]-STOCK[[#This Row],[Salidas]]</f>
        <v>0</v>
      </c>
      <c r="M1469" s="204"/>
      <c r="N1469" s="205"/>
      <c r="O1469" s="206"/>
      <c r="P1469" s="207"/>
      <c r="Q1469" s="208"/>
      <c r="R1469" s="207"/>
      <c r="S1469" s="205"/>
      <c r="T1469" s="205"/>
      <c r="U1469" s="205"/>
      <c r="V1469" s="207"/>
      <c r="W1469" s="205"/>
      <c r="X1469" s="209"/>
      <c r="Y1469" s="210"/>
      <c r="Z1469" s="206"/>
      <c r="AA1469" s="207"/>
      <c r="AB1469" s="211"/>
      <c r="AC1469" s="212"/>
      <c r="AD1469" s="213"/>
      <c r="AE1469" s="214"/>
      <c r="AF1469" s="214"/>
      <c r="AG1469" s="214"/>
      <c r="AH1469" s="214"/>
      <c r="AI1469" s="214"/>
      <c r="AJ1469" s="214"/>
      <c r="AK1469" s="214"/>
      <c r="AL1469" s="214"/>
      <c r="AM1469" s="214"/>
      <c r="AN1469" s="214"/>
      <c r="AO1469" s="214"/>
      <c r="AP1469" s="214"/>
      <c r="AQ1469" s="214"/>
      <c r="AR1469" s="214"/>
      <c r="AS1469" s="214"/>
      <c r="AT1469" s="214"/>
    </row>
    <row r="1470" s="63" customFormat="1" ht="104" hidden="1" customHeight="1" spans="1:46">
      <c r="A1470" s="199" t="s">
        <v>19504</v>
      </c>
      <c r="B1470" s="200"/>
      <c r="C1470" s="198" t="s">
        <v>2</v>
      </c>
      <c r="D1470" s="135"/>
      <c r="E1470" s="202"/>
      <c r="F1470" s="202"/>
      <c r="G1470" s="199"/>
      <c r="H1470" s="199"/>
      <c r="I1470" s="221"/>
      <c r="J1470" s="203"/>
      <c r="K1470" s="208"/>
      <c r="L1470" s="193">
        <f>STOCK[[#This Row],[Entradas]]-STOCK[[#This Row],[Salidas]]</f>
        <v>0</v>
      </c>
      <c r="M1470" s="204"/>
      <c r="N1470" s="205"/>
      <c r="O1470" s="206"/>
      <c r="P1470" s="207"/>
      <c r="Q1470" s="208"/>
      <c r="R1470" s="207"/>
      <c r="S1470" s="205"/>
      <c r="T1470" s="205"/>
      <c r="U1470" s="205"/>
      <c r="V1470" s="207"/>
      <c r="W1470" s="205"/>
      <c r="X1470" s="209"/>
      <c r="Y1470" s="210"/>
      <c r="Z1470" s="206"/>
      <c r="AA1470" s="207"/>
      <c r="AB1470" s="211"/>
      <c r="AC1470" s="212"/>
      <c r="AD1470" s="213"/>
      <c r="AE1470" s="214"/>
      <c r="AF1470" s="214"/>
      <c r="AG1470" s="214"/>
      <c r="AH1470" s="214"/>
      <c r="AI1470" s="214"/>
      <c r="AJ1470" s="214"/>
      <c r="AK1470" s="214"/>
      <c r="AL1470" s="214"/>
      <c r="AM1470" s="214"/>
      <c r="AN1470" s="214"/>
      <c r="AO1470" s="214"/>
      <c r="AP1470" s="214"/>
      <c r="AQ1470" s="214"/>
      <c r="AR1470" s="214"/>
      <c r="AS1470" s="214"/>
      <c r="AT1470" s="214"/>
    </row>
    <row r="1471" s="63" customFormat="1" ht="104" hidden="1" customHeight="1" spans="1:46">
      <c r="A1471" s="199" t="s">
        <v>19505</v>
      </c>
      <c r="B1471" s="200"/>
      <c r="C1471" s="198" t="s">
        <v>2</v>
      </c>
      <c r="D1471" s="135"/>
      <c r="E1471" s="202"/>
      <c r="F1471" s="202"/>
      <c r="G1471" s="199"/>
      <c r="H1471" s="199"/>
      <c r="I1471" s="221"/>
      <c r="J1471" s="203"/>
      <c r="K1471" s="208"/>
      <c r="L1471" s="193">
        <f>STOCK[[#This Row],[Entradas]]-STOCK[[#This Row],[Salidas]]</f>
        <v>0</v>
      </c>
      <c r="M1471" s="204"/>
      <c r="N1471" s="205"/>
      <c r="O1471" s="206"/>
      <c r="P1471" s="207"/>
      <c r="Q1471" s="208"/>
      <c r="R1471" s="207"/>
      <c r="S1471" s="205"/>
      <c r="T1471" s="205"/>
      <c r="U1471" s="205"/>
      <c r="V1471" s="207"/>
      <c r="W1471" s="205"/>
      <c r="X1471" s="209"/>
      <c r="Y1471" s="210"/>
      <c r="Z1471" s="206"/>
      <c r="AA1471" s="207"/>
      <c r="AB1471" s="211"/>
      <c r="AC1471" s="212"/>
      <c r="AD1471" s="213"/>
      <c r="AE1471" s="214"/>
      <c r="AF1471" s="214"/>
      <c r="AG1471" s="214"/>
      <c r="AH1471" s="214"/>
      <c r="AI1471" s="214"/>
      <c r="AJ1471" s="214"/>
      <c r="AK1471" s="214"/>
      <c r="AL1471" s="214"/>
      <c r="AM1471" s="214"/>
      <c r="AN1471" s="214"/>
      <c r="AO1471" s="214"/>
      <c r="AP1471" s="214"/>
      <c r="AQ1471" s="214"/>
      <c r="AR1471" s="214"/>
      <c r="AS1471" s="214"/>
      <c r="AT1471" s="214"/>
    </row>
    <row r="1472" s="63" customFormat="1" ht="104" hidden="1" customHeight="1" spans="1:46">
      <c r="A1472" s="199" t="s">
        <v>19506</v>
      </c>
      <c r="B1472" s="200"/>
      <c r="C1472" s="198" t="s">
        <v>2</v>
      </c>
      <c r="D1472" s="135"/>
      <c r="E1472" s="202"/>
      <c r="F1472" s="202"/>
      <c r="G1472" s="199"/>
      <c r="H1472" s="199"/>
      <c r="I1472" s="221"/>
      <c r="J1472" s="203"/>
      <c r="K1472" s="208"/>
      <c r="L1472" s="193">
        <f>STOCK[[#This Row],[Entradas]]-STOCK[[#This Row],[Salidas]]</f>
        <v>0</v>
      </c>
      <c r="M1472" s="204"/>
      <c r="N1472" s="205"/>
      <c r="O1472" s="206"/>
      <c r="P1472" s="207"/>
      <c r="Q1472" s="208"/>
      <c r="R1472" s="207"/>
      <c r="S1472" s="205"/>
      <c r="T1472" s="205"/>
      <c r="U1472" s="205"/>
      <c r="V1472" s="207"/>
      <c r="W1472" s="205"/>
      <c r="X1472" s="209"/>
      <c r="Y1472" s="210"/>
      <c r="Z1472" s="206"/>
      <c r="AA1472" s="207"/>
      <c r="AB1472" s="211"/>
      <c r="AC1472" s="212"/>
      <c r="AD1472" s="213"/>
      <c r="AE1472" s="214"/>
      <c r="AF1472" s="214"/>
      <c r="AG1472" s="214"/>
      <c r="AH1472" s="214"/>
      <c r="AI1472" s="214"/>
      <c r="AJ1472" s="214"/>
      <c r="AK1472" s="214"/>
      <c r="AL1472" s="214"/>
      <c r="AM1472" s="214"/>
      <c r="AN1472" s="214"/>
      <c r="AO1472" s="214"/>
      <c r="AP1472" s="214"/>
      <c r="AQ1472" s="214"/>
      <c r="AR1472" s="214"/>
      <c r="AS1472" s="214"/>
      <c r="AT1472" s="214"/>
    </row>
    <row r="1473" s="63" customFormat="1" ht="104" hidden="1" customHeight="1" spans="1:46">
      <c r="A1473" s="199" t="s">
        <v>19507</v>
      </c>
      <c r="B1473" s="200"/>
      <c r="C1473" s="198" t="s">
        <v>2</v>
      </c>
      <c r="D1473" s="135"/>
      <c r="E1473" s="202"/>
      <c r="F1473" s="202"/>
      <c r="G1473" s="199"/>
      <c r="H1473" s="199"/>
      <c r="I1473" s="221"/>
      <c r="J1473" s="203"/>
      <c r="K1473" s="208"/>
      <c r="L1473" s="193">
        <f>STOCK[[#This Row],[Entradas]]-STOCK[[#This Row],[Salidas]]</f>
        <v>0</v>
      </c>
      <c r="M1473" s="204"/>
      <c r="N1473" s="205"/>
      <c r="O1473" s="206"/>
      <c r="P1473" s="207"/>
      <c r="Q1473" s="208"/>
      <c r="R1473" s="207"/>
      <c r="S1473" s="205"/>
      <c r="T1473" s="205"/>
      <c r="U1473" s="205"/>
      <c r="V1473" s="207"/>
      <c r="W1473" s="205"/>
      <c r="X1473" s="209"/>
      <c r="Y1473" s="210"/>
      <c r="Z1473" s="206"/>
      <c r="AA1473" s="207"/>
      <c r="AB1473" s="211"/>
      <c r="AC1473" s="212"/>
      <c r="AD1473" s="213"/>
      <c r="AE1473" s="214"/>
      <c r="AF1473" s="214"/>
      <c r="AG1473" s="214"/>
      <c r="AH1473" s="214"/>
      <c r="AI1473" s="214"/>
      <c r="AJ1473" s="214"/>
      <c r="AK1473" s="214"/>
      <c r="AL1473" s="214"/>
      <c r="AM1473" s="214"/>
      <c r="AN1473" s="214"/>
      <c r="AO1473" s="214"/>
      <c r="AP1473" s="214"/>
      <c r="AQ1473" s="214"/>
      <c r="AR1473" s="214"/>
      <c r="AS1473" s="214"/>
      <c r="AT1473" s="214"/>
    </row>
    <row r="1474" s="63" customFormat="1" ht="104" hidden="1" customHeight="1" spans="1:46">
      <c r="A1474" s="199" t="s">
        <v>19508</v>
      </c>
      <c r="B1474" s="200"/>
      <c r="C1474" s="198" t="s">
        <v>2</v>
      </c>
      <c r="D1474" s="135"/>
      <c r="E1474" s="202"/>
      <c r="F1474" s="202"/>
      <c r="G1474" s="199"/>
      <c r="H1474" s="199"/>
      <c r="I1474" s="221"/>
      <c r="J1474" s="203"/>
      <c r="K1474" s="208"/>
      <c r="L1474" s="193">
        <f>STOCK[[#This Row],[Entradas]]-STOCK[[#This Row],[Salidas]]</f>
        <v>0</v>
      </c>
      <c r="M1474" s="204"/>
      <c r="N1474" s="205"/>
      <c r="O1474" s="206"/>
      <c r="P1474" s="207"/>
      <c r="Q1474" s="208"/>
      <c r="R1474" s="207"/>
      <c r="S1474" s="205"/>
      <c r="T1474" s="205"/>
      <c r="U1474" s="205"/>
      <c r="V1474" s="207"/>
      <c r="W1474" s="205"/>
      <c r="X1474" s="209"/>
      <c r="Y1474" s="210"/>
      <c r="Z1474" s="206"/>
      <c r="AA1474" s="207"/>
      <c r="AB1474" s="211"/>
      <c r="AC1474" s="212"/>
      <c r="AD1474" s="213"/>
      <c r="AE1474" s="214"/>
      <c r="AF1474" s="214"/>
      <c r="AG1474" s="214"/>
      <c r="AH1474" s="214"/>
      <c r="AI1474" s="214"/>
      <c r="AJ1474" s="214"/>
      <c r="AK1474" s="214"/>
      <c r="AL1474" s="214"/>
      <c r="AM1474" s="214"/>
      <c r="AN1474" s="214"/>
      <c r="AO1474" s="214"/>
      <c r="AP1474" s="214"/>
      <c r="AQ1474" s="214"/>
      <c r="AR1474" s="214"/>
      <c r="AS1474" s="214"/>
      <c r="AT1474" s="214"/>
    </row>
    <row r="1475" s="63" customFormat="1" ht="104" hidden="1" customHeight="1" spans="1:46">
      <c r="A1475" s="199" t="s">
        <v>19509</v>
      </c>
      <c r="B1475" s="200"/>
      <c r="C1475" s="198" t="s">
        <v>2</v>
      </c>
      <c r="D1475" s="135"/>
      <c r="E1475" s="202"/>
      <c r="F1475" s="202"/>
      <c r="G1475" s="199"/>
      <c r="H1475" s="199"/>
      <c r="I1475" s="221"/>
      <c r="J1475" s="203"/>
      <c r="K1475" s="208"/>
      <c r="L1475" s="193">
        <f>STOCK[[#This Row],[Entradas]]-STOCK[[#This Row],[Salidas]]</f>
        <v>0</v>
      </c>
      <c r="M1475" s="204"/>
      <c r="N1475" s="205"/>
      <c r="O1475" s="206"/>
      <c r="P1475" s="207"/>
      <c r="Q1475" s="208"/>
      <c r="R1475" s="207"/>
      <c r="S1475" s="205"/>
      <c r="T1475" s="205"/>
      <c r="U1475" s="205"/>
      <c r="V1475" s="207"/>
      <c r="W1475" s="205"/>
      <c r="X1475" s="209"/>
      <c r="Y1475" s="210"/>
      <c r="Z1475" s="206"/>
      <c r="AA1475" s="207"/>
      <c r="AB1475" s="211"/>
      <c r="AC1475" s="212"/>
      <c r="AD1475" s="213"/>
      <c r="AE1475" s="214"/>
      <c r="AF1475" s="214"/>
      <c r="AG1475" s="214"/>
      <c r="AH1475" s="214"/>
      <c r="AI1475" s="214"/>
      <c r="AJ1475" s="214"/>
      <c r="AK1475" s="214"/>
      <c r="AL1475" s="214"/>
      <c r="AM1475" s="214"/>
      <c r="AN1475" s="214"/>
      <c r="AO1475" s="214"/>
      <c r="AP1475" s="214"/>
      <c r="AQ1475" s="214"/>
      <c r="AR1475" s="214"/>
      <c r="AS1475" s="214"/>
      <c r="AT1475" s="214"/>
    </row>
    <row r="1476" s="63" customFormat="1" ht="104" hidden="1" customHeight="1" spans="1:46">
      <c r="A1476" s="199" t="s">
        <v>19510</v>
      </c>
      <c r="B1476" s="200"/>
      <c r="C1476" s="198" t="s">
        <v>2</v>
      </c>
      <c r="D1476" s="135"/>
      <c r="E1476" s="202"/>
      <c r="F1476" s="202"/>
      <c r="G1476" s="199"/>
      <c r="H1476" s="199"/>
      <c r="I1476" s="221"/>
      <c r="J1476" s="203"/>
      <c r="K1476" s="208"/>
      <c r="L1476" s="193">
        <f>STOCK[[#This Row],[Entradas]]-STOCK[[#This Row],[Salidas]]</f>
        <v>0</v>
      </c>
      <c r="M1476" s="204"/>
      <c r="N1476" s="205"/>
      <c r="O1476" s="206"/>
      <c r="P1476" s="207"/>
      <c r="Q1476" s="208"/>
      <c r="R1476" s="207"/>
      <c r="S1476" s="205"/>
      <c r="T1476" s="205"/>
      <c r="U1476" s="205"/>
      <c r="V1476" s="207"/>
      <c r="W1476" s="205"/>
      <c r="X1476" s="209"/>
      <c r="Y1476" s="210"/>
      <c r="Z1476" s="206"/>
      <c r="AA1476" s="207"/>
      <c r="AB1476" s="211"/>
      <c r="AC1476" s="212"/>
      <c r="AD1476" s="213"/>
      <c r="AE1476" s="214"/>
      <c r="AF1476" s="214"/>
      <c r="AG1476" s="214"/>
      <c r="AH1476" s="214"/>
      <c r="AI1476" s="214"/>
      <c r="AJ1476" s="214"/>
      <c r="AK1476" s="214"/>
      <c r="AL1476" s="214"/>
      <c r="AM1476" s="214"/>
      <c r="AN1476" s="214"/>
      <c r="AO1476" s="214"/>
      <c r="AP1476" s="214"/>
      <c r="AQ1476" s="214"/>
      <c r="AR1476" s="214"/>
      <c r="AS1476" s="214"/>
      <c r="AT1476" s="214"/>
    </row>
    <row r="1477" s="63" customFormat="1" ht="104" hidden="1" customHeight="1" spans="1:46">
      <c r="A1477" s="199" t="s">
        <v>19511</v>
      </c>
      <c r="B1477" s="200"/>
      <c r="C1477" s="198" t="s">
        <v>2</v>
      </c>
      <c r="D1477" s="135"/>
      <c r="E1477" s="202"/>
      <c r="F1477" s="202"/>
      <c r="G1477" s="199"/>
      <c r="H1477" s="199"/>
      <c r="I1477" s="221"/>
      <c r="J1477" s="203"/>
      <c r="K1477" s="208"/>
      <c r="L1477" s="193">
        <f>STOCK[[#This Row],[Entradas]]-STOCK[[#This Row],[Salidas]]</f>
        <v>0</v>
      </c>
      <c r="M1477" s="204"/>
      <c r="N1477" s="205"/>
      <c r="O1477" s="206"/>
      <c r="P1477" s="207"/>
      <c r="Q1477" s="208"/>
      <c r="R1477" s="207"/>
      <c r="S1477" s="205"/>
      <c r="T1477" s="205"/>
      <c r="U1477" s="205"/>
      <c r="V1477" s="207"/>
      <c r="W1477" s="205"/>
      <c r="X1477" s="209"/>
      <c r="Y1477" s="210"/>
      <c r="Z1477" s="206"/>
      <c r="AA1477" s="207"/>
      <c r="AB1477" s="211"/>
      <c r="AC1477" s="212"/>
      <c r="AD1477" s="213"/>
      <c r="AE1477" s="214"/>
      <c r="AF1477" s="214"/>
      <c r="AG1477" s="214"/>
      <c r="AH1477" s="214"/>
      <c r="AI1477" s="214"/>
      <c r="AJ1477" s="214"/>
      <c r="AK1477" s="214"/>
      <c r="AL1477" s="214"/>
      <c r="AM1477" s="214"/>
      <c r="AN1477" s="214"/>
      <c r="AO1477" s="214"/>
      <c r="AP1477" s="214"/>
      <c r="AQ1477" s="214"/>
      <c r="AR1477" s="214"/>
      <c r="AS1477" s="214"/>
      <c r="AT1477" s="214"/>
    </row>
    <row r="1478" s="63" customFormat="1" ht="104" hidden="1" customHeight="1" spans="1:46">
      <c r="A1478" s="199" t="s">
        <v>19512</v>
      </c>
      <c r="B1478" s="200"/>
      <c r="C1478" s="198" t="s">
        <v>2</v>
      </c>
      <c r="D1478" s="135"/>
      <c r="E1478" s="202"/>
      <c r="F1478" s="202"/>
      <c r="G1478" s="199"/>
      <c r="H1478" s="199"/>
      <c r="I1478" s="221"/>
      <c r="J1478" s="203"/>
      <c r="K1478" s="208"/>
      <c r="L1478" s="193">
        <f>STOCK[[#This Row],[Entradas]]-STOCK[[#This Row],[Salidas]]</f>
        <v>0</v>
      </c>
      <c r="M1478" s="204"/>
      <c r="N1478" s="205"/>
      <c r="O1478" s="206"/>
      <c r="P1478" s="207"/>
      <c r="Q1478" s="208"/>
      <c r="R1478" s="207"/>
      <c r="S1478" s="205"/>
      <c r="T1478" s="205"/>
      <c r="U1478" s="205"/>
      <c r="V1478" s="207"/>
      <c r="W1478" s="205"/>
      <c r="X1478" s="209"/>
      <c r="Y1478" s="210"/>
      <c r="Z1478" s="206"/>
      <c r="AA1478" s="207"/>
      <c r="AB1478" s="211"/>
      <c r="AC1478" s="212"/>
      <c r="AD1478" s="213"/>
      <c r="AE1478" s="214"/>
      <c r="AF1478" s="214"/>
      <c r="AG1478" s="214"/>
      <c r="AH1478" s="214"/>
      <c r="AI1478" s="214"/>
      <c r="AJ1478" s="214"/>
      <c r="AK1478" s="214"/>
      <c r="AL1478" s="214"/>
      <c r="AM1478" s="214"/>
      <c r="AN1478" s="214"/>
      <c r="AO1478" s="214"/>
      <c r="AP1478" s="214"/>
      <c r="AQ1478" s="214"/>
      <c r="AR1478" s="214"/>
      <c r="AS1478" s="214"/>
      <c r="AT1478" s="214"/>
    </row>
    <row r="1479" s="63" customFormat="1" ht="104" hidden="1" customHeight="1" spans="1:46">
      <c r="A1479" s="199" t="s">
        <v>19513</v>
      </c>
      <c r="B1479" s="200"/>
      <c r="C1479" s="198" t="s">
        <v>2</v>
      </c>
      <c r="D1479" s="135"/>
      <c r="E1479" s="202"/>
      <c r="F1479" s="202"/>
      <c r="G1479" s="199"/>
      <c r="H1479" s="199"/>
      <c r="I1479" s="221"/>
      <c r="J1479" s="203"/>
      <c r="K1479" s="208"/>
      <c r="L1479" s="193">
        <f>STOCK[[#This Row],[Entradas]]-STOCK[[#This Row],[Salidas]]</f>
        <v>0</v>
      </c>
      <c r="M1479" s="204"/>
      <c r="N1479" s="205"/>
      <c r="O1479" s="206"/>
      <c r="P1479" s="207"/>
      <c r="Q1479" s="208"/>
      <c r="R1479" s="207"/>
      <c r="S1479" s="205"/>
      <c r="T1479" s="205"/>
      <c r="U1479" s="205"/>
      <c r="V1479" s="207"/>
      <c r="W1479" s="205"/>
      <c r="X1479" s="209"/>
      <c r="Y1479" s="210"/>
      <c r="Z1479" s="206"/>
      <c r="AA1479" s="207"/>
      <c r="AB1479" s="211"/>
      <c r="AC1479" s="212"/>
      <c r="AD1479" s="213"/>
      <c r="AE1479" s="214"/>
      <c r="AF1479" s="214"/>
      <c r="AG1479" s="214"/>
      <c r="AH1479" s="214"/>
      <c r="AI1479" s="214"/>
      <c r="AJ1479" s="214"/>
      <c r="AK1479" s="214"/>
      <c r="AL1479" s="214"/>
      <c r="AM1479" s="214"/>
      <c r="AN1479" s="214"/>
      <c r="AO1479" s="214"/>
      <c r="AP1479" s="214"/>
      <c r="AQ1479" s="214"/>
      <c r="AR1479" s="214"/>
      <c r="AS1479" s="214"/>
      <c r="AT1479" s="214"/>
    </row>
    <row r="1480" s="63" customFormat="1" ht="104" hidden="1" customHeight="1" spans="1:46">
      <c r="A1480" s="199"/>
      <c r="B1480" s="200"/>
      <c r="C1480" s="198" t="s">
        <v>2</v>
      </c>
      <c r="D1480" s="135"/>
      <c r="E1480" s="202"/>
      <c r="F1480" s="202"/>
      <c r="G1480" s="199"/>
      <c r="H1480" s="199"/>
      <c r="I1480" s="221"/>
      <c r="J1480" s="203"/>
      <c r="K1480" s="208"/>
      <c r="L1480" s="193">
        <f>STOCK[[#This Row],[Entradas]]-STOCK[[#This Row],[Salidas]]</f>
        <v>0</v>
      </c>
      <c r="M1480" s="204"/>
      <c r="N1480" s="205"/>
      <c r="O1480" s="206"/>
      <c r="P1480" s="207"/>
      <c r="Q1480" s="208"/>
      <c r="R1480" s="207"/>
      <c r="S1480" s="205"/>
      <c r="T1480" s="205"/>
      <c r="U1480" s="205"/>
      <c r="V1480" s="207"/>
      <c r="W1480" s="205"/>
      <c r="X1480" s="209"/>
      <c r="Y1480" s="210"/>
      <c r="Z1480" s="206"/>
      <c r="AA1480" s="207"/>
      <c r="AB1480" s="211"/>
      <c r="AC1480" s="212"/>
      <c r="AD1480" s="213"/>
      <c r="AE1480" s="214"/>
      <c r="AF1480" s="214"/>
      <c r="AG1480" s="214"/>
      <c r="AH1480" s="214"/>
      <c r="AI1480" s="214"/>
      <c r="AJ1480" s="214"/>
      <c r="AK1480" s="214"/>
      <c r="AL1480" s="214"/>
      <c r="AM1480" s="214"/>
      <c r="AN1480" s="214"/>
      <c r="AO1480" s="214"/>
      <c r="AP1480" s="214"/>
      <c r="AQ1480" s="214"/>
      <c r="AR1480" s="214"/>
      <c r="AS1480" s="214"/>
      <c r="AT1480" s="214"/>
    </row>
    <row r="1481" s="63" customFormat="1" ht="104" hidden="1" customHeight="1" spans="1:46">
      <c r="A1481" s="199"/>
      <c r="B1481" s="200"/>
      <c r="C1481" s="198" t="s">
        <v>2</v>
      </c>
      <c r="D1481" s="135"/>
      <c r="E1481" s="202"/>
      <c r="F1481" s="202"/>
      <c r="G1481" s="199"/>
      <c r="H1481" s="199"/>
      <c r="I1481" s="221"/>
      <c r="J1481" s="203"/>
      <c r="K1481" s="208"/>
      <c r="L1481" s="193">
        <f>STOCK[[#This Row],[Entradas]]-STOCK[[#This Row],[Salidas]]</f>
        <v>0</v>
      </c>
      <c r="M1481" s="204"/>
      <c r="N1481" s="205"/>
      <c r="O1481" s="206"/>
      <c r="P1481" s="207"/>
      <c r="Q1481" s="208"/>
      <c r="R1481" s="207"/>
      <c r="S1481" s="205"/>
      <c r="T1481" s="205"/>
      <c r="U1481" s="205"/>
      <c r="V1481" s="207"/>
      <c r="W1481" s="205"/>
      <c r="X1481" s="209"/>
      <c r="Y1481" s="210"/>
      <c r="Z1481" s="206"/>
      <c r="AA1481" s="207"/>
      <c r="AB1481" s="211"/>
      <c r="AC1481" s="212"/>
      <c r="AD1481" s="213"/>
      <c r="AE1481" s="214"/>
      <c r="AF1481" s="214"/>
      <c r="AG1481" s="214"/>
      <c r="AH1481" s="214"/>
      <c r="AI1481" s="214"/>
      <c r="AJ1481" s="214"/>
      <c r="AK1481" s="214"/>
      <c r="AL1481" s="214"/>
      <c r="AM1481" s="214"/>
      <c r="AN1481" s="214"/>
      <c r="AO1481" s="214"/>
      <c r="AP1481" s="214"/>
      <c r="AQ1481" s="214"/>
      <c r="AR1481" s="214"/>
      <c r="AS1481" s="214"/>
      <c r="AT1481" s="214"/>
    </row>
    <row r="1482" s="63" customFormat="1" ht="104" hidden="1" customHeight="1" spans="1:46">
      <c r="A1482" s="199"/>
      <c r="B1482" s="200"/>
      <c r="C1482" s="198"/>
      <c r="D1482" s="135"/>
      <c r="E1482" s="202"/>
      <c r="F1482" s="202"/>
      <c r="G1482" s="199"/>
      <c r="H1482" s="199"/>
      <c r="I1482" s="221"/>
      <c r="J1482" s="203"/>
      <c r="K1482" s="208"/>
      <c r="L1482" s="193">
        <f>STOCK[[#This Row],[Entradas]]-STOCK[[#This Row],[Salidas]]</f>
        <v>0</v>
      </c>
      <c r="M1482" s="204"/>
      <c r="N1482" s="205"/>
      <c r="O1482" s="206"/>
      <c r="P1482" s="207"/>
      <c r="Q1482" s="208"/>
      <c r="R1482" s="207"/>
      <c r="S1482" s="205"/>
      <c r="T1482" s="205"/>
      <c r="U1482" s="205"/>
      <c r="V1482" s="207"/>
      <c r="W1482" s="205"/>
      <c r="X1482" s="209"/>
      <c r="Y1482" s="210"/>
      <c r="Z1482" s="206"/>
      <c r="AA1482" s="207"/>
      <c r="AB1482" s="211"/>
      <c r="AC1482" s="212"/>
      <c r="AD1482" s="213"/>
      <c r="AE1482" s="214"/>
      <c r="AF1482" s="214"/>
      <c r="AG1482" s="214"/>
      <c r="AH1482" s="214"/>
      <c r="AI1482" s="214"/>
      <c r="AJ1482" s="214"/>
      <c r="AK1482" s="214"/>
      <c r="AL1482" s="214"/>
      <c r="AM1482" s="214"/>
      <c r="AN1482" s="214"/>
      <c r="AO1482" s="214"/>
      <c r="AP1482" s="214"/>
      <c r="AQ1482" s="214"/>
      <c r="AR1482" s="214"/>
      <c r="AS1482" s="214"/>
      <c r="AT1482" s="214"/>
    </row>
    <row r="1483" s="63" customFormat="1" ht="104" hidden="1" customHeight="1" spans="1:46">
      <c r="A1483" s="199"/>
      <c r="B1483" s="200"/>
      <c r="C1483" s="198"/>
      <c r="D1483" s="135"/>
      <c r="E1483" s="202"/>
      <c r="F1483" s="202"/>
      <c r="G1483" s="199"/>
      <c r="H1483" s="199"/>
      <c r="I1483" s="221"/>
      <c r="J1483" s="203"/>
      <c r="K1483" s="208"/>
      <c r="L1483" s="193">
        <f>STOCK[[#This Row],[Entradas]]-STOCK[[#This Row],[Salidas]]</f>
        <v>0</v>
      </c>
      <c r="M1483" s="204"/>
      <c r="N1483" s="205"/>
      <c r="O1483" s="206"/>
      <c r="P1483" s="207"/>
      <c r="Q1483" s="208"/>
      <c r="R1483" s="207"/>
      <c r="S1483" s="205"/>
      <c r="T1483" s="205"/>
      <c r="U1483" s="205"/>
      <c r="V1483" s="207"/>
      <c r="W1483" s="205"/>
      <c r="X1483" s="209"/>
      <c r="Y1483" s="210"/>
      <c r="Z1483" s="206"/>
      <c r="AA1483" s="207"/>
      <c r="AB1483" s="211"/>
      <c r="AC1483" s="212"/>
      <c r="AD1483" s="213"/>
      <c r="AE1483" s="214"/>
      <c r="AF1483" s="214"/>
      <c r="AG1483" s="214"/>
      <c r="AH1483" s="214"/>
      <c r="AI1483" s="214"/>
      <c r="AJ1483" s="214"/>
      <c r="AK1483" s="214"/>
      <c r="AL1483" s="214"/>
      <c r="AM1483" s="214"/>
      <c r="AN1483" s="214"/>
      <c r="AO1483" s="214"/>
      <c r="AP1483" s="214"/>
      <c r="AQ1483" s="214"/>
      <c r="AR1483" s="214"/>
      <c r="AS1483" s="214"/>
      <c r="AT1483" s="214"/>
    </row>
    <row r="1484" s="63" customFormat="1" ht="104" hidden="1" customHeight="1" spans="1:46">
      <c r="A1484" s="199"/>
      <c r="B1484" s="200"/>
      <c r="C1484" s="198"/>
      <c r="D1484" s="135"/>
      <c r="E1484" s="202"/>
      <c r="F1484" s="202"/>
      <c r="G1484" s="199"/>
      <c r="H1484" s="199"/>
      <c r="I1484" s="221"/>
      <c r="J1484" s="203"/>
      <c r="K1484" s="208"/>
      <c r="L1484" s="193">
        <f>STOCK[[#This Row],[Entradas]]-STOCK[[#This Row],[Salidas]]</f>
        <v>0</v>
      </c>
      <c r="M1484" s="204"/>
      <c r="N1484" s="205"/>
      <c r="O1484" s="206"/>
      <c r="P1484" s="207"/>
      <c r="Q1484" s="208"/>
      <c r="R1484" s="207"/>
      <c r="S1484" s="205"/>
      <c r="T1484" s="205"/>
      <c r="U1484" s="205"/>
      <c r="V1484" s="207"/>
      <c r="W1484" s="205"/>
      <c r="X1484" s="209"/>
      <c r="Y1484" s="210"/>
      <c r="Z1484" s="206"/>
      <c r="AA1484" s="207"/>
      <c r="AB1484" s="211"/>
      <c r="AC1484" s="212"/>
      <c r="AD1484" s="213"/>
      <c r="AE1484" s="214"/>
      <c r="AF1484" s="214"/>
      <c r="AG1484" s="214"/>
      <c r="AH1484" s="214"/>
      <c r="AI1484" s="214"/>
      <c r="AJ1484" s="214"/>
      <c r="AK1484" s="214"/>
      <c r="AL1484" s="214"/>
      <c r="AM1484" s="214"/>
      <c r="AN1484" s="214"/>
      <c r="AO1484" s="214"/>
      <c r="AP1484" s="214"/>
      <c r="AQ1484" s="214"/>
      <c r="AR1484" s="214"/>
      <c r="AS1484" s="214"/>
      <c r="AT1484" s="214"/>
    </row>
    <row r="1485" s="63" customFormat="1" ht="104" hidden="1" customHeight="1" spans="1:46">
      <c r="A1485" s="199"/>
      <c r="B1485" s="200"/>
      <c r="C1485" s="198"/>
      <c r="D1485" s="135"/>
      <c r="E1485" s="202"/>
      <c r="F1485" s="202"/>
      <c r="G1485" s="199"/>
      <c r="H1485" s="199"/>
      <c r="I1485" s="221"/>
      <c r="J1485" s="203"/>
      <c r="K1485" s="208"/>
      <c r="L1485" s="193">
        <f>STOCK[[#This Row],[Entradas]]-STOCK[[#This Row],[Salidas]]</f>
        <v>0</v>
      </c>
      <c r="M1485" s="204"/>
      <c r="N1485" s="205"/>
      <c r="O1485" s="206"/>
      <c r="P1485" s="207"/>
      <c r="Q1485" s="208"/>
      <c r="R1485" s="207"/>
      <c r="S1485" s="205"/>
      <c r="T1485" s="205"/>
      <c r="U1485" s="205"/>
      <c r="V1485" s="207"/>
      <c r="W1485" s="205"/>
      <c r="X1485" s="209"/>
      <c r="Y1485" s="210"/>
      <c r="Z1485" s="206"/>
      <c r="AA1485" s="207"/>
      <c r="AB1485" s="211"/>
      <c r="AC1485" s="212"/>
      <c r="AD1485" s="213"/>
      <c r="AE1485" s="214"/>
      <c r="AF1485" s="214"/>
      <c r="AG1485" s="214"/>
      <c r="AH1485" s="214"/>
      <c r="AI1485" s="214"/>
      <c r="AJ1485" s="214"/>
      <c r="AK1485" s="214"/>
      <c r="AL1485" s="214"/>
      <c r="AM1485" s="214"/>
      <c r="AN1485" s="214"/>
      <c r="AO1485" s="214"/>
      <c r="AP1485" s="214"/>
      <c r="AQ1485" s="214"/>
      <c r="AR1485" s="214"/>
      <c r="AS1485" s="214"/>
      <c r="AT1485" s="214"/>
    </row>
    <row r="1486" s="63" customFormat="1" ht="104" hidden="1" customHeight="1" spans="1:46">
      <c r="A1486" s="199"/>
      <c r="B1486" s="200"/>
      <c r="C1486" s="198"/>
      <c r="D1486" s="135"/>
      <c r="E1486" s="202"/>
      <c r="F1486" s="202"/>
      <c r="G1486" s="199"/>
      <c r="H1486" s="199"/>
      <c r="I1486" s="221"/>
      <c r="J1486" s="203"/>
      <c r="K1486" s="208"/>
      <c r="L1486" s="193">
        <f>STOCK[[#This Row],[Entradas]]-STOCK[[#This Row],[Salidas]]</f>
        <v>0</v>
      </c>
      <c r="M1486" s="204"/>
      <c r="N1486" s="205"/>
      <c r="O1486" s="206"/>
      <c r="P1486" s="207"/>
      <c r="Q1486" s="208"/>
      <c r="R1486" s="207"/>
      <c r="S1486" s="205"/>
      <c r="T1486" s="205"/>
      <c r="U1486" s="205"/>
      <c r="V1486" s="207"/>
      <c r="W1486" s="205"/>
      <c r="X1486" s="209"/>
      <c r="Y1486" s="210"/>
      <c r="Z1486" s="206"/>
      <c r="AA1486" s="207"/>
      <c r="AB1486" s="211"/>
      <c r="AC1486" s="212"/>
      <c r="AD1486" s="213"/>
      <c r="AE1486" s="214"/>
      <c r="AF1486" s="214"/>
      <c r="AG1486" s="214"/>
      <c r="AH1486" s="214"/>
      <c r="AI1486" s="214"/>
      <c r="AJ1486" s="214"/>
      <c r="AK1486" s="214"/>
      <c r="AL1486" s="214"/>
      <c r="AM1486" s="214"/>
      <c r="AN1486" s="214"/>
      <c r="AO1486" s="214"/>
      <c r="AP1486" s="214"/>
      <c r="AQ1486" s="214"/>
      <c r="AR1486" s="214"/>
      <c r="AS1486" s="214"/>
      <c r="AT1486" s="214"/>
    </row>
    <row r="1487" s="63" customFormat="1" ht="104" hidden="1" customHeight="1" spans="1:46">
      <c r="A1487" s="199"/>
      <c r="B1487" s="200"/>
      <c r="C1487" s="198"/>
      <c r="D1487" s="135"/>
      <c r="E1487" s="202"/>
      <c r="F1487" s="202"/>
      <c r="G1487" s="199"/>
      <c r="H1487" s="199"/>
      <c r="I1487" s="221"/>
      <c r="J1487" s="203"/>
      <c r="K1487" s="208"/>
      <c r="L1487" s="193">
        <f>STOCK[[#This Row],[Entradas]]-STOCK[[#This Row],[Salidas]]</f>
        <v>0</v>
      </c>
      <c r="M1487" s="204"/>
      <c r="N1487" s="205"/>
      <c r="O1487" s="206"/>
      <c r="P1487" s="207"/>
      <c r="Q1487" s="208"/>
      <c r="R1487" s="207"/>
      <c r="S1487" s="205"/>
      <c r="T1487" s="205"/>
      <c r="U1487" s="205"/>
      <c r="V1487" s="207"/>
      <c r="W1487" s="205"/>
      <c r="X1487" s="209"/>
      <c r="Y1487" s="210"/>
      <c r="Z1487" s="206"/>
      <c r="AA1487" s="207"/>
      <c r="AB1487" s="211"/>
      <c r="AC1487" s="212"/>
      <c r="AD1487" s="213"/>
      <c r="AE1487" s="214"/>
      <c r="AF1487" s="214"/>
      <c r="AG1487" s="214"/>
      <c r="AH1487" s="214"/>
      <c r="AI1487" s="214"/>
      <c r="AJ1487" s="214"/>
      <c r="AK1487" s="214"/>
      <c r="AL1487" s="214"/>
      <c r="AM1487" s="214"/>
      <c r="AN1487" s="214"/>
      <c r="AO1487" s="214"/>
      <c r="AP1487" s="214"/>
      <c r="AQ1487" s="214"/>
      <c r="AR1487" s="214"/>
      <c r="AS1487" s="214"/>
      <c r="AT1487" s="214"/>
    </row>
    <row r="1488" s="63" customFormat="1" ht="104" hidden="1" customHeight="1" spans="1:46">
      <c r="A1488" s="199"/>
      <c r="B1488" s="200"/>
      <c r="C1488" s="198"/>
      <c r="D1488" s="135"/>
      <c r="E1488" s="202"/>
      <c r="F1488" s="202"/>
      <c r="G1488" s="199"/>
      <c r="H1488" s="199"/>
      <c r="I1488" s="221"/>
      <c r="J1488" s="203"/>
      <c r="K1488" s="208"/>
      <c r="L1488" s="193">
        <f>STOCK[[#This Row],[Entradas]]-STOCK[[#This Row],[Salidas]]</f>
        <v>0</v>
      </c>
      <c r="M1488" s="204"/>
      <c r="N1488" s="205"/>
      <c r="O1488" s="206"/>
      <c r="P1488" s="207"/>
      <c r="Q1488" s="208"/>
      <c r="R1488" s="207"/>
      <c r="S1488" s="205"/>
      <c r="T1488" s="205"/>
      <c r="U1488" s="205"/>
      <c r="V1488" s="207"/>
      <c r="W1488" s="205"/>
      <c r="X1488" s="209"/>
      <c r="Y1488" s="210"/>
      <c r="Z1488" s="206"/>
      <c r="AA1488" s="207"/>
      <c r="AB1488" s="211"/>
      <c r="AC1488" s="212"/>
      <c r="AD1488" s="213"/>
      <c r="AE1488" s="214"/>
      <c r="AF1488" s="214"/>
      <c r="AG1488" s="214"/>
      <c r="AH1488" s="214"/>
      <c r="AI1488" s="214"/>
      <c r="AJ1488" s="214"/>
      <c r="AK1488" s="214"/>
      <c r="AL1488" s="214"/>
      <c r="AM1488" s="214"/>
      <c r="AN1488" s="214"/>
      <c r="AO1488" s="214"/>
      <c r="AP1488" s="214"/>
      <c r="AQ1488" s="214"/>
      <c r="AR1488" s="214"/>
      <c r="AS1488" s="214"/>
      <c r="AT1488" s="214"/>
    </row>
    <row r="1489" s="63" customFormat="1" ht="104" hidden="1" customHeight="1" spans="1:46">
      <c r="A1489" s="199"/>
      <c r="B1489" s="200"/>
      <c r="C1489" s="198"/>
      <c r="D1489" s="135"/>
      <c r="E1489" s="202"/>
      <c r="F1489" s="202"/>
      <c r="G1489" s="199"/>
      <c r="H1489" s="199"/>
      <c r="I1489" s="221"/>
      <c r="J1489" s="203"/>
      <c r="K1489" s="208"/>
      <c r="L1489" s="193">
        <f>STOCK[[#This Row],[Entradas]]-STOCK[[#This Row],[Salidas]]</f>
        <v>0</v>
      </c>
      <c r="M1489" s="204"/>
      <c r="N1489" s="205"/>
      <c r="O1489" s="206"/>
      <c r="P1489" s="207"/>
      <c r="Q1489" s="208"/>
      <c r="R1489" s="207"/>
      <c r="S1489" s="205"/>
      <c r="T1489" s="205"/>
      <c r="U1489" s="205"/>
      <c r="V1489" s="207"/>
      <c r="W1489" s="205"/>
      <c r="X1489" s="209"/>
      <c r="Y1489" s="210"/>
      <c r="Z1489" s="206"/>
      <c r="AA1489" s="207"/>
      <c r="AB1489" s="211"/>
      <c r="AC1489" s="212"/>
      <c r="AD1489" s="213"/>
      <c r="AE1489" s="214"/>
      <c r="AF1489" s="214"/>
      <c r="AG1489" s="214"/>
      <c r="AH1489" s="214"/>
      <c r="AI1489" s="214"/>
      <c r="AJ1489" s="214"/>
      <c r="AK1489" s="214"/>
      <c r="AL1489" s="214"/>
      <c r="AM1489" s="214"/>
      <c r="AN1489" s="214"/>
      <c r="AO1489" s="214"/>
      <c r="AP1489" s="214"/>
      <c r="AQ1489" s="214"/>
      <c r="AR1489" s="214"/>
      <c r="AS1489" s="214"/>
      <c r="AT1489" s="214"/>
    </row>
    <row r="1490" s="63" customFormat="1" ht="104" hidden="1" customHeight="1" spans="1:46">
      <c r="A1490" s="199"/>
      <c r="B1490" s="200"/>
      <c r="C1490" s="198"/>
      <c r="D1490" s="135"/>
      <c r="E1490" s="202"/>
      <c r="F1490" s="202"/>
      <c r="G1490" s="199"/>
      <c r="H1490" s="199"/>
      <c r="I1490" s="221"/>
      <c r="J1490" s="203"/>
      <c r="K1490" s="208"/>
      <c r="L1490" s="193">
        <f>STOCK[[#This Row],[Entradas]]-STOCK[[#This Row],[Salidas]]</f>
        <v>0</v>
      </c>
      <c r="M1490" s="204"/>
      <c r="N1490" s="205"/>
      <c r="O1490" s="206"/>
      <c r="P1490" s="207"/>
      <c r="Q1490" s="208"/>
      <c r="R1490" s="207"/>
      <c r="S1490" s="205"/>
      <c r="T1490" s="205"/>
      <c r="U1490" s="205"/>
      <c r="V1490" s="207"/>
      <c r="W1490" s="205"/>
      <c r="X1490" s="209"/>
      <c r="Y1490" s="210"/>
      <c r="Z1490" s="206"/>
      <c r="AA1490" s="207"/>
      <c r="AB1490" s="211"/>
      <c r="AC1490" s="212"/>
      <c r="AD1490" s="213"/>
      <c r="AE1490" s="214"/>
      <c r="AF1490" s="214"/>
      <c r="AG1490" s="214"/>
      <c r="AH1490" s="214"/>
      <c r="AI1490" s="214"/>
      <c r="AJ1490" s="214"/>
      <c r="AK1490" s="214"/>
      <c r="AL1490" s="214"/>
      <c r="AM1490" s="214"/>
      <c r="AN1490" s="214"/>
      <c r="AO1490" s="214"/>
      <c r="AP1490" s="214"/>
      <c r="AQ1490" s="214"/>
      <c r="AR1490" s="214"/>
      <c r="AS1490" s="214"/>
      <c r="AT1490" s="214"/>
    </row>
    <row r="1491" s="63" customFormat="1" ht="104" hidden="1" customHeight="1" spans="1:46">
      <c r="A1491" s="199"/>
      <c r="B1491" s="200"/>
      <c r="C1491" s="198"/>
      <c r="D1491" s="135"/>
      <c r="E1491" s="202"/>
      <c r="F1491" s="202"/>
      <c r="G1491" s="199"/>
      <c r="H1491" s="199"/>
      <c r="I1491" s="221"/>
      <c r="J1491" s="203"/>
      <c r="K1491" s="208"/>
      <c r="L1491" s="193">
        <f>STOCK[[#This Row],[Entradas]]-STOCK[[#This Row],[Salidas]]</f>
        <v>0</v>
      </c>
      <c r="M1491" s="204"/>
      <c r="N1491" s="205"/>
      <c r="O1491" s="206"/>
      <c r="P1491" s="207"/>
      <c r="Q1491" s="208"/>
      <c r="R1491" s="207"/>
      <c r="S1491" s="205"/>
      <c r="T1491" s="205"/>
      <c r="U1491" s="205"/>
      <c r="V1491" s="207"/>
      <c r="W1491" s="205"/>
      <c r="X1491" s="209"/>
      <c r="Y1491" s="210"/>
      <c r="Z1491" s="206"/>
      <c r="AA1491" s="207"/>
      <c r="AB1491" s="211"/>
      <c r="AC1491" s="212"/>
      <c r="AD1491" s="213"/>
      <c r="AE1491" s="214"/>
      <c r="AF1491" s="214"/>
      <c r="AG1491" s="214"/>
      <c r="AH1491" s="214"/>
      <c r="AI1491" s="214"/>
      <c r="AJ1491" s="214"/>
      <c r="AK1491" s="214"/>
      <c r="AL1491" s="214"/>
      <c r="AM1491" s="214"/>
      <c r="AN1491" s="214"/>
      <c r="AO1491" s="214"/>
      <c r="AP1491" s="214"/>
      <c r="AQ1491" s="214"/>
      <c r="AR1491" s="214"/>
      <c r="AS1491" s="214"/>
      <c r="AT1491" s="214"/>
    </row>
    <row r="1492" s="63" customFormat="1" ht="104" hidden="1" customHeight="1" spans="1:46">
      <c r="A1492" s="199"/>
      <c r="B1492" s="200"/>
      <c r="C1492" s="198"/>
      <c r="D1492" s="135"/>
      <c r="E1492" s="202"/>
      <c r="F1492" s="202"/>
      <c r="G1492" s="199"/>
      <c r="H1492" s="199"/>
      <c r="I1492" s="221"/>
      <c r="J1492" s="203"/>
      <c r="K1492" s="208"/>
      <c r="L1492" s="193">
        <f>STOCK[[#This Row],[Entradas]]-STOCK[[#This Row],[Salidas]]</f>
        <v>0</v>
      </c>
      <c r="M1492" s="204"/>
      <c r="N1492" s="205"/>
      <c r="O1492" s="206"/>
      <c r="P1492" s="207"/>
      <c r="Q1492" s="208"/>
      <c r="R1492" s="207"/>
      <c r="S1492" s="205"/>
      <c r="T1492" s="205"/>
      <c r="U1492" s="205"/>
      <c r="V1492" s="207"/>
      <c r="W1492" s="205"/>
      <c r="X1492" s="209"/>
      <c r="Y1492" s="210"/>
      <c r="Z1492" s="206"/>
      <c r="AA1492" s="207"/>
      <c r="AB1492" s="211"/>
      <c r="AC1492" s="212"/>
      <c r="AD1492" s="213"/>
      <c r="AE1492" s="214"/>
      <c r="AF1492" s="214"/>
      <c r="AG1492" s="214"/>
      <c r="AH1492" s="214"/>
      <c r="AI1492" s="214"/>
      <c r="AJ1492" s="214"/>
      <c r="AK1492" s="214"/>
      <c r="AL1492" s="214"/>
      <c r="AM1492" s="214"/>
      <c r="AN1492" s="214"/>
      <c r="AO1492" s="214"/>
      <c r="AP1492" s="214"/>
      <c r="AQ1492" s="214"/>
      <c r="AR1492" s="214"/>
      <c r="AS1492" s="214"/>
      <c r="AT1492" s="214"/>
    </row>
    <row r="1493" s="63" customFormat="1" ht="104" hidden="1" customHeight="1" spans="1:46">
      <c r="A1493" s="199"/>
      <c r="B1493" s="200"/>
      <c r="C1493" s="198"/>
      <c r="D1493" s="135"/>
      <c r="E1493" s="202"/>
      <c r="F1493" s="202"/>
      <c r="G1493" s="199"/>
      <c r="H1493" s="199"/>
      <c r="I1493" s="221"/>
      <c r="J1493" s="203"/>
      <c r="K1493" s="208"/>
      <c r="L1493" s="193">
        <f>STOCK[[#This Row],[Entradas]]-STOCK[[#This Row],[Salidas]]</f>
        <v>0</v>
      </c>
      <c r="M1493" s="204"/>
      <c r="N1493" s="205"/>
      <c r="O1493" s="206"/>
      <c r="P1493" s="207"/>
      <c r="Q1493" s="208"/>
      <c r="R1493" s="207"/>
      <c r="S1493" s="205"/>
      <c r="T1493" s="205"/>
      <c r="U1493" s="205"/>
      <c r="V1493" s="207"/>
      <c r="W1493" s="205"/>
      <c r="X1493" s="209"/>
      <c r="Y1493" s="210"/>
      <c r="Z1493" s="206"/>
      <c r="AA1493" s="207"/>
      <c r="AB1493" s="211"/>
      <c r="AC1493" s="212"/>
      <c r="AD1493" s="213"/>
      <c r="AE1493" s="214"/>
      <c r="AF1493" s="214"/>
      <c r="AG1493" s="214"/>
      <c r="AH1493" s="214"/>
      <c r="AI1493" s="214"/>
      <c r="AJ1493" s="214"/>
      <c r="AK1493" s="214"/>
      <c r="AL1493" s="214"/>
      <c r="AM1493" s="214"/>
      <c r="AN1493" s="214"/>
      <c r="AO1493" s="214"/>
      <c r="AP1493" s="214"/>
      <c r="AQ1493" s="214"/>
      <c r="AR1493" s="214"/>
      <c r="AS1493" s="214"/>
      <c r="AT1493" s="214"/>
    </row>
    <row r="1494" s="63" customFormat="1" ht="104" hidden="1" customHeight="1" spans="1:46">
      <c r="A1494" s="199"/>
      <c r="B1494" s="200"/>
      <c r="C1494" s="198"/>
      <c r="D1494" s="135"/>
      <c r="E1494" s="202"/>
      <c r="F1494" s="202"/>
      <c r="G1494" s="199"/>
      <c r="H1494" s="199"/>
      <c r="I1494" s="221"/>
      <c r="J1494" s="203"/>
      <c r="K1494" s="208"/>
      <c r="L1494" s="193">
        <f>STOCK[[#This Row],[Entradas]]-STOCK[[#This Row],[Salidas]]</f>
        <v>0</v>
      </c>
      <c r="M1494" s="204"/>
      <c r="N1494" s="205"/>
      <c r="O1494" s="206"/>
      <c r="P1494" s="207"/>
      <c r="Q1494" s="208"/>
      <c r="R1494" s="207"/>
      <c r="S1494" s="205"/>
      <c r="T1494" s="205"/>
      <c r="U1494" s="205"/>
      <c r="V1494" s="207"/>
      <c r="W1494" s="205"/>
      <c r="X1494" s="209"/>
      <c r="Y1494" s="210"/>
      <c r="Z1494" s="206"/>
      <c r="AA1494" s="207"/>
      <c r="AB1494" s="211"/>
      <c r="AC1494" s="212"/>
      <c r="AD1494" s="213"/>
      <c r="AE1494" s="214"/>
      <c r="AF1494" s="214"/>
      <c r="AG1494" s="214"/>
      <c r="AH1494" s="214"/>
      <c r="AI1494" s="214"/>
      <c r="AJ1494" s="214"/>
      <c r="AK1494" s="214"/>
      <c r="AL1494" s="214"/>
      <c r="AM1494" s="214"/>
      <c r="AN1494" s="214"/>
      <c r="AO1494" s="214"/>
      <c r="AP1494" s="214"/>
      <c r="AQ1494" s="214"/>
      <c r="AR1494" s="214"/>
      <c r="AS1494" s="214"/>
      <c r="AT1494" s="214"/>
    </row>
    <row r="1495" s="63" customFormat="1" ht="104" hidden="1" customHeight="1" spans="1:46">
      <c r="A1495" s="199"/>
      <c r="B1495" s="200"/>
      <c r="C1495" s="198"/>
      <c r="D1495" s="135"/>
      <c r="E1495" s="202"/>
      <c r="F1495" s="202"/>
      <c r="G1495" s="199"/>
      <c r="H1495" s="199"/>
      <c r="I1495" s="221"/>
      <c r="J1495" s="203"/>
      <c r="K1495" s="208"/>
      <c r="L1495" s="193">
        <f>STOCK[[#This Row],[Entradas]]-STOCK[[#This Row],[Salidas]]</f>
        <v>0</v>
      </c>
      <c r="M1495" s="204"/>
      <c r="N1495" s="205"/>
      <c r="O1495" s="206"/>
      <c r="P1495" s="207"/>
      <c r="Q1495" s="208"/>
      <c r="R1495" s="207"/>
      <c r="S1495" s="205"/>
      <c r="T1495" s="205"/>
      <c r="U1495" s="205"/>
      <c r="V1495" s="207"/>
      <c r="W1495" s="205"/>
      <c r="X1495" s="209"/>
      <c r="Y1495" s="210"/>
      <c r="Z1495" s="206"/>
      <c r="AA1495" s="207"/>
      <c r="AB1495" s="211"/>
      <c r="AC1495" s="212"/>
      <c r="AD1495" s="213"/>
      <c r="AE1495" s="214"/>
      <c r="AF1495" s="214"/>
      <c r="AG1495" s="214"/>
      <c r="AH1495" s="214"/>
      <c r="AI1495" s="214"/>
      <c r="AJ1495" s="214"/>
      <c r="AK1495" s="214"/>
      <c r="AL1495" s="214"/>
      <c r="AM1495" s="214"/>
      <c r="AN1495" s="214"/>
      <c r="AO1495" s="214"/>
      <c r="AP1495" s="214"/>
      <c r="AQ1495" s="214"/>
      <c r="AR1495" s="214"/>
      <c r="AS1495" s="214"/>
      <c r="AT1495" s="214"/>
    </row>
    <row r="1496" s="63" customFormat="1" ht="104" hidden="1" customHeight="1" spans="1:46">
      <c r="A1496" s="199"/>
      <c r="B1496" s="200"/>
      <c r="C1496" s="198"/>
      <c r="D1496" s="135"/>
      <c r="E1496" s="202"/>
      <c r="F1496" s="202"/>
      <c r="G1496" s="199"/>
      <c r="H1496" s="199"/>
      <c r="I1496" s="221"/>
      <c r="J1496" s="203"/>
      <c r="K1496" s="208"/>
      <c r="L1496" s="193">
        <f>STOCK[[#This Row],[Entradas]]-STOCK[[#This Row],[Salidas]]</f>
        <v>0</v>
      </c>
      <c r="M1496" s="204"/>
      <c r="N1496" s="205"/>
      <c r="O1496" s="206"/>
      <c r="P1496" s="207"/>
      <c r="Q1496" s="208"/>
      <c r="R1496" s="207"/>
      <c r="S1496" s="205"/>
      <c r="T1496" s="205"/>
      <c r="U1496" s="205"/>
      <c r="V1496" s="207"/>
      <c r="W1496" s="205"/>
      <c r="X1496" s="209"/>
      <c r="Y1496" s="210"/>
      <c r="Z1496" s="206"/>
      <c r="AA1496" s="207"/>
      <c r="AB1496" s="211"/>
      <c r="AC1496" s="212"/>
      <c r="AD1496" s="213"/>
      <c r="AE1496" s="214"/>
      <c r="AF1496" s="214"/>
      <c r="AG1496" s="214"/>
      <c r="AH1496" s="214"/>
      <c r="AI1496" s="214"/>
      <c r="AJ1496" s="214"/>
      <c r="AK1496" s="214"/>
      <c r="AL1496" s="214"/>
      <c r="AM1496" s="214"/>
      <c r="AN1496" s="214"/>
      <c r="AO1496" s="214"/>
      <c r="AP1496" s="214"/>
      <c r="AQ1496" s="214"/>
      <c r="AR1496" s="214"/>
      <c r="AS1496" s="214"/>
      <c r="AT1496" s="214"/>
    </row>
    <row r="1497" s="63" customFormat="1" ht="104" hidden="1" customHeight="1" spans="1:46">
      <c r="A1497" s="199"/>
      <c r="B1497" s="200"/>
      <c r="C1497" s="198"/>
      <c r="D1497" s="135"/>
      <c r="E1497" s="202"/>
      <c r="F1497" s="202"/>
      <c r="G1497" s="199"/>
      <c r="H1497" s="199"/>
      <c r="I1497" s="221"/>
      <c r="J1497" s="203"/>
      <c r="K1497" s="208"/>
      <c r="L1497" s="193">
        <f>STOCK[[#This Row],[Entradas]]-STOCK[[#This Row],[Salidas]]</f>
        <v>0</v>
      </c>
      <c r="M1497" s="204"/>
      <c r="N1497" s="205"/>
      <c r="O1497" s="206"/>
      <c r="P1497" s="207"/>
      <c r="Q1497" s="208"/>
      <c r="R1497" s="207"/>
      <c r="S1497" s="205"/>
      <c r="T1497" s="205"/>
      <c r="U1497" s="205"/>
      <c r="V1497" s="207"/>
      <c r="W1497" s="205"/>
      <c r="X1497" s="209"/>
      <c r="Y1497" s="210"/>
      <c r="Z1497" s="206"/>
      <c r="AA1497" s="207"/>
      <c r="AB1497" s="211"/>
      <c r="AC1497" s="212"/>
      <c r="AD1497" s="213"/>
      <c r="AE1497" s="214"/>
      <c r="AF1497" s="214"/>
      <c r="AG1497" s="214"/>
      <c r="AH1497" s="214"/>
      <c r="AI1497" s="214"/>
      <c r="AJ1497" s="214"/>
      <c r="AK1497" s="214"/>
      <c r="AL1497" s="214"/>
      <c r="AM1497" s="214"/>
      <c r="AN1497" s="214"/>
      <c r="AO1497" s="214"/>
      <c r="AP1497" s="214"/>
      <c r="AQ1497" s="214"/>
      <c r="AR1497" s="214"/>
      <c r="AS1497" s="214"/>
      <c r="AT1497" s="214"/>
    </row>
    <row r="1498" s="63" customFormat="1" ht="104" hidden="1" customHeight="1" spans="1:46">
      <c r="A1498" s="199"/>
      <c r="B1498" s="200"/>
      <c r="C1498" s="198"/>
      <c r="D1498" s="135"/>
      <c r="E1498" s="202"/>
      <c r="F1498" s="202"/>
      <c r="G1498" s="199"/>
      <c r="H1498" s="199"/>
      <c r="I1498" s="221"/>
      <c r="J1498" s="203"/>
      <c r="K1498" s="208"/>
      <c r="L1498" s="193">
        <f>STOCK[[#This Row],[Entradas]]-STOCK[[#This Row],[Salidas]]</f>
        <v>0</v>
      </c>
      <c r="M1498" s="204"/>
      <c r="N1498" s="205"/>
      <c r="O1498" s="206"/>
      <c r="P1498" s="207"/>
      <c r="Q1498" s="208"/>
      <c r="R1498" s="207"/>
      <c r="S1498" s="205"/>
      <c r="T1498" s="205"/>
      <c r="U1498" s="205"/>
      <c r="V1498" s="207"/>
      <c r="W1498" s="205"/>
      <c r="X1498" s="209"/>
      <c r="Y1498" s="210"/>
      <c r="Z1498" s="206"/>
      <c r="AA1498" s="207"/>
      <c r="AB1498" s="211"/>
      <c r="AC1498" s="212"/>
      <c r="AD1498" s="213"/>
      <c r="AE1498" s="214"/>
      <c r="AF1498" s="214"/>
      <c r="AG1498" s="214"/>
      <c r="AH1498" s="214"/>
      <c r="AI1498" s="214"/>
      <c r="AJ1498" s="214"/>
      <c r="AK1498" s="214"/>
      <c r="AL1498" s="214"/>
      <c r="AM1498" s="214"/>
      <c r="AN1498" s="214"/>
      <c r="AO1498" s="214"/>
      <c r="AP1498" s="214"/>
      <c r="AQ1498" s="214"/>
      <c r="AR1498" s="214"/>
      <c r="AS1498" s="214"/>
      <c r="AT1498" s="214"/>
    </row>
    <row r="1499" s="63" customFormat="1" ht="104" hidden="1" customHeight="1" spans="1:46">
      <c r="A1499" s="199"/>
      <c r="B1499" s="200"/>
      <c r="C1499" s="198"/>
      <c r="D1499" s="135"/>
      <c r="E1499" s="202"/>
      <c r="F1499" s="202"/>
      <c r="G1499" s="199"/>
      <c r="H1499" s="199"/>
      <c r="I1499" s="221"/>
      <c r="J1499" s="203"/>
      <c r="K1499" s="208"/>
      <c r="L1499" s="193">
        <f>STOCK[[#This Row],[Entradas]]-STOCK[[#This Row],[Salidas]]</f>
        <v>0</v>
      </c>
      <c r="M1499" s="204"/>
      <c r="N1499" s="205"/>
      <c r="O1499" s="206"/>
      <c r="P1499" s="207"/>
      <c r="Q1499" s="208"/>
      <c r="R1499" s="207"/>
      <c r="S1499" s="205"/>
      <c r="T1499" s="205"/>
      <c r="U1499" s="205"/>
      <c r="V1499" s="207"/>
      <c r="W1499" s="205"/>
      <c r="X1499" s="209"/>
      <c r="Y1499" s="210"/>
      <c r="Z1499" s="206"/>
      <c r="AA1499" s="207"/>
      <c r="AB1499" s="211"/>
      <c r="AC1499" s="212"/>
      <c r="AD1499" s="213"/>
      <c r="AE1499" s="214"/>
      <c r="AF1499" s="214"/>
      <c r="AG1499" s="214"/>
      <c r="AH1499" s="214"/>
      <c r="AI1499" s="214"/>
      <c r="AJ1499" s="214"/>
      <c r="AK1499" s="214"/>
      <c r="AL1499" s="214"/>
      <c r="AM1499" s="214"/>
      <c r="AN1499" s="214"/>
      <c r="AO1499" s="214"/>
      <c r="AP1499" s="214"/>
      <c r="AQ1499" s="214"/>
      <c r="AR1499" s="214"/>
      <c r="AS1499" s="214"/>
      <c r="AT1499" s="214"/>
    </row>
    <row r="1500" s="63" customFormat="1" ht="104" hidden="1" customHeight="1" spans="1:46">
      <c r="A1500" s="199"/>
      <c r="B1500" s="200"/>
      <c r="C1500" s="198"/>
      <c r="D1500" s="135"/>
      <c r="E1500" s="202"/>
      <c r="F1500" s="202"/>
      <c r="G1500" s="199"/>
      <c r="H1500" s="199"/>
      <c r="I1500" s="221"/>
      <c r="J1500" s="203"/>
      <c r="K1500" s="208"/>
      <c r="L1500" s="193">
        <f>STOCK[[#This Row],[Entradas]]-STOCK[[#This Row],[Salidas]]</f>
        <v>0</v>
      </c>
      <c r="M1500" s="204"/>
      <c r="N1500" s="205"/>
      <c r="O1500" s="206"/>
      <c r="P1500" s="207"/>
      <c r="Q1500" s="208"/>
      <c r="R1500" s="207"/>
      <c r="S1500" s="205"/>
      <c r="T1500" s="205"/>
      <c r="U1500" s="205"/>
      <c r="V1500" s="207"/>
      <c r="W1500" s="205"/>
      <c r="X1500" s="209"/>
      <c r="Y1500" s="210"/>
      <c r="Z1500" s="206"/>
      <c r="AA1500" s="207"/>
      <c r="AB1500" s="211"/>
      <c r="AC1500" s="212"/>
      <c r="AD1500" s="213"/>
      <c r="AE1500" s="214"/>
      <c r="AF1500" s="214"/>
      <c r="AG1500" s="214"/>
      <c r="AH1500" s="214"/>
      <c r="AI1500" s="214"/>
      <c r="AJ1500" s="214"/>
      <c r="AK1500" s="214"/>
      <c r="AL1500" s="214"/>
      <c r="AM1500" s="214"/>
      <c r="AN1500" s="214"/>
      <c r="AO1500" s="214"/>
      <c r="AP1500" s="214"/>
      <c r="AQ1500" s="214"/>
      <c r="AR1500" s="214"/>
      <c r="AS1500" s="214"/>
      <c r="AT1500" s="214"/>
    </row>
    <row r="1501" s="63" customFormat="1" ht="104" hidden="1" customHeight="1" spans="1:46">
      <c r="A1501" s="199"/>
      <c r="B1501" s="200"/>
      <c r="C1501" s="198"/>
      <c r="D1501" s="135"/>
      <c r="E1501" s="202"/>
      <c r="F1501" s="202"/>
      <c r="G1501" s="199"/>
      <c r="H1501" s="199"/>
      <c r="I1501" s="221"/>
      <c r="J1501" s="203"/>
      <c r="K1501" s="208"/>
      <c r="L1501" s="193">
        <f>STOCK[[#This Row],[Entradas]]-STOCK[[#This Row],[Salidas]]</f>
        <v>0</v>
      </c>
      <c r="M1501" s="204"/>
      <c r="N1501" s="205"/>
      <c r="O1501" s="206"/>
      <c r="P1501" s="207"/>
      <c r="Q1501" s="208"/>
      <c r="R1501" s="207"/>
      <c r="S1501" s="205"/>
      <c r="T1501" s="205"/>
      <c r="U1501" s="205"/>
      <c r="V1501" s="207"/>
      <c r="W1501" s="205"/>
      <c r="X1501" s="209"/>
      <c r="Y1501" s="210"/>
      <c r="Z1501" s="206"/>
      <c r="AA1501" s="207"/>
      <c r="AB1501" s="211"/>
      <c r="AC1501" s="212"/>
      <c r="AD1501" s="213"/>
      <c r="AE1501" s="214"/>
      <c r="AF1501" s="214"/>
      <c r="AG1501" s="214"/>
      <c r="AH1501" s="214"/>
      <c r="AI1501" s="214"/>
      <c r="AJ1501" s="214"/>
      <c r="AK1501" s="214"/>
      <c r="AL1501" s="214"/>
      <c r="AM1501" s="214"/>
      <c r="AN1501" s="214"/>
      <c r="AO1501" s="214"/>
      <c r="AP1501" s="214"/>
      <c r="AQ1501" s="214"/>
      <c r="AR1501" s="214"/>
      <c r="AS1501" s="214"/>
      <c r="AT1501" s="214"/>
    </row>
    <row r="1502" s="63" customFormat="1" ht="104" hidden="1" customHeight="1" spans="1:46">
      <c r="A1502" s="199"/>
      <c r="B1502" s="200"/>
      <c r="C1502" s="198"/>
      <c r="D1502" s="135"/>
      <c r="E1502" s="202"/>
      <c r="F1502" s="202"/>
      <c r="G1502" s="199"/>
      <c r="H1502" s="199"/>
      <c r="I1502" s="221"/>
      <c r="J1502" s="203"/>
      <c r="K1502" s="208"/>
      <c r="L1502" s="193">
        <f>STOCK[[#This Row],[Entradas]]-STOCK[[#This Row],[Salidas]]</f>
        <v>0</v>
      </c>
      <c r="M1502" s="204"/>
      <c r="N1502" s="205"/>
      <c r="O1502" s="206"/>
      <c r="P1502" s="207"/>
      <c r="Q1502" s="208"/>
      <c r="R1502" s="207"/>
      <c r="S1502" s="205"/>
      <c r="T1502" s="205"/>
      <c r="U1502" s="205"/>
      <c r="V1502" s="207"/>
      <c r="W1502" s="205"/>
      <c r="X1502" s="209"/>
      <c r="Y1502" s="210"/>
      <c r="Z1502" s="206"/>
      <c r="AA1502" s="207"/>
      <c r="AB1502" s="211"/>
      <c r="AC1502" s="212"/>
      <c r="AD1502" s="213"/>
      <c r="AE1502" s="214"/>
      <c r="AF1502" s="214"/>
      <c r="AG1502" s="214"/>
      <c r="AH1502" s="214"/>
      <c r="AI1502" s="214"/>
      <c r="AJ1502" s="214"/>
      <c r="AK1502" s="214"/>
      <c r="AL1502" s="214"/>
      <c r="AM1502" s="214"/>
      <c r="AN1502" s="214"/>
      <c r="AO1502" s="214"/>
      <c r="AP1502" s="214"/>
      <c r="AQ1502" s="214"/>
      <c r="AR1502" s="214"/>
      <c r="AS1502" s="214"/>
      <c r="AT1502" s="214"/>
    </row>
    <row r="1503" s="63" customFormat="1" ht="104" hidden="1" customHeight="1" spans="1:46">
      <c r="A1503" s="199"/>
      <c r="B1503" s="200"/>
      <c r="C1503" s="198"/>
      <c r="D1503" s="135"/>
      <c r="E1503" s="202"/>
      <c r="F1503" s="202"/>
      <c r="G1503" s="199"/>
      <c r="H1503" s="199"/>
      <c r="I1503" s="221"/>
      <c r="J1503" s="203"/>
      <c r="K1503" s="208"/>
      <c r="L1503" s="193">
        <f>STOCK[[#This Row],[Entradas]]-STOCK[[#This Row],[Salidas]]</f>
        <v>0</v>
      </c>
      <c r="M1503" s="204"/>
      <c r="N1503" s="205"/>
      <c r="O1503" s="206"/>
      <c r="P1503" s="207"/>
      <c r="Q1503" s="208"/>
      <c r="R1503" s="207"/>
      <c r="S1503" s="205"/>
      <c r="T1503" s="205"/>
      <c r="U1503" s="205"/>
      <c r="V1503" s="207"/>
      <c r="W1503" s="205"/>
      <c r="X1503" s="209"/>
      <c r="Y1503" s="210"/>
      <c r="Z1503" s="206"/>
      <c r="AA1503" s="207"/>
      <c r="AB1503" s="211"/>
      <c r="AC1503" s="212"/>
      <c r="AD1503" s="213"/>
      <c r="AE1503" s="214"/>
      <c r="AF1503" s="214"/>
      <c r="AG1503" s="214"/>
      <c r="AH1503" s="214"/>
      <c r="AI1503" s="214"/>
      <c r="AJ1503" s="214"/>
      <c r="AK1503" s="214"/>
      <c r="AL1503" s="214"/>
      <c r="AM1503" s="214"/>
      <c r="AN1503" s="214"/>
      <c r="AO1503" s="214"/>
      <c r="AP1503" s="214"/>
      <c r="AQ1503" s="214"/>
      <c r="AR1503" s="214"/>
      <c r="AS1503" s="214"/>
      <c r="AT1503" s="214"/>
    </row>
    <row r="1504" s="63" customFormat="1" ht="104" hidden="1" customHeight="1" spans="1:46">
      <c r="A1504" s="199"/>
      <c r="B1504" s="200"/>
      <c r="C1504" s="198"/>
      <c r="D1504" s="135"/>
      <c r="E1504" s="202"/>
      <c r="F1504" s="202"/>
      <c r="G1504" s="199"/>
      <c r="H1504" s="199"/>
      <c r="I1504" s="221"/>
      <c r="J1504" s="203"/>
      <c r="K1504" s="208"/>
      <c r="L1504" s="193">
        <f>STOCK[[#This Row],[Entradas]]-STOCK[[#This Row],[Salidas]]</f>
        <v>0</v>
      </c>
      <c r="M1504" s="204"/>
      <c r="N1504" s="205"/>
      <c r="O1504" s="206"/>
      <c r="P1504" s="207"/>
      <c r="Q1504" s="208"/>
      <c r="R1504" s="207"/>
      <c r="S1504" s="205"/>
      <c r="T1504" s="205"/>
      <c r="U1504" s="205"/>
      <c r="V1504" s="207"/>
      <c r="W1504" s="205"/>
      <c r="X1504" s="209"/>
      <c r="Y1504" s="210"/>
      <c r="Z1504" s="206"/>
      <c r="AA1504" s="207"/>
      <c r="AB1504" s="211"/>
      <c r="AC1504" s="212"/>
      <c r="AD1504" s="213"/>
      <c r="AE1504" s="214"/>
      <c r="AF1504" s="214"/>
      <c r="AG1504" s="214"/>
      <c r="AH1504" s="214"/>
      <c r="AI1504" s="214"/>
      <c r="AJ1504" s="214"/>
      <c r="AK1504" s="214"/>
      <c r="AL1504" s="214"/>
      <c r="AM1504" s="214"/>
      <c r="AN1504" s="214"/>
      <c r="AO1504" s="214"/>
      <c r="AP1504" s="214"/>
      <c r="AQ1504" s="214"/>
      <c r="AR1504" s="214"/>
      <c r="AS1504" s="214"/>
      <c r="AT1504" s="214"/>
    </row>
    <row r="1505" s="63" customFormat="1" ht="104" hidden="1" customHeight="1" spans="1:46">
      <c r="A1505" s="199"/>
      <c r="B1505" s="200"/>
      <c r="C1505" s="198"/>
      <c r="D1505" s="135"/>
      <c r="E1505" s="202"/>
      <c r="F1505" s="202"/>
      <c r="G1505" s="199"/>
      <c r="H1505" s="199"/>
      <c r="I1505" s="221"/>
      <c r="J1505" s="203"/>
      <c r="K1505" s="208"/>
      <c r="L1505" s="193">
        <f>STOCK[[#This Row],[Entradas]]-STOCK[[#This Row],[Salidas]]</f>
        <v>0</v>
      </c>
      <c r="M1505" s="204"/>
      <c r="N1505" s="205"/>
      <c r="O1505" s="206"/>
      <c r="P1505" s="207"/>
      <c r="Q1505" s="208"/>
      <c r="R1505" s="207"/>
      <c r="S1505" s="205"/>
      <c r="T1505" s="205"/>
      <c r="U1505" s="205"/>
      <c r="V1505" s="207"/>
      <c r="W1505" s="205"/>
      <c r="X1505" s="209"/>
      <c r="Y1505" s="210"/>
      <c r="Z1505" s="206"/>
      <c r="AA1505" s="207"/>
      <c r="AB1505" s="211"/>
      <c r="AC1505" s="212"/>
      <c r="AD1505" s="213"/>
      <c r="AE1505" s="214"/>
      <c r="AF1505" s="214"/>
      <c r="AG1505" s="214"/>
      <c r="AH1505" s="214"/>
      <c r="AI1505" s="214"/>
      <c r="AJ1505" s="214"/>
      <c r="AK1505" s="214"/>
      <c r="AL1505" s="214"/>
      <c r="AM1505" s="214"/>
      <c r="AN1505" s="214"/>
      <c r="AO1505" s="214"/>
      <c r="AP1505" s="214"/>
      <c r="AQ1505" s="214"/>
      <c r="AR1505" s="214"/>
      <c r="AS1505" s="214"/>
      <c r="AT1505" s="214"/>
    </row>
    <row r="1506" s="63" customFormat="1" ht="104" hidden="1" customHeight="1" spans="1:46">
      <c r="A1506" s="199"/>
      <c r="B1506" s="200"/>
      <c r="C1506" s="198"/>
      <c r="D1506" s="135"/>
      <c r="E1506" s="202"/>
      <c r="F1506" s="202"/>
      <c r="G1506" s="199"/>
      <c r="H1506" s="199"/>
      <c r="I1506" s="221"/>
      <c r="J1506" s="203"/>
      <c r="K1506" s="208"/>
      <c r="L1506" s="193">
        <f>STOCK[[#This Row],[Entradas]]-STOCK[[#This Row],[Salidas]]</f>
        <v>0</v>
      </c>
      <c r="M1506" s="204"/>
      <c r="N1506" s="205"/>
      <c r="O1506" s="206"/>
      <c r="P1506" s="207"/>
      <c r="Q1506" s="208"/>
      <c r="R1506" s="207"/>
      <c r="S1506" s="205"/>
      <c r="T1506" s="205"/>
      <c r="U1506" s="205"/>
      <c r="V1506" s="207"/>
      <c r="W1506" s="205"/>
      <c r="X1506" s="209"/>
      <c r="Y1506" s="210"/>
      <c r="Z1506" s="206"/>
      <c r="AA1506" s="207"/>
      <c r="AB1506" s="211"/>
      <c r="AC1506" s="212"/>
      <c r="AD1506" s="213"/>
      <c r="AE1506" s="214"/>
      <c r="AF1506" s="214"/>
      <c r="AG1506" s="214"/>
      <c r="AH1506" s="214"/>
      <c r="AI1506" s="214"/>
      <c r="AJ1506" s="214"/>
      <c r="AK1506" s="214"/>
      <c r="AL1506" s="214"/>
      <c r="AM1506" s="214"/>
      <c r="AN1506" s="214"/>
      <c r="AO1506" s="214"/>
      <c r="AP1506" s="214"/>
      <c r="AQ1506" s="214"/>
      <c r="AR1506" s="214"/>
      <c r="AS1506" s="214"/>
      <c r="AT1506" s="214"/>
    </row>
    <row r="1507" s="63" customFormat="1" ht="104" hidden="1" customHeight="1" spans="1:46">
      <c r="A1507" s="199"/>
      <c r="B1507" s="200"/>
      <c r="C1507" s="198"/>
      <c r="D1507" s="135"/>
      <c r="E1507" s="202"/>
      <c r="F1507" s="202"/>
      <c r="G1507" s="199"/>
      <c r="H1507" s="199"/>
      <c r="I1507" s="221"/>
      <c r="J1507" s="203"/>
      <c r="K1507" s="208"/>
      <c r="L1507" s="193">
        <f>STOCK[[#This Row],[Entradas]]-STOCK[[#This Row],[Salidas]]</f>
        <v>0</v>
      </c>
      <c r="M1507" s="204"/>
      <c r="N1507" s="205"/>
      <c r="O1507" s="206"/>
      <c r="P1507" s="207"/>
      <c r="Q1507" s="208"/>
      <c r="R1507" s="207"/>
      <c r="S1507" s="205"/>
      <c r="T1507" s="205"/>
      <c r="U1507" s="205"/>
      <c r="V1507" s="207"/>
      <c r="W1507" s="205"/>
      <c r="X1507" s="209"/>
      <c r="Y1507" s="210"/>
      <c r="Z1507" s="206"/>
      <c r="AA1507" s="207"/>
      <c r="AB1507" s="211"/>
      <c r="AC1507" s="212"/>
      <c r="AD1507" s="213"/>
      <c r="AE1507" s="214"/>
      <c r="AF1507" s="214"/>
      <c r="AG1507" s="214"/>
      <c r="AH1507" s="214"/>
      <c r="AI1507" s="214"/>
      <c r="AJ1507" s="214"/>
      <c r="AK1507" s="214"/>
      <c r="AL1507" s="214"/>
      <c r="AM1507" s="214"/>
      <c r="AN1507" s="214"/>
      <c r="AO1507" s="214"/>
      <c r="AP1507" s="214"/>
      <c r="AQ1507" s="214"/>
      <c r="AR1507" s="214"/>
      <c r="AS1507" s="214"/>
      <c r="AT1507" s="214"/>
    </row>
    <row r="1508" s="63" customFormat="1" ht="104" hidden="1" customHeight="1" spans="1:46">
      <c r="A1508" s="199"/>
      <c r="B1508" s="200"/>
      <c r="C1508" s="198"/>
      <c r="D1508" s="135"/>
      <c r="E1508" s="202"/>
      <c r="F1508" s="202"/>
      <c r="G1508" s="199"/>
      <c r="H1508" s="199"/>
      <c r="I1508" s="221"/>
      <c r="J1508" s="203"/>
      <c r="K1508" s="208"/>
      <c r="L1508" s="193">
        <f>STOCK[[#This Row],[Entradas]]-STOCK[[#This Row],[Salidas]]</f>
        <v>0</v>
      </c>
      <c r="M1508" s="204"/>
      <c r="N1508" s="205"/>
      <c r="O1508" s="206"/>
      <c r="P1508" s="207"/>
      <c r="Q1508" s="208"/>
      <c r="R1508" s="207"/>
      <c r="S1508" s="205"/>
      <c r="T1508" s="205"/>
      <c r="U1508" s="205"/>
      <c r="V1508" s="207"/>
      <c r="W1508" s="205"/>
      <c r="X1508" s="209"/>
      <c r="Y1508" s="210"/>
      <c r="Z1508" s="206"/>
      <c r="AA1508" s="207"/>
      <c r="AB1508" s="211"/>
      <c r="AC1508" s="212"/>
      <c r="AD1508" s="213"/>
      <c r="AE1508" s="214"/>
      <c r="AF1508" s="214"/>
      <c r="AG1508" s="214"/>
      <c r="AH1508" s="214"/>
      <c r="AI1508" s="214"/>
      <c r="AJ1508" s="214"/>
      <c r="AK1508" s="214"/>
      <c r="AL1508" s="214"/>
      <c r="AM1508" s="214"/>
      <c r="AN1508" s="214"/>
      <c r="AO1508" s="214"/>
      <c r="AP1508" s="214"/>
      <c r="AQ1508" s="214"/>
      <c r="AR1508" s="214"/>
      <c r="AS1508" s="214"/>
      <c r="AT1508" s="214"/>
    </row>
    <row r="1509" s="63" customFormat="1" ht="104" hidden="1" customHeight="1" spans="1:46">
      <c r="A1509" s="199"/>
      <c r="B1509" s="200"/>
      <c r="C1509" s="198"/>
      <c r="D1509" s="135"/>
      <c r="E1509" s="202"/>
      <c r="F1509" s="202"/>
      <c r="G1509" s="199"/>
      <c r="H1509" s="199"/>
      <c r="I1509" s="221"/>
      <c r="J1509" s="203"/>
      <c r="K1509" s="208"/>
      <c r="L1509" s="193">
        <f>STOCK[[#This Row],[Entradas]]-STOCK[[#This Row],[Salidas]]</f>
        <v>0</v>
      </c>
      <c r="M1509" s="204"/>
      <c r="N1509" s="205"/>
      <c r="O1509" s="206"/>
      <c r="P1509" s="207"/>
      <c r="Q1509" s="208"/>
      <c r="R1509" s="207"/>
      <c r="S1509" s="205"/>
      <c r="T1509" s="205"/>
      <c r="U1509" s="205"/>
      <c r="V1509" s="207"/>
      <c r="W1509" s="205"/>
      <c r="X1509" s="209"/>
      <c r="Y1509" s="210"/>
      <c r="Z1509" s="206"/>
      <c r="AA1509" s="207"/>
      <c r="AB1509" s="211"/>
      <c r="AC1509" s="212"/>
      <c r="AD1509" s="213"/>
      <c r="AE1509" s="214"/>
      <c r="AF1509" s="214"/>
      <c r="AG1509" s="214"/>
      <c r="AH1509" s="214"/>
      <c r="AI1509" s="214"/>
      <c r="AJ1509" s="214"/>
      <c r="AK1509" s="214"/>
      <c r="AL1509" s="214"/>
      <c r="AM1509" s="214"/>
      <c r="AN1509" s="214"/>
      <c r="AO1509" s="214"/>
      <c r="AP1509" s="214"/>
      <c r="AQ1509" s="214"/>
      <c r="AR1509" s="214"/>
      <c r="AS1509" s="214"/>
      <c r="AT1509" s="214"/>
    </row>
    <row r="1510" s="63" customFormat="1" ht="104" hidden="1" customHeight="1" spans="1:46">
      <c r="A1510" s="199"/>
      <c r="B1510" s="200"/>
      <c r="C1510" s="198"/>
      <c r="D1510" s="135"/>
      <c r="E1510" s="202"/>
      <c r="F1510" s="202"/>
      <c r="G1510" s="199"/>
      <c r="H1510" s="199"/>
      <c r="I1510" s="221"/>
      <c r="J1510" s="203"/>
      <c r="K1510" s="208"/>
      <c r="L1510" s="193">
        <f>STOCK[[#This Row],[Entradas]]-STOCK[[#This Row],[Salidas]]</f>
        <v>0</v>
      </c>
      <c r="M1510" s="204"/>
      <c r="N1510" s="205"/>
      <c r="O1510" s="206"/>
      <c r="P1510" s="207"/>
      <c r="Q1510" s="208"/>
      <c r="R1510" s="207"/>
      <c r="S1510" s="205"/>
      <c r="T1510" s="205"/>
      <c r="U1510" s="205"/>
      <c r="V1510" s="207"/>
      <c r="W1510" s="205"/>
      <c r="X1510" s="209"/>
      <c r="Y1510" s="210"/>
      <c r="Z1510" s="206"/>
      <c r="AA1510" s="207"/>
      <c r="AB1510" s="211"/>
      <c r="AC1510" s="212"/>
      <c r="AD1510" s="213"/>
      <c r="AE1510" s="214"/>
      <c r="AF1510" s="214"/>
      <c r="AG1510" s="214"/>
      <c r="AH1510" s="214"/>
      <c r="AI1510" s="214"/>
      <c r="AJ1510" s="214"/>
      <c r="AK1510" s="214"/>
      <c r="AL1510" s="214"/>
      <c r="AM1510" s="214"/>
      <c r="AN1510" s="214"/>
      <c r="AO1510" s="214"/>
      <c r="AP1510" s="214"/>
      <c r="AQ1510" s="214"/>
      <c r="AR1510" s="214"/>
      <c r="AS1510" s="214"/>
      <c r="AT1510" s="214"/>
    </row>
    <row r="1511" s="63" customFormat="1" ht="104" hidden="1" customHeight="1" spans="1:46">
      <c r="A1511" s="199"/>
      <c r="B1511" s="200"/>
      <c r="C1511" s="198"/>
      <c r="D1511" s="135"/>
      <c r="E1511" s="202"/>
      <c r="F1511" s="202"/>
      <c r="G1511" s="199"/>
      <c r="H1511" s="199"/>
      <c r="I1511" s="221"/>
      <c r="J1511" s="203"/>
      <c r="K1511" s="208"/>
      <c r="L1511" s="193">
        <f>STOCK[[#This Row],[Entradas]]-STOCK[[#This Row],[Salidas]]</f>
        <v>0</v>
      </c>
      <c r="M1511" s="204"/>
      <c r="N1511" s="205"/>
      <c r="O1511" s="206"/>
      <c r="P1511" s="207"/>
      <c r="Q1511" s="208"/>
      <c r="R1511" s="207"/>
      <c r="S1511" s="205"/>
      <c r="T1511" s="205"/>
      <c r="U1511" s="205"/>
      <c r="V1511" s="207"/>
      <c r="W1511" s="205"/>
      <c r="X1511" s="209"/>
      <c r="Y1511" s="210"/>
      <c r="Z1511" s="206"/>
      <c r="AA1511" s="207"/>
      <c r="AB1511" s="211"/>
      <c r="AC1511" s="212"/>
      <c r="AD1511" s="213"/>
      <c r="AE1511" s="214"/>
      <c r="AF1511" s="214"/>
      <c r="AG1511" s="214"/>
      <c r="AH1511" s="214"/>
      <c r="AI1511" s="214"/>
      <c r="AJ1511" s="214"/>
      <c r="AK1511" s="214"/>
      <c r="AL1511" s="214"/>
      <c r="AM1511" s="214"/>
      <c r="AN1511" s="214"/>
      <c r="AO1511" s="214"/>
      <c r="AP1511" s="214"/>
      <c r="AQ1511" s="214"/>
      <c r="AR1511" s="214"/>
      <c r="AS1511" s="214"/>
      <c r="AT1511" s="214"/>
    </row>
    <row r="1512" s="63" customFormat="1" ht="104" hidden="1" customHeight="1" spans="1:46">
      <c r="A1512" s="199"/>
      <c r="B1512" s="200"/>
      <c r="C1512" s="198"/>
      <c r="D1512" s="135"/>
      <c r="E1512" s="202"/>
      <c r="F1512" s="202"/>
      <c r="G1512" s="199"/>
      <c r="H1512" s="199"/>
      <c r="I1512" s="221"/>
      <c r="J1512" s="203"/>
      <c r="K1512" s="208"/>
      <c r="L1512" s="193">
        <f>STOCK[[#This Row],[Entradas]]-STOCK[[#This Row],[Salidas]]</f>
        <v>0</v>
      </c>
      <c r="M1512" s="204"/>
      <c r="N1512" s="205"/>
      <c r="O1512" s="206"/>
      <c r="P1512" s="207"/>
      <c r="Q1512" s="208"/>
      <c r="R1512" s="207"/>
      <c r="S1512" s="205"/>
      <c r="T1512" s="205"/>
      <c r="U1512" s="205"/>
      <c r="V1512" s="207"/>
      <c r="W1512" s="205"/>
      <c r="X1512" s="209"/>
      <c r="Y1512" s="210"/>
      <c r="Z1512" s="206"/>
      <c r="AA1512" s="207"/>
      <c r="AB1512" s="211"/>
      <c r="AC1512" s="212"/>
      <c r="AD1512" s="213"/>
      <c r="AE1512" s="214"/>
      <c r="AF1512" s="214"/>
      <c r="AG1512" s="214"/>
      <c r="AH1512" s="214"/>
      <c r="AI1512" s="214"/>
      <c r="AJ1512" s="214"/>
      <c r="AK1512" s="214"/>
      <c r="AL1512" s="214"/>
      <c r="AM1512" s="214"/>
      <c r="AN1512" s="214"/>
      <c r="AO1512" s="214"/>
      <c r="AP1512" s="214"/>
      <c r="AQ1512" s="214"/>
      <c r="AR1512" s="214"/>
      <c r="AS1512" s="214"/>
      <c r="AT1512" s="214"/>
    </row>
    <row r="1513" s="63" customFormat="1" ht="104" hidden="1" customHeight="1" spans="1:46">
      <c r="A1513" s="199"/>
      <c r="B1513" s="200"/>
      <c r="C1513" s="198"/>
      <c r="D1513" s="135"/>
      <c r="E1513" s="202"/>
      <c r="F1513" s="202"/>
      <c r="G1513" s="199"/>
      <c r="H1513" s="199"/>
      <c r="I1513" s="221"/>
      <c r="J1513" s="203"/>
      <c r="K1513" s="208"/>
      <c r="L1513" s="193">
        <f>STOCK[[#This Row],[Entradas]]-STOCK[[#This Row],[Salidas]]</f>
        <v>0</v>
      </c>
      <c r="M1513" s="204"/>
      <c r="N1513" s="205"/>
      <c r="O1513" s="206"/>
      <c r="P1513" s="207"/>
      <c r="Q1513" s="208"/>
      <c r="R1513" s="207"/>
      <c r="S1513" s="205"/>
      <c r="T1513" s="205"/>
      <c r="U1513" s="205"/>
      <c r="V1513" s="207"/>
      <c r="W1513" s="205"/>
      <c r="X1513" s="209"/>
      <c r="Y1513" s="210"/>
      <c r="Z1513" s="206"/>
      <c r="AA1513" s="207"/>
      <c r="AB1513" s="211"/>
      <c r="AC1513" s="212"/>
      <c r="AD1513" s="213"/>
      <c r="AE1513" s="214"/>
      <c r="AF1513" s="214"/>
      <c r="AG1513" s="214"/>
      <c r="AH1513" s="214"/>
      <c r="AI1513" s="214"/>
      <c r="AJ1513" s="214"/>
      <c r="AK1513" s="214"/>
      <c r="AL1513" s="214"/>
      <c r="AM1513" s="214"/>
      <c r="AN1513" s="214"/>
      <c r="AO1513" s="214"/>
      <c r="AP1513" s="214"/>
      <c r="AQ1513" s="214"/>
      <c r="AR1513" s="214"/>
      <c r="AS1513" s="214"/>
      <c r="AT1513" s="214"/>
    </row>
    <row r="1514" s="63" customFormat="1" ht="104" hidden="1" customHeight="1" spans="1:46">
      <c r="A1514" s="199"/>
      <c r="B1514" s="200"/>
      <c r="C1514" s="198"/>
      <c r="D1514" s="135"/>
      <c r="E1514" s="202"/>
      <c r="F1514" s="202"/>
      <c r="G1514" s="199"/>
      <c r="H1514" s="199"/>
      <c r="I1514" s="221"/>
      <c r="J1514" s="203"/>
      <c r="K1514" s="208"/>
      <c r="L1514" s="193">
        <f>STOCK[[#This Row],[Entradas]]-STOCK[[#This Row],[Salidas]]</f>
        <v>0</v>
      </c>
      <c r="M1514" s="204"/>
      <c r="N1514" s="205"/>
      <c r="O1514" s="206"/>
      <c r="P1514" s="207"/>
      <c r="Q1514" s="208"/>
      <c r="R1514" s="207"/>
      <c r="S1514" s="205"/>
      <c r="T1514" s="205"/>
      <c r="U1514" s="205"/>
      <c r="V1514" s="207"/>
      <c r="W1514" s="205"/>
      <c r="X1514" s="209"/>
      <c r="Y1514" s="210"/>
      <c r="Z1514" s="206"/>
      <c r="AA1514" s="207"/>
      <c r="AB1514" s="211"/>
      <c r="AC1514" s="212"/>
      <c r="AD1514" s="213"/>
      <c r="AE1514" s="214"/>
      <c r="AF1514" s="214"/>
      <c r="AG1514" s="214"/>
      <c r="AH1514" s="214"/>
      <c r="AI1514" s="214"/>
      <c r="AJ1514" s="214"/>
      <c r="AK1514" s="214"/>
      <c r="AL1514" s="214"/>
      <c r="AM1514" s="214"/>
      <c r="AN1514" s="214"/>
      <c r="AO1514" s="214"/>
      <c r="AP1514" s="214"/>
      <c r="AQ1514" s="214"/>
      <c r="AR1514" s="214"/>
      <c r="AS1514" s="214"/>
      <c r="AT1514" s="214"/>
    </row>
    <row r="1515" s="63" customFormat="1" ht="104" hidden="1" customHeight="1" spans="1:46">
      <c r="A1515" s="199"/>
      <c r="B1515" s="200"/>
      <c r="C1515" s="198"/>
      <c r="D1515" s="135"/>
      <c r="E1515" s="202"/>
      <c r="F1515" s="202"/>
      <c r="G1515" s="199"/>
      <c r="H1515" s="199"/>
      <c r="I1515" s="221"/>
      <c r="J1515" s="203"/>
      <c r="K1515" s="208"/>
      <c r="L1515" s="193">
        <f>STOCK[[#This Row],[Entradas]]-STOCK[[#This Row],[Salidas]]</f>
        <v>0</v>
      </c>
      <c r="M1515" s="204"/>
      <c r="N1515" s="205"/>
      <c r="O1515" s="206"/>
      <c r="P1515" s="207"/>
      <c r="Q1515" s="208"/>
      <c r="R1515" s="207"/>
      <c r="S1515" s="205"/>
      <c r="T1515" s="205"/>
      <c r="U1515" s="205"/>
      <c r="V1515" s="207"/>
      <c r="W1515" s="205"/>
      <c r="X1515" s="209"/>
      <c r="Y1515" s="210"/>
      <c r="Z1515" s="206"/>
      <c r="AA1515" s="207"/>
      <c r="AB1515" s="211"/>
      <c r="AC1515" s="212"/>
      <c r="AD1515" s="213"/>
      <c r="AE1515" s="214"/>
      <c r="AF1515" s="214"/>
      <c r="AG1515" s="214"/>
      <c r="AH1515" s="214"/>
      <c r="AI1515" s="214"/>
      <c r="AJ1515" s="214"/>
      <c r="AK1515" s="214"/>
      <c r="AL1515" s="214"/>
      <c r="AM1515" s="214"/>
      <c r="AN1515" s="214"/>
      <c r="AO1515" s="214"/>
      <c r="AP1515" s="214"/>
      <c r="AQ1515" s="214"/>
      <c r="AR1515" s="214"/>
      <c r="AS1515" s="214"/>
      <c r="AT1515" s="214"/>
    </row>
    <row r="1516" s="63" customFormat="1" ht="104" hidden="1" customHeight="1" spans="1:46">
      <c r="A1516" s="199"/>
      <c r="B1516" s="200"/>
      <c r="C1516" s="198"/>
      <c r="D1516" s="135"/>
      <c r="E1516" s="202"/>
      <c r="F1516" s="202"/>
      <c r="G1516" s="199"/>
      <c r="H1516" s="199"/>
      <c r="I1516" s="221"/>
      <c r="J1516" s="203"/>
      <c r="K1516" s="208"/>
      <c r="L1516" s="193">
        <f>STOCK[[#This Row],[Entradas]]-STOCK[[#This Row],[Salidas]]</f>
        <v>0</v>
      </c>
      <c r="M1516" s="204"/>
      <c r="N1516" s="205"/>
      <c r="O1516" s="206"/>
      <c r="P1516" s="207"/>
      <c r="Q1516" s="208"/>
      <c r="R1516" s="207"/>
      <c r="S1516" s="205"/>
      <c r="T1516" s="205"/>
      <c r="U1516" s="205"/>
      <c r="V1516" s="207"/>
      <c r="W1516" s="205"/>
      <c r="X1516" s="209"/>
      <c r="Y1516" s="210"/>
      <c r="Z1516" s="206"/>
      <c r="AA1516" s="207"/>
      <c r="AB1516" s="211"/>
      <c r="AC1516" s="212"/>
      <c r="AD1516" s="213"/>
      <c r="AE1516" s="214"/>
      <c r="AF1516" s="214"/>
      <c r="AG1516" s="214"/>
      <c r="AH1516" s="214"/>
      <c r="AI1516" s="214"/>
      <c r="AJ1516" s="214"/>
      <c r="AK1516" s="214"/>
      <c r="AL1516" s="214"/>
      <c r="AM1516" s="214"/>
      <c r="AN1516" s="214"/>
      <c r="AO1516" s="214"/>
      <c r="AP1516" s="214"/>
      <c r="AQ1516" s="214"/>
      <c r="AR1516" s="214"/>
      <c r="AS1516" s="214"/>
      <c r="AT1516" s="214"/>
    </row>
    <row r="1517" s="63" customFormat="1" ht="104" hidden="1" customHeight="1" spans="1:46">
      <c r="A1517" s="199"/>
      <c r="B1517" s="200"/>
      <c r="C1517" s="198"/>
      <c r="D1517" s="135"/>
      <c r="E1517" s="202"/>
      <c r="F1517" s="202"/>
      <c r="G1517" s="199"/>
      <c r="H1517" s="199"/>
      <c r="I1517" s="221"/>
      <c r="J1517" s="203"/>
      <c r="K1517" s="208"/>
      <c r="L1517" s="193">
        <f>STOCK[[#This Row],[Entradas]]-STOCK[[#This Row],[Salidas]]</f>
        <v>0</v>
      </c>
      <c r="M1517" s="204"/>
      <c r="N1517" s="205"/>
      <c r="O1517" s="206"/>
      <c r="P1517" s="207"/>
      <c r="Q1517" s="208"/>
      <c r="R1517" s="207"/>
      <c r="S1517" s="205"/>
      <c r="T1517" s="205"/>
      <c r="U1517" s="205"/>
      <c r="V1517" s="207"/>
      <c r="W1517" s="205"/>
      <c r="X1517" s="209"/>
      <c r="Y1517" s="210"/>
      <c r="Z1517" s="206"/>
      <c r="AA1517" s="207"/>
      <c r="AB1517" s="211"/>
      <c r="AC1517" s="212"/>
      <c r="AD1517" s="213"/>
      <c r="AE1517" s="214"/>
      <c r="AF1517" s="214"/>
      <c r="AG1517" s="214"/>
      <c r="AH1517" s="214"/>
      <c r="AI1517" s="214"/>
      <c r="AJ1517" s="214"/>
      <c r="AK1517" s="214"/>
      <c r="AL1517" s="214"/>
      <c r="AM1517" s="214"/>
      <c r="AN1517" s="214"/>
      <c r="AO1517" s="214"/>
      <c r="AP1517" s="214"/>
      <c r="AQ1517" s="214"/>
      <c r="AR1517" s="214"/>
      <c r="AS1517" s="214"/>
      <c r="AT1517" s="214"/>
    </row>
    <row r="1518" s="63" customFormat="1" ht="104" hidden="1" customHeight="1" spans="1:46">
      <c r="A1518" s="199"/>
      <c r="B1518" s="200"/>
      <c r="C1518" s="198"/>
      <c r="D1518" s="135"/>
      <c r="E1518" s="202"/>
      <c r="F1518" s="202"/>
      <c r="G1518" s="199"/>
      <c r="H1518" s="199"/>
      <c r="I1518" s="221"/>
      <c r="J1518" s="203"/>
      <c r="K1518" s="208"/>
      <c r="L1518" s="193">
        <f>STOCK[[#This Row],[Entradas]]-STOCK[[#This Row],[Salidas]]</f>
        <v>0</v>
      </c>
      <c r="M1518" s="204"/>
      <c r="N1518" s="205"/>
      <c r="O1518" s="206"/>
      <c r="P1518" s="207"/>
      <c r="Q1518" s="208"/>
      <c r="R1518" s="207"/>
      <c r="S1518" s="205"/>
      <c r="T1518" s="205"/>
      <c r="U1518" s="205"/>
      <c r="V1518" s="207"/>
      <c r="W1518" s="205"/>
      <c r="X1518" s="209"/>
      <c r="Y1518" s="210"/>
      <c r="Z1518" s="206"/>
      <c r="AA1518" s="207"/>
      <c r="AB1518" s="211"/>
      <c r="AC1518" s="212"/>
      <c r="AD1518" s="213"/>
      <c r="AE1518" s="214"/>
      <c r="AF1518" s="214"/>
      <c r="AG1518" s="214"/>
      <c r="AH1518" s="214"/>
      <c r="AI1518" s="214"/>
      <c r="AJ1518" s="214"/>
      <c r="AK1518" s="214"/>
      <c r="AL1518" s="214"/>
      <c r="AM1518" s="214"/>
      <c r="AN1518" s="214"/>
      <c r="AO1518" s="214"/>
      <c r="AP1518" s="214"/>
      <c r="AQ1518" s="214"/>
      <c r="AR1518" s="214"/>
      <c r="AS1518" s="214"/>
      <c r="AT1518" s="214"/>
    </row>
    <row r="1519" s="63" customFormat="1" ht="104" hidden="1" customHeight="1" spans="1:46">
      <c r="A1519" s="199"/>
      <c r="B1519" s="200"/>
      <c r="C1519" s="198"/>
      <c r="D1519" s="135"/>
      <c r="E1519" s="202"/>
      <c r="F1519" s="202"/>
      <c r="G1519" s="199"/>
      <c r="H1519" s="199"/>
      <c r="I1519" s="221"/>
      <c r="J1519" s="203"/>
      <c r="K1519" s="208"/>
      <c r="L1519" s="193">
        <f>STOCK[[#This Row],[Entradas]]-STOCK[[#This Row],[Salidas]]</f>
        <v>0</v>
      </c>
      <c r="M1519" s="204"/>
      <c r="N1519" s="205"/>
      <c r="O1519" s="206"/>
      <c r="P1519" s="207"/>
      <c r="Q1519" s="208"/>
      <c r="R1519" s="207"/>
      <c r="S1519" s="205"/>
      <c r="T1519" s="205"/>
      <c r="U1519" s="205"/>
      <c r="V1519" s="207"/>
      <c r="W1519" s="205"/>
      <c r="X1519" s="209"/>
      <c r="Y1519" s="210"/>
      <c r="Z1519" s="206"/>
      <c r="AA1519" s="207"/>
      <c r="AB1519" s="211"/>
      <c r="AC1519" s="212"/>
      <c r="AD1519" s="213"/>
      <c r="AE1519" s="214"/>
      <c r="AF1519" s="214"/>
      <c r="AG1519" s="214"/>
      <c r="AH1519" s="214"/>
      <c r="AI1519" s="214"/>
      <c r="AJ1519" s="214"/>
      <c r="AK1519" s="214"/>
      <c r="AL1519" s="214"/>
      <c r="AM1519" s="214"/>
      <c r="AN1519" s="214"/>
      <c r="AO1519" s="214"/>
      <c r="AP1519" s="214"/>
      <c r="AQ1519" s="214"/>
      <c r="AR1519" s="214"/>
      <c r="AS1519" s="214"/>
      <c r="AT1519" s="214"/>
    </row>
    <row r="1520" s="63" customFormat="1" ht="104" hidden="1" customHeight="1" spans="1:46">
      <c r="A1520" s="199"/>
      <c r="B1520" s="200"/>
      <c r="C1520" s="198"/>
      <c r="D1520" s="135"/>
      <c r="E1520" s="202"/>
      <c r="F1520" s="202"/>
      <c r="G1520" s="199"/>
      <c r="H1520" s="199"/>
      <c r="I1520" s="221"/>
      <c r="J1520" s="203"/>
      <c r="K1520" s="208"/>
      <c r="L1520" s="193">
        <f>STOCK[[#This Row],[Entradas]]-STOCK[[#This Row],[Salidas]]</f>
        <v>0</v>
      </c>
      <c r="M1520" s="204"/>
      <c r="N1520" s="205"/>
      <c r="O1520" s="206"/>
      <c r="P1520" s="207"/>
      <c r="Q1520" s="208"/>
      <c r="R1520" s="207"/>
      <c r="S1520" s="205"/>
      <c r="T1520" s="205"/>
      <c r="U1520" s="205"/>
      <c r="V1520" s="207"/>
      <c r="W1520" s="205"/>
      <c r="X1520" s="209"/>
      <c r="Y1520" s="210"/>
      <c r="Z1520" s="206"/>
      <c r="AA1520" s="207"/>
      <c r="AB1520" s="211"/>
      <c r="AC1520" s="212"/>
      <c r="AD1520" s="213"/>
      <c r="AE1520" s="214"/>
      <c r="AF1520" s="214"/>
      <c r="AG1520" s="214"/>
      <c r="AH1520" s="214"/>
      <c r="AI1520" s="214"/>
      <c r="AJ1520" s="214"/>
      <c r="AK1520" s="214"/>
      <c r="AL1520" s="214"/>
      <c r="AM1520" s="214"/>
      <c r="AN1520" s="214"/>
      <c r="AO1520" s="214"/>
      <c r="AP1520" s="214"/>
      <c r="AQ1520" s="214"/>
      <c r="AR1520" s="214"/>
      <c r="AS1520" s="214"/>
      <c r="AT1520" s="214"/>
    </row>
    <row r="1521" s="63" customFormat="1" ht="104" hidden="1" customHeight="1" spans="1:46">
      <c r="A1521" s="199"/>
      <c r="B1521" s="200"/>
      <c r="C1521" s="198"/>
      <c r="D1521" s="135"/>
      <c r="E1521" s="202"/>
      <c r="F1521" s="202"/>
      <c r="G1521" s="199"/>
      <c r="H1521" s="199"/>
      <c r="I1521" s="221"/>
      <c r="J1521" s="203"/>
      <c r="K1521" s="208"/>
      <c r="L1521" s="193">
        <f>STOCK[[#This Row],[Entradas]]-STOCK[[#This Row],[Salidas]]</f>
        <v>0</v>
      </c>
      <c r="M1521" s="204"/>
      <c r="N1521" s="205"/>
      <c r="O1521" s="206"/>
      <c r="P1521" s="207"/>
      <c r="Q1521" s="208"/>
      <c r="R1521" s="207"/>
      <c r="S1521" s="205"/>
      <c r="T1521" s="205"/>
      <c r="U1521" s="205"/>
      <c r="V1521" s="207"/>
      <c r="W1521" s="205"/>
      <c r="X1521" s="209"/>
      <c r="Y1521" s="210"/>
      <c r="Z1521" s="206"/>
      <c r="AA1521" s="207"/>
      <c r="AB1521" s="211"/>
      <c r="AC1521" s="212"/>
      <c r="AD1521" s="213"/>
      <c r="AE1521" s="214"/>
      <c r="AF1521" s="214"/>
      <c r="AG1521" s="214"/>
      <c r="AH1521" s="214"/>
      <c r="AI1521" s="214"/>
      <c r="AJ1521" s="214"/>
      <c r="AK1521" s="214"/>
      <c r="AL1521" s="214"/>
      <c r="AM1521" s="214"/>
      <c r="AN1521" s="214"/>
      <c r="AO1521" s="214"/>
      <c r="AP1521" s="214"/>
      <c r="AQ1521" s="214"/>
      <c r="AR1521" s="214"/>
      <c r="AS1521" s="214"/>
      <c r="AT1521" s="214"/>
    </row>
    <row r="1522" s="63" customFormat="1" ht="104" hidden="1" customHeight="1" spans="1:46">
      <c r="A1522" s="199"/>
      <c r="B1522" s="200"/>
      <c r="C1522" s="198"/>
      <c r="D1522" s="135"/>
      <c r="E1522" s="202"/>
      <c r="F1522" s="202"/>
      <c r="G1522" s="199"/>
      <c r="H1522" s="199"/>
      <c r="I1522" s="221"/>
      <c r="J1522" s="203"/>
      <c r="K1522" s="208"/>
      <c r="L1522" s="193">
        <f>STOCK[[#This Row],[Entradas]]-STOCK[[#This Row],[Salidas]]</f>
        <v>0</v>
      </c>
      <c r="M1522" s="204"/>
      <c r="N1522" s="205"/>
      <c r="O1522" s="206"/>
      <c r="P1522" s="207"/>
      <c r="Q1522" s="208"/>
      <c r="R1522" s="207"/>
      <c r="S1522" s="205"/>
      <c r="T1522" s="205"/>
      <c r="U1522" s="205"/>
      <c r="V1522" s="207"/>
      <c r="W1522" s="205"/>
      <c r="X1522" s="209"/>
      <c r="Y1522" s="210"/>
      <c r="Z1522" s="206"/>
      <c r="AA1522" s="207"/>
      <c r="AB1522" s="211"/>
      <c r="AC1522" s="212"/>
      <c r="AD1522" s="213"/>
      <c r="AE1522" s="214"/>
      <c r="AF1522" s="214"/>
      <c r="AG1522" s="214"/>
      <c r="AH1522" s="214"/>
      <c r="AI1522" s="214"/>
      <c r="AJ1522" s="214"/>
      <c r="AK1522" s="214"/>
      <c r="AL1522" s="214"/>
      <c r="AM1522" s="214"/>
      <c r="AN1522" s="214"/>
      <c r="AO1522" s="214"/>
      <c r="AP1522" s="214"/>
      <c r="AQ1522" s="214"/>
      <c r="AR1522" s="214"/>
      <c r="AS1522" s="214"/>
      <c r="AT1522" s="214"/>
    </row>
    <row r="1523" s="63" customFormat="1" ht="104" hidden="1" customHeight="1" spans="1:46">
      <c r="A1523" s="199"/>
      <c r="B1523" s="200"/>
      <c r="C1523" s="198"/>
      <c r="D1523" s="135"/>
      <c r="E1523" s="202"/>
      <c r="F1523" s="202"/>
      <c r="G1523" s="199"/>
      <c r="H1523" s="199"/>
      <c r="I1523" s="221"/>
      <c r="J1523" s="203"/>
      <c r="K1523" s="208"/>
      <c r="L1523" s="193">
        <f>STOCK[[#This Row],[Entradas]]-STOCK[[#This Row],[Salidas]]</f>
        <v>0</v>
      </c>
      <c r="M1523" s="204"/>
      <c r="N1523" s="205"/>
      <c r="O1523" s="206"/>
      <c r="P1523" s="207"/>
      <c r="Q1523" s="208"/>
      <c r="R1523" s="207"/>
      <c r="S1523" s="205"/>
      <c r="T1523" s="205"/>
      <c r="U1523" s="205"/>
      <c r="V1523" s="207"/>
      <c r="W1523" s="205"/>
      <c r="X1523" s="209"/>
      <c r="Y1523" s="210"/>
      <c r="Z1523" s="206"/>
      <c r="AA1523" s="207"/>
      <c r="AB1523" s="211"/>
      <c r="AC1523" s="212"/>
      <c r="AD1523" s="213"/>
      <c r="AE1523" s="214"/>
      <c r="AF1523" s="214"/>
      <c r="AG1523" s="214"/>
      <c r="AH1523" s="214"/>
      <c r="AI1523" s="214"/>
      <c r="AJ1523" s="214"/>
      <c r="AK1523" s="214"/>
      <c r="AL1523" s="214"/>
      <c r="AM1523" s="214"/>
      <c r="AN1523" s="214"/>
      <c r="AO1523" s="214"/>
      <c r="AP1523" s="214"/>
      <c r="AQ1523" s="214"/>
      <c r="AR1523" s="214"/>
      <c r="AS1523" s="214"/>
      <c r="AT1523" s="214"/>
    </row>
    <row r="1524" s="63" customFormat="1" ht="104" hidden="1" customHeight="1" spans="1:46">
      <c r="A1524" s="199"/>
      <c r="B1524" s="200"/>
      <c r="C1524" s="198"/>
      <c r="D1524" s="135"/>
      <c r="E1524" s="202"/>
      <c r="F1524" s="202"/>
      <c r="G1524" s="199"/>
      <c r="H1524" s="199"/>
      <c r="I1524" s="221"/>
      <c r="J1524" s="203"/>
      <c r="K1524" s="208"/>
      <c r="L1524" s="193">
        <f>STOCK[[#This Row],[Entradas]]-STOCK[[#This Row],[Salidas]]</f>
        <v>0</v>
      </c>
      <c r="M1524" s="204"/>
      <c r="N1524" s="205"/>
      <c r="O1524" s="206"/>
      <c r="P1524" s="207"/>
      <c r="Q1524" s="208"/>
      <c r="R1524" s="207"/>
      <c r="S1524" s="205"/>
      <c r="T1524" s="205"/>
      <c r="U1524" s="205"/>
      <c r="V1524" s="207"/>
      <c r="W1524" s="205"/>
      <c r="X1524" s="209"/>
      <c r="Y1524" s="210"/>
      <c r="Z1524" s="206"/>
      <c r="AA1524" s="207"/>
      <c r="AB1524" s="211"/>
      <c r="AC1524" s="212"/>
      <c r="AD1524" s="213"/>
      <c r="AE1524" s="214"/>
      <c r="AF1524" s="214"/>
      <c r="AG1524" s="214"/>
      <c r="AH1524" s="214"/>
      <c r="AI1524" s="214"/>
      <c r="AJ1524" s="214"/>
      <c r="AK1524" s="214"/>
      <c r="AL1524" s="214"/>
      <c r="AM1524" s="214"/>
      <c r="AN1524" s="214"/>
      <c r="AO1524" s="214"/>
      <c r="AP1524" s="214"/>
      <c r="AQ1524" s="214"/>
      <c r="AR1524" s="214"/>
      <c r="AS1524" s="214"/>
      <c r="AT1524" s="214"/>
    </row>
    <row r="1525" s="63" customFormat="1" ht="104" hidden="1" customHeight="1" spans="1:46">
      <c r="A1525" s="199"/>
      <c r="B1525" s="200"/>
      <c r="C1525" s="198"/>
      <c r="D1525" s="135"/>
      <c r="E1525" s="202"/>
      <c r="F1525" s="202"/>
      <c r="G1525" s="199"/>
      <c r="H1525" s="199"/>
      <c r="I1525" s="221"/>
      <c r="J1525" s="203"/>
      <c r="K1525" s="208"/>
      <c r="L1525" s="193">
        <f>STOCK[[#This Row],[Entradas]]-STOCK[[#This Row],[Salidas]]</f>
        <v>0</v>
      </c>
      <c r="M1525" s="204"/>
      <c r="N1525" s="205"/>
      <c r="O1525" s="206"/>
      <c r="P1525" s="207"/>
      <c r="Q1525" s="208"/>
      <c r="R1525" s="207"/>
      <c r="S1525" s="205"/>
      <c r="T1525" s="205"/>
      <c r="U1525" s="205"/>
      <c r="V1525" s="207"/>
      <c r="W1525" s="205"/>
      <c r="X1525" s="209"/>
      <c r="Y1525" s="210"/>
      <c r="Z1525" s="206"/>
      <c r="AA1525" s="207"/>
      <c r="AB1525" s="211"/>
      <c r="AC1525" s="212"/>
      <c r="AD1525" s="213"/>
      <c r="AE1525" s="214"/>
      <c r="AF1525" s="214"/>
      <c r="AG1525" s="214"/>
      <c r="AH1525" s="214"/>
      <c r="AI1525" s="214"/>
      <c r="AJ1525" s="214"/>
      <c r="AK1525" s="214"/>
      <c r="AL1525" s="214"/>
      <c r="AM1525" s="214"/>
      <c r="AN1525" s="214"/>
      <c r="AO1525" s="214"/>
      <c r="AP1525" s="214"/>
      <c r="AQ1525" s="214"/>
      <c r="AR1525" s="214"/>
      <c r="AS1525" s="214"/>
      <c r="AT1525" s="214"/>
    </row>
    <row r="1526" s="63" customFormat="1" ht="104" hidden="1" customHeight="1" spans="1:46">
      <c r="A1526" s="199"/>
      <c r="B1526" s="200"/>
      <c r="C1526" s="198"/>
      <c r="D1526" s="135"/>
      <c r="E1526" s="202"/>
      <c r="F1526" s="202"/>
      <c r="G1526" s="199"/>
      <c r="H1526" s="199"/>
      <c r="I1526" s="221"/>
      <c r="J1526" s="203"/>
      <c r="K1526" s="208"/>
      <c r="L1526" s="193">
        <f>STOCK[[#This Row],[Entradas]]-STOCK[[#This Row],[Salidas]]</f>
        <v>0</v>
      </c>
      <c r="M1526" s="204"/>
      <c r="N1526" s="205"/>
      <c r="O1526" s="206"/>
      <c r="P1526" s="207"/>
      <c r="Q1526" s="208"/>
      <c r="R1526" s="207"/>
      <c r="S1526" s="205"/>
      <c r="T1526" s="205"/>
      <c r="U1526" s="205"/>
      <c r="V1526" s="207"/>
      <c r="W1526" s="205"/>
      <c r="X1526" s="209"/>
      <c r="Y1526" s="210"/>
      <c r="Z1526" s="206"/>
      <c r="AA1526" s="207"/>
      <c r="AB1526" s="211"/>
      <c r="AC1526" s="212"/>
      <c r="AD1526" s="213"/>
      <c r="AE1526" s="214"/>
      <c r="AF1526" s="214"/>
      <c r="AG1526" s="214"/>
      <c r="AH1526" s="214"/>
      <c r="AI1526" s="214"/>
      <c r="AJ1526" s="214"/>
      <c r="AK1526" s="214"/>
      <c r="AL1526" s="214"/>
      <c r="AM1526" s="214"/>
      <c r="AN1526" s="214"/>
      <c r="AO1526" s="214"/>
      <c r="AP1526" s="214"/>
      <c r="AQ1526" s="214"/>
      <c r="AR1526" s="214"/>
      <c r="AS1526" s="214"/>
      <c r="AT1526" s="214"/>
    </row>
    <row r="1527" s="63" customFormat="1" ht="104" hidden="1" customHeight="1" spans="1:46">
      <c r="A1527" s="199"/>
      <c r="B1527" s="200"/>
      <c r="C1527" s="198"/>
      <c r="D1527" s="135"/>
      <c r="E1527" s="202"/>
      <c r="F1527" s="202"/>
      <c r="G1527" s="199"/>
      <c r="H1527" s="199"/>
      <c r="I1527" s="221"/>
      <c r="J1527" s="203"/>
      <c r="K1527" s="208"/>
      <c r="L1527" s="193">
        <f>STOCK[[#This Row],[Entradas]]-STOCK[[#This Row],[Salidas]]</f>
        <v>0</v>
      </c>
      <c r="M1527" s="204"/>
      <c r="N1527" s="205"/>
      <c r="O1527" s="206"/>
      <c r="P1527" s="207"/>
      <c r="Q1527" s="208"/>
      <c r="R1527" s="207"/>
      <c r="S1527" s="205"/>
      <c r="T1527" s="205"/>
      <c r="U1527" s="205"/>
      <c r="V1527" s="207"/>
      <c r="W1527" s="205"/>
      <c r="X1527" s="209"/>
      <c r="Y1527" s="210"/>
      <c r="Z1527" s="206"/>
      <c r="AA1527" s="207"/>
      <c r="AB1527" s="211"/>
      <c r="AC1527" s="212"/>
      <c r="AD1527" s="213"/>
      <c r="AE1527" s="214"/>
      <c r="AF1527" s="214"/>
      <c r="AG1527" s="214"/>
      <c r="AH1527" s="214"/>
      <c r="AI1527" s="214"/>
      <c r="AJ1527" s="214"/>
      <c r="AK1527" s="214"/>
      <c r="AL1527" s="214"/>
      <c r="AM1527" s="214"/>
      <c r="AN1527" s="214"/>
      <c r="AO1527" s="214"/>
      <c r="AP1527" s="214"/>
      <c r="AQ1527" s="214"/>
      <c r="AR1527" s="214"/>
      <c r="AS1527" s="214"/>
      <c r="AT1527" s="214"/>
    </row>
    <row r="1528" s="63" customFormat="1" ht="104" hidden="1" customHeight="1" spans="1:46">
      <c r="A1528" s="199"/>
      <c r="B1528" s="200"/>
      <c r="C1528" s="198"/>
      <c r="D1528" s="135"/>
      <c r="E1528" s="202"/>
      <c r="F1528" s="202"/>
      <c r="G1528" s="199"/>
      <c r="H1528" s="199"/>
      <c r="I1528" s="221"/>
      <c r="J1528" s="203"/>
      <c r="K1528" s="208"/>
      <c r="L1528" s="193">
        <f>STOCK[[#This Row],[Entradas]]-STOCK[[#This Row],[Salidas]]</f>
        <v>0</v>
      </c>
      <c r="M1528" s="204"/>
      <c r="N1528" s="205"/>
      <c r="O1528" s="206"/>
      <c r="P1528" s="207"/>
      <c r="Q1528" s="208"/>
      <c r="R1528" s="207"/>
      <c r="S1528" s="205"/>
      <c r="T1528" s="205"/>
      <c r="U1528" s="205"/>
      <c r="V1528" s="207"/>
      <c r="W1528" s="205"/>
      <c r="X1528" s="209"/>
      <c r="Y1528" s="210"/>
      <c r="Z1528" s="206"/>
      <c r="AA1528" s="207"/>
      <c r="AB1528" s="211"/>
      <c r="AC1528" s="212"/>
      <c r="AD1528" s="213"/>
      <c r="AE1528" s="214"/>
      <c r="AF1528" s="214"/>
      <c r="AG1528" s="214"/>
      <c r="AH1528" s="214"/>
      <c r="AI1528" s="214"/>
      <c r="AJ1528" s="214"/>
      <c r="AK1528" s="214"/>
      <c r="AL1528" s="214"/>
      <c r="AM1528" s="214"/>
      <c r="AN1528" s="214"/>
      <c r="AO1528" s="214"/>
      <c r="AP1528" s="214"/>
      <c r="AQ1528" s="214"/>
      <c r="AR1528" s="214"/>
      <c r="AS1528" s="214"/>
      <c r="AT1528" s="214"/>
    </row>
    <row r="1529" s="63" customFormat="1" ht="104" hidden="1" customHeight="1" spans="1:46">
      <c r="A1529" s="199"/>
      <c r="B1529" s="200"/>
      <c r="C1529" s="198"/>
      <c r="D1529" s="135"/>
      <c r="E1529" s="202"/>
      <c r="F1529" s="202"/>
      <c r="G1529" s="199"/>
      <c r="H1529" s="199"/>
      <c r="I1529" s="221"/>
      <c r="J1529" s="203"/>
      <c r="K1529" s="208"/>
      <c r="L1529" s="193">
        <f>STOCK[[#This Row],[Entradas]]-STOCK[[#This Row],[Salidas]]</f>
        <v>0</v>
      </c>
      <c r="M1529" s="204"/>
      <c r="N1529" s="205"/>
      <c r="O1529" s="206"/>
      <c r="P1529" s="207"/>
      <c r="Q1529" s="208"/>
      <c r="R1529" s="207"/>
      <c r="S1529" s="205"/>
      <c r="T1529" s="205"/>
      <c r="U1529" s="205"/>
      <c r="V1529" s="207"/>
      <c r="W1529" s="205"/>
      <c r="X1529" s="209"/>
      <c r="Y1529" s="210"/>
      <c r="Z1529" s="206"/>
      <c r="AA1529" s="207"/>
      <c r="AB1529" s="211"/>
      <c r="AC1529" s="212"/>
      <c r="AD1529" s="213"/>
      <c r="AE1529" s="214"/>
      <c r="AF1529" s="214"/>
      <c r="AG1529" s="214"/>
      <c r="AH1529" s="214"/>
      <c r="AI1529" s="214"/>
      <c r="AJ1529" s="214"/>
      <c r="AK1529" s="214"/>
      <c r="AL1529" s="214"/>
      <c r="AM1529" s="214"/>
      <c r="AN1529" s="214"/>
      <c r="AO1529" s="214"/>
      <c r="AP1529" s="214"/>
      <c r="AQ1529" s="214"/>
      <c r="AR1529" s="214"/>
      <c r="AS1529" s="214"/>
      <c r="AT1529" s="214"/>
    </row>
    <row r="1530" s="63" customFormat="1" ht="104" hidden="1" customHeight="1" spans="1:46">
      <c r="A1530" s="199"/>
      <c r="B1530" s="200"/>
      <c r="C1530" s="198"/>
      <c r="D1530" s="135"/>
      <c r="E1530" s="202"/>
      <c r="F1530" s="202"/>
      <c r="G1530" s="199"/>
      <c r="H1530" s="199"/>
      <c r="I1530" s="221"/>
      <c r="J1530" s="203"/>
      <c r="K1530" s="208"/>
      <c r="L1530" s="193">
        <f>STOCK[[#This Row],[Entradas]]-STOCK[[#This Row],[Salidas]]</f>
        <v>0</v>
      </c>
      <c r="M1530" s="204"/>
      <c r="N1530" s="205"/>
      <c r="O1530" s="206"/>
      <c r="P1530" s="207"/>
      <c r="Q1530" s="208"/>
      <c r="R1530" s="207"/>
      <c r="S1530" s="205"/>
      <c r="T1530" s="205"/>
      <c r="U1530" s="205"/>
      <c r="V1530" s="207"/>
      <c r="W1530" s="205"/>
      <c r="X1530" s="209"/>
      <c r="Y1530" s="210"/>
      <c r="Z1530" s="206"/>
      <c r="AA1530" s="207"/>
      <c r="AB1530" s="211"/>
      <c r="AC1530" s="212"/>
      <c r="AD1530" s="213"/>
      <c r="AE1530" s="214"/>
      <c r="AF1530" s="214"/>
      <c r="AG1530" s="214"/>
      <c r="AH1530" s="214"/>
      <c r="AI1530" s="214"/>
      <c r="AJ1530" s="214"/>
      <c r="AK1530" s="214"/>
      <c r="AL1530" s="214"/>
      <c r="AM1530" s="214"/>
      <c r="AN1530" s="214"/>
      <c r="AO1530" s="214"/>
      <c r="AP1530" s="214"/>
      <c r="AQ1530" s="214"/>
      <c r="AR1530" s="214"/>
      <c r="AS1530" s="214"/>
      <c r="AT1530" s="214"/>
    </row>
    <row r="1531" s="63" customFormat="1" ht="104" hidden="1" customHeight="1" spans="1:46">
      <c r="A1531" s="199"/>
      <c r="B1531" s="200"/>
      <c r="C1531" s="198"/>
      <c r="D1531" s="135"/>
      <c r="E1531" s="202"/>
      <c r="F1531" s="202"/>
      <c r="G1531" s="199"/>
      <c r="H1531" s="199"/>
      <c r="I1531" s="221"/>
      <c r="J1531" s="203"/>
      <c r="K1531" s="208"/>
      <c r="L1531" s="193">
        <f>STOCK[[#This Row],[Entradas]]-STOCK[[#This Row],[Salidas]]</f>
        <v>0</v>
      </c>
      <c r="M1531" s="204"/>
      <c r="N1531" s="205"/>
      <c r="O1531" s="206"/>
      <c r="P1531" s="207"/>
      <c r="Q1531" s="208"/>
      <c r="R1531" s="207"/>
      <c r="S1531" s="205"/>
      <c r="T1531" s="205"/>
      <c r="U1531" s="205"/>
      <c r="V1531" s="207"/>
      <c r="W1531" s="205"/>
      <c r="X1531" s="209"/>
      <c r="Y1531" s="210"/>
      <c r="Z1531" s="206"/>
      <c r="AA1531" s="207"/>
      <c r="AB1531" s="211"/>
      <c r="AC1531" s="212"/>
      <c r="AD1531" s="213"/>
      <c r="AE1531" s="214"/>
      <c r="AF1531" s="214"/>
      <c r="AG1531" s="214"/>
      <c r="AH1531" s="214"/>
      <c r="AI1531" s="214"/>
      <c r="AJ1531" s="214"/>
      <c r="AK1531" s="214"/>
      <c r="AL1531" s="214"/>
      <c r="AM1531" s="214"/>
      <c r="AN1531" s="214"/>
      <c r="AO1531" s="214"/>
      <c r="AP1531" s="214"/>
      <c r="AQ1531" s="214"/>
      <c r="AR1531" s="214"/>
      <c r="AS1531" s="214"/>
      <c r="AT1531" s="214"/>
    </row>
    <row r="1532" s="63" customFormat="1" ht="104" hidden="1" customHeight="1" spans="1:46">
      <c r="A1532" s="199"/>
      <c r="B1532" s="200"/>
      <c r="C1532" s="198"/>
      <c r="D1532" s="135"/>
      <c r="E1532" s="202"/>
      <c r="F1532" s="202"/>
      <c r="G1532" s="199"/>
      <c r="H1532" s="199"/>
      <c r="I1532" s="221"/>
      <c r="J1532" s="203"/>
      <c r="K1532" s="208"/>
      <c r="L1532" s="193">
        <f>STOCK[[#This Row],[Entradas]]-STOCK[[#This Row],[Salidas]]</f>
        <v>0</v>
      </c>
      <c r="M1532" s="204"/>
      <c r="N1532" s="205"/>
      <c r="O1532" s="206"/>
      <c r="P1532" s="207"/>
      <c r="Q1532" s="208"/>
      <c r="R1532" s="207"/>
      <c r="S1532" s="205"/>
      <c r="T1532" s="205"/>
      <c r="U1532" s="205"/>
      <c r="V1532" s="207"/>
      <c r="W1532" s="205"/>
      <c r="X1532" s="209"/>
      <c r="Y1532" s="210"/>
      <c r="Z1532" s="206"/>
      <c r="AA1532" s="207"/>
      <c r="AB1532" s="211"/>
      <c r="AC1532" s="212"/>
      <c r="AD1532" s="213"/>
      <c r="AE1532" s="214"/>
      <c r="AF1532" s="214"/>
      <c r="AG1532" s="214"/>
      <c r="AH1532" s="214"/>
      <c r="AI1532" s="214"/>
      <c r="AJ1532" s="214"/>
      <c r="AK1532" s="214"/>
      <c r="AL1532" s="214"/>
      <c r="AM1532" s="214"/>
      <c r="AN1532" s="214"/>
      <c r="AO1532" s="214"/>
      <c r="AP1532" s="214"/>
      <c r="AQ1532" s="214"/>
      <c r="AR1532" s="214"/>
      <c r="AS1532" s="214"/>
      <c r="AT1532" s="214"/>
    </row>
    <row r="1533" s="63" customFormat="1" ht="104" hidden="1" customHeight="1" spans="1:46">
      <c r="A1533" s="199"/>
      <c r="B1533" s="200"/>
      <c r="C1533" s="198"/>
      <c r="D1533" s="135"/>
      <c r="E1533" s="202"/>
      <c r="F1533" s="202"/>
      <c r="G1533" s="199"/>
      <c r="H1533" s="199"/>
      <c r="I1533" s="221"/>
      <c r="J1533" s="203"/>
      <c r="K1533" s="208"/>
      <c r="L1533" s="193">
        <f>STOCK[[#This Row],[Entradas]]-STOCK[[#This Row],[Salidas]]</f>
        <v>0</v>
      </c>
      <c r="M1533" s="204"/>
      <c r="N1533" s="205"/>
      <c r="O1533" s="206"/>
      <c r="P1533" s="207"/>
      <c r="Q1533" s="208"/>
      <c r="R1533" s="207"/>
      <c r="S1533" s="205"/>
      <c r="T1533" s="205"/>
      <c r="U1533" s="205"/>
      <c r="V1533" s="207"/>
      <c r="W1533" s="205"/>
      <c r="X1533" s="209"/>
      <c r="Y1533" s="210"/>
      <c r="Z1533" s="206"/>
      <c r="AA1533" s="207"/>
      <c r="AB1533" s="211"/>
      <c r="AC1533" s="212"/>
      <c r="AD1533" s="213"/>
      <c r="AE1533" s="214"/>
      <c r="AF1533" s="214"/>
      <c r="AG1533" s="214"/>
      <c r="AH1533" s="214"/>
      <c r="AI1533" s="214"/>
      <c r="AJ1533" s="214"/>
      <c r="AK1533" s="214"/>
      <c r="AL1533" s="214"/>
      <c r="AM1533" s="214"/>
      <c r="AN1533" s="214"/>
      <c r="AO1533" s="214"/>
      <c r="AP1533" s="214"/>
      <c r="AQ1533" s="214"/>
      <c r="AR1533" s="214"/>
      <c r="AS1533" s="214"/>
      <c r="AT1533" s="214"/>
    </row>
    <row r="1534" s="63" customFormat="1" ht="104" hidden="1" customHeight="1" spans="1:46">
      <c r="A1534" s="199"/>
      <c r="B1534" s="200"/>
      <c r="C1534" s="198"/>
      <c r="D1534" s="135"/>
      <c r="E1534" s="202"/>
      <c r="F1534" s="202"/>
      <c r="G1534" s="199"/>
      <c r="H1534" s="199"/>
      <c r="I1534" s="221"/>
      <c r="J1534" s="203"/>
      <c r="K1534" s="208"/>
      <c r="L1534" s="193">
        <f>STOCK[[#This Row],[Entradas]]-STOCK[[#This Row],[Salidas]]</f>
        <v>0</v>
      </c>
      <c r="M1534" s="204"/>
      <c r="N1534" s="205"/>
      <c r="O1534" s="206"/>
      <c r="P1534" s="207"/>
      <c r="Q1534" s="208"/>
      <c r="R1534" s="207"/>
      <c r="S1534" s="205"/>
      <c r="T1534" s="205"/>
      <c r="U1534" s="205"/>
      <c r="V1534" s="207"/>
      <c r="W1534" s="205"/>
      <c r="X1534" s="209"/>
      <c r="Y1534" s="210"/>
      <c r="Z1534" s="206"/>
      <c r="AA1534" s="207"/>
      <c r="AB1534" s="211"/>
      <c r="AC1534" s="212"/>
      <c r="AD1534" s="213"/>
      <c r="AE1534" s="214"/>
      <c r="AF1534" s="214"/>
      <c r="AG1534" s="214"/>
      <c r="AH1534" s="214"/>
      <c r="AI1534" s="214"/>
      <c r="AJ1534" s="214"/>
      <c r="AK1534" s="214"/>
      <c r="AL1534" s="214"/>
      <c r="AM1534" s="214"/>
      <c r="AN1534" s="214"/>
      <c r="AO1534" s="214"/>
      <c r="AP1534" s="214"/>
      <c r="AQ1534" s="214"/>
      <c r="AR1534" s="214"/>
      <c r="AS1534" s="214"/>
      <c r="AT1534" s="214"/>
    </row>
    <row r="1535" s="63" customFormat="1" ht="104" hidden="1" customHeight="1" spans="1:46">
      <c r="A1535" s="199"/>
      <c r="B1535" s="200"/>
      <c r="C1535" s="198"/>
      <c r="D1535" s="135"/>
      <c r="E1535" s="202"/>
      <c r="F1535" s="202"/>
      <c r="G1535" s="199"/>
      <c r="H1535" s="199"/>
      <c r="I1535" s="221"/>
      <c r="J1535" s="203"/>
      <c r="K1535" s="208"/>
      <c r="L1535" s="193">
        <f>STOCK[[#This Row],[Entradas]]-STOCK[[#This Row],[Salidas]]</f>
        <v>0</v>
      </c>
      <c r="M1535" s="204"/>
      <c r="N1535" s="205"/>
      <c r="O1535" s="206"/>
      <c r="P1535" s="207"/>
      <c r="Q1535" s="208"/>
      <c r="R1535" s="207"/>
      <c r="S1535" s="205"/>
      <c r="T1535" s="205"/>
      <c r="U1535" s="205"/>
      <c r="V1535" s="207"/>
      <c r="W1535" s="205"/>
      <c r="X1535" s="209"/>
      <c r="Y1535" s="210"/>
      <c r="Z1535" s="206"/>
      <c r="AA1535" s="207"/>
      <c r="AB1535" s="211"/>
      <c r="AC1535" s="212"/>
      <c r="AD1535" s="213"/>
      <c r="AE1535" s="214"/>
      <c r="AF1535" s="214"/>
      <c r="AG1535" s="214"/>
      <c r="AH1535" s="214"/>
      <c r="AI1535" s="214"/>
      <c r="AJ1535" s="214"/>
      <c r="AK1535" s="214"/>
      <c r="AL1535" s="214"/>
      <c r="AM1535" s="214"/>
      <c r="AN1535" s="214"/>
      <c r="AO1535" s="214"/>
      <c r="AP1535" s="214"/>
      <c r="AQ1535" s="214"/>
      <c r="AR1535" s="214"/>
      <c r="AS1535" s="214"/>
      <c r="AT1535" s="214"/>
    </row>
    <row r="1536" s="63" customFormat="1" ht="104" hidden="1" customHeight="1" spans="1:46">
      <c r="A1536" s="199"/>
      <c r="B1536" s="200"/>
      <c r="C1536" s="198"/>
      <c r="D1536" s="135"/>
      <c r="E1536" s="202"/>
      <c r="F1536" s="202"/>
      <c r="G1536" s="199"/>
      <c r="H1536" s="199"/>
      <c r="I1536" s="221"/>
      <c r="J1536" s="203"/>
      <c r="K1536" s="208"/>
      <c r="L1536" s="193">
        <f>STOCK[[#This Row],[Entradas]]-STOCK[[#This Row],[Salidas]]</f>
        <v>0</v>
      </c>
      <c r="M1536" s="204"/>
      <c r="N1536" s="205"/>
      <c r="O1536" s="206"/>
      <c r="P1536" s="207"/>
      <c r="Q1536" s="208"/>
      <c r="R1536" s="207"/>
      <c r="S1536" s="205"/>
      <c r="T1536" s="205"/>
      <c r="U1536" s="205"/>
      <c r="V1536" s="207"/>
      <c r="W1536" s="205"/>
      <c r="X1536" s="209"/>
      <c r="Y1536" s="210"/>
      <c r="Z1536" s="206"/>
      <c r="AA1536" s="207"/>
      <c r="AB1536" s="211"/>
      <c r="AC1536" s="212"/>
      <c r="AD1536" s="213"/>
      <c r="AE1536" s="214"/>
      <c r="AF1536" s="214"/>
      <c r="AG1536" s="214"/>
      <c r="AH1536" s="214"/>
      <c r="AI1536" s="214"/>
      <c r="AJ1536" s="214"/>
      <c r="AK1536" s="214"/>
      <c r="AL1536" s="214"/>
      <c r="AM1536" s="214"/>
      <c r="AN1536" s="214"/>
      <c r="AO1536" s="214"/>
      <c r="AP1536" s="214"/>
      <c r="AQ1536" s="214"/>
      <c r="AR1536" s="214"/>
      <c r="AS1536" s="214"/>
      <c r="AT1536" s="214"/>
    </row>
    <row r="1537" s="63" customFormat="1" ht="104" hidden="1" customHeight="1" spans="1:46">
      <c r="A1537" s="199"/>
      <c r="B1537" s="200"/>
      <c r="C1537" s="198"/>
      <c r="D1537" s="135"/>
      <c r="E1537" s="202"/>
      <c r="F1537" s="202"/>
      <c r="G1537" s="199"/>
      <c r="H1537" s="199"/>
      <c r="I1537" s="221"/>
      <c r="J1537" s="203"/>
      <c r="K1537" s="208"/>
      <c r="L1537" s="193">
        <f>STOCK[[#This Row],[Entradas]]-STOCK[[#This Row],[Salidas]]</f>
        <v>0</v>
      </c>
      <c r="M1537" s="204"/>
      <c r="N1537" s="205"/>
      <c r="O1537" s="206"/>
      <c r="P1537" s="207"/>
      <c r="Q1537" s="208"/>
      <c r="R1537" s="207"/>
      <c r="S1537" s="205"/>
      <c r="T1537" s="205"/>
      <c r="U1537" s="205"/>
      <c r="V1537" s="207"/>
      <c r="W1537" s="205"/>
      <c r="X1537" s="209"/>
      <c r="Y1537" s="210"/>
      <c r="Z1537" s="206"/>
      <c r="AA1537" s="207"/>
      <c r="AB1537" s="211"/>
      <c r="AC1537" s="212"/>
      <c r="AD1537" s="213"/>
      <c r="AE1537" s="214"/>
      <c r="AF1537" s="214"/>
      <c r="AG1537" s="214"/>
      <c r="AH1537" s="214"/>
      <c r="AI1537" s="214"/>
      <c r="AJ1537" s="214"/>
      <c r="AK1537" s="214"/>
      <c r="AL1537" s="214"/>
      <c r="AM1537" s="214"/>
      <c r="AN1537" s="214"/>
      <c r="AO1537" s="214"/>
      <c r="AP1537" s="214"/>
      <c r="AQ1537" s="214"/>
      <c r="AR1537" s="214"/>
      <c r="AS1537" s="214"/>
      <c r="AT1537" s="214"/>
    </row>
    <row r="1538" s="63" customFormat="1" ht="104" hidden="1" customHeight="1" spans="1:46">
      <c r="A1538" s="199"/>
      <c r="B1538" s="200"/>
      <c r="C1538" s="198"/>
      <c r="D1538" s="135"/>
      <c r="E1538" s="202"/>
      <c r="F1538" s="202"/>
      <c r="G1538" s="199"/>
      <c r="H1538" s="199"/>
      <c r="I1538" s="221"/>
      <c r="J1538" s="203"/>
      <c r="K1538" s="208"/>
      <c r="L1538" s="193">
        <f>STOCK[[#This Row],[Entradas]]-STOCK[[#This Row],[Salidas]]</f>
        <v>0</v>
      </c>
      <c r="M1538" s="204"/>
      <c r="N1538" s="205"/>
      <c r="O1538" s="206"/>
      <c r="P1538" s="207"/>
      <c r="Q1538" s="208"/>
      <c r="R1538" s="207"/>
      <c r="S1538" s="205"/>
      <c r="T1538" s="205"/>
      <c r="U1538" s="205"/>
      <c r="V1538" s="207"/>
      <c r="W1538" s="205"/>
      <c r="X1538" s="209"/>
      <c r="Y1538" s="210"/>
      <c r="Z1538" s="206"/>
      <c r="AA1538" s="207"/>
      <c r="AB1538" s="211"/>
      <c r="AC1538" s="212"/>
      <c r="AD1538" s="213"/>
      <c r="AE1538" s="214"/>
      <c r="AF1538" s="214"/>
      <c r="AG1538" s="214"/>
      <c r="AH1538" s="214"/>
      <c r="AI1538" s="214"/>
      <c r="AJ1538" s="214"/>
      <c r="AK1538" s="214"/>
      <c r="AL1538" s="214"/>
      <c r="AM1538" s="214"/>
      <c r="AN1538" s="214"/>
      <c r="AO1538" s="214"/>
      <c r="AP1538" s="214"/>
      <c r="AQ1538" s="214"/>
      <c r="AR1538" s="214"/>
      <c r="AS1538" s="214"/>
      <c r="AT1538" s="214"/>
    </row>
    <row r="1539" s="63" customFormat="1" ht="104" hidden="1" customHeight="1" spans="1:46">
      <c r="A1539" s="227"/>
      <c r="B1539" s="228"/>
      <c r="C1539" s="198"/>
      <c r="D1539" s="147"/>
      <c r="E1539" s="188"/>
      <c r="F1539" s="188"/>
      <c r="G1539" s="227"/>
      <c r="H1539" s="227"/>
      <c r="I1539" s="239"/>
      <c r="J1539" s="240"/>
      <c r="K1539" s="195"/>
      <c r="L1539" s="193">
        <f>STOCK[[#This Row],[Entradas]]-STOCK[[#This Row],[Salidas]]</f>
        <v>0</v>
      </c>
      <c r="M1539" s="245"/>
      <c r="N1539" s="189"/>
      <c r="O1539" s="246"/>
      <c r="P1539" s="190"/>
      <c r="Q1539" s="195"/>
      <c r="R1539" s="190"/>
      <c r="S1539" s="189"/>
      <c r="T1539" s="189"/>
      <c r="U1539" s="189"/>
      <c r="V1539" s="190"/>
      <c r="W1539" s="189"/>
      <c r="X1539" s="252"/>
      <c r="Y1539" s="254"/>
      <c r="Z1539" s="246"/>
      <c r="AA1539" s="190"/>
      <c r="AB1539" s="255"/>
      <c r="AC1539" s="261"/>
      <c r="AD1539" s="213"/>
      <c r="AE1539" s="214"/>
      <c r="AF1539" s="214"/>
      <c r="AG1539" s="214"/>
      <c r="AH1539" s="214"/>
      <c r="AI1539" s="214"/>
      <c r="AJ1539" s="214"/>
      <c r="AK1539" s="214"/>
      <c r="AL1539" s="214"/>
      <c r="AM1539" s="214"/>
      <c r="AN1539" s="214"/>
      <c r="AO1539" s="214"/>
      <c r="AP1539" s="214"/>
      <c r="AQ1539" s="214"/>
      <c r="AR1539" s="214"/>
      <c r="AS1539" s="214"/>
      <c r="AT1539" s="214"/>
    </row>
    <row r="1540" s="63" customFormat="1" ht="104" hidden="1" customHeight="1" spans="1:46">
      <c r="A1540" s="227"/>
      <c r="B1540" s="228"/>
      <c r="C1540" s="198" t="s">
        <v>2</v>
      </c>
      <c r="D1540" s="147"/>
      <c r="E1540" s="188" t="s">
        <v>19514</v>
      </c>
      <c r="F1540" s="188"/>
      <c r="G1540" s="227"/>
      <c r="H1540" s="227"/>
      <c r="I1540" s="239"/>
      <c r="J1540" s="240"/>
      <c r="K1540" s="195"/>
      <c r="L1540" s="193">
        <f>STOCK[[#This Row],[Entradas]]-STOCK[[#This Row],[Salidas]]</f>
        <v>0</v>
      </c>
      <c r="M1540" s="245"/>
      <c r="N1540" s="189"/>
      <c r="O1540" s="246"/>
      <c r="P1540" s="190"/>
      <c r="Q1540" s="195"/>
      <c r="R1540" s="190"/>
      <c r="S1540" s="189"/>
      <c r="T1540" s="189"/>
      <c r="U1540" s="189"/>
      <c r="V1540" s="190"/>
      <c r="W1540" s="189"/>
      <c r="X1540" s="252"/>
      <c r="Y1540" s="254"/>
      <c r="Z1540" s="246"/>
      <c r="AA1540" s="190"/>
      <c r="AB1540" s="255"/>
      <c r="AC1540" s="261"/>
      <c r="AD1540" s="213"/>
      <c r="AE1540" s="214"/>
      <c r="AF1540" s="214"/>
      <c r="AG1540" s="214"/>
      <c r="AH1540" s="214"/>
      <c r="AI1540" s="214"/>
      <c r="AJ1540" s="214"/>
      <c r="AK1540" s="214"/>
      <c r="AL1540" s="214"/>
      <c r="AM1540" s="214"/>
      <c r="AN1540" s="214"/>
      <c r="AO1540" s="214"/>
      <c r="AP1540" s="214"/>
      <c r="AQ1540" s="214"/>
      <c r="AR1540" s="214"/>
      <c r="AS1540" s="214"/>
      <c r="AT1540" s="214"/>
    </row>
    <row r="1541" hidden="1" customHeight="1" spans="1:29">
      <c r="A1541" s="205"/>
      <c r="B1541" s="229"/>
      <c r="C1541" s="230"/>
      <c r="D1541" s="231"/>
      <c r="E1541" s="236"/>
      <c r="F1541" s="236"/>
      <c r="G1541" s="205"/>
      <c r="H1541" s="207"/>
      <c r="I1541" s="221"/>
      <c r="J1541" s="203"/>
      <c r="K1541" s="208"/>
      <c r="L1541" s="193">
        <f>STOCK[[#This Row],[Entradas]]-STOCK[[#This Row],[Salidas]]</f>
        <v>0</v>
      </c>
      <c r="M1541" s="205"/>
      <c r="N1541" s="205"/>
      <c r="O1541" s="205"/>
      <c r="P1541" s="207"/>
      <c r="Q1541" s="208"/>
      <c r="R1541" s="205"/>
      <c r="S1541" s="205"/>
      <c r="T1541" s="205"/>
      <c r="U1541" s="205"/>
      <c r="V1541" s="207"/>
      <c r="W1541" s="205"/>
      <c r="X1541" s="205"/>
      <c r="Y1541" s="256"/>
      <c r="Z1541" s="205"/>
      <c r="AA1541" s="205"/>
      <c r="AB1541" s="205"/>
      <c r="AC1541" s="205"/>
    </row>
    <row r="1542" hidden="1" customHeight="1" spans="1:29">
      <c r="A1542" s="205"/>
      <c r="B1542" s="229"/>
      <c r="C1542" s="230"/>
      <c r="D1542" s="231"/>
      <c r="E1542" s="236"/>
      <c r="F1542" s="236"/>
      <c r="G1542" s="205"/>
      <c r="H1542" s="207"/>
      <c r="I1542" s="221"/>
      <c r="J1542" s="203"/>
      <c r="K1542" s="208"/>
      <c r="L1542" s="193">
        <f>STOCK[[#This Row],[Entradas]]-STOCK[[#This Row],[Salidas]]</f>
        <v>0</v>
      </c>
      <c r="M1542" s="205"/>
      <c r="N1542" s="205"/>
      <c r="O1542" s="205"/>
      <c r="P1542" s="207"/>
      <c r="Q1542" s="208"/>
      <c r="R1542" s="205"/>
      <c r="S1542" s="205"/>
      <c r="T1542" s="205"/>
      <c r="U1542" s="205"/>
      <c r="V1542" s="207"/>
      <c r="W1542" s="205"/>
      <c r="X1542" s="205"/>
      <c r="Y1542" s="256"/>
      <c r="Z1542" s="205"/>
      <c r="AA1542" s="205"/>
      <c r="AB1542" s="205"/>
      <c r="AC1542" s="205"/>
    </row>
    <row r="1543" hidden="1" customHeight="1" spans="1:29">
      <c r="A1543" s="205"/>
      <c r="B1543" s="229"/>
      <c r="C1543" s="230"/>
      <c r="D1543" s="231"/>
      <c r="E1543" s="236"/>
      <c r="F1543" s="236"/>
      <c r="G1543" s="205"/>
      <c r="H1543" s="207"/>
      <c r="I1543" s="221"/>
      <c r="J1543" s="203"/>
      <c r="K1543" s="208"/>
      <c r="L1543" s="193">
        <f>STOCK[[#This Row],[Entradas]]-STOCK[[#This Row],[Salidas]]</f>
        <v>0</v>
      </c>
      <c r="M1543" s="205"/>
      <c r="N1543" s="205"/>
      <c r="O1543" s="205"/>
      <c r="P1543" s="207"/>
      <c r="Q1543" s="208"/>
      <c r="R1543" s="205"/>
      <c r="S1543" s="205"/>
      <c r="T1543" s="205"/>
      <c r="U1543" s="205"/>
      <c r="V1543" s="207"/>
      <c r="W1543" s="205"/>
      <c r="X1543" s="205"/>
      <c r="Y1543" s="256"/>
      <c r="Z1543" s="205"/>
      <c r="AA1543" s="205"/>
      <c r="AB1543" s="205"/>
      <c r="AC1543" s="205"/>
    </row>
    <row r="1544" hidden="1" customHeight="1" spans="1:29">
      <c r="A1544" s="205"/>
      <c r="B1544" s="229"/>
      <c r="C1544" s="230"/>
      <c r="D1544" s="231"/>
      <c r="E1544" s="236"/>
      <c r="F1544" s="236"/>
      <c r="G1544" s="205"/>
      <c r="H1544" s="207"/>
      <c r="I1544" s="221"/>
      <c r="J1544" s="203"/>
      <c r="K1544" s="208"/>
      <c r="L1544" s="193">
        <f>STOCK[[#This Row],[Entradas]]-STOCK[[#This Row],[Salidas]]</f>
        <v>0</v>
      </c>
      <c r="M1544" s="205"/>
      <c r="N1544" s="205"/>
      <c r="O1544" s="205"/>
      <c r="P1544" s="207"/>
      <c r="Q1544" s="208"/>
      <c r="R1544" s="205"/>
      <c r="S1544" s="205"/>
      <c r="T1544" s="205"/>
      <c r="U1544" s="205"/>
      <c r="V1544" s="207"/>
      <c r="W1544" s="205"/>
      <c r="X1544" s="205"/>
      <c r="Y1544" s="256"/>
      <c r="Z1544" s="205"/>
      <c r="AA1544" s="205"/>
      <c r="AB1544" s="205"/>
      <c r="AC1544" s="205"/>
    </row>
    <row r="1545" s="63" customFormat="1" ht="104" customHeight="1" spans="1:46">
      <c r="A1545" s="232" t="s">
        <v>19515</v>
      </c>
      <c r="B1545" s="233" t="s">
        <v>19516</v>
      </c>
      <c r="C1545" s="233" t="s">
        <v>19516</v>
      </c>
      <c r="D1545" s="232" t="s">
        <v>19515</v>
      </c>
      <c r="E1545" s="232" t="s">
        <v>19515</v>
      </c>
      <c r="F1545" s="232" t="s">
        <v>19515</v>
      </c>
      <c r="G1545" s="232" t="s">
        <v>19515</v>
      </c>
      <c r="H1545" s="232" t="s">
        <v>19515</v>
      </c>
      <c r="I1545" s="241" t="s">
        <v>19516</v>
      </c>
      <c r="J1545" s="242"/>
      <c r="K1545" s="243" t="s">
        <v>19516</v>
      </c>
      <c r="L1545" s="244" t="s">
        <v>19516</v>
      </c>
      <c r="M1545" s="247" t="s">
        <v>19516</v>
      </c>
      <c r="N1545" s="248"/>
      <c r="O1545" s="249"/>
      <c r="P1545" s="250" t="s">
        <v>19517</v>
      </c>
      <c r="Q1545" s="250"/>
      <c r="R1545" s="242"/>
      <c r="S1545" s="251" t="s">
        <v>19517</v>
      </c>
      <c r="T1545" s="241" t="s">
        <v>19516</v>
      </c>
      <c r="U1545" s="241" t="s">
        <v>19516</v>
      </c>
      <c r="V1545" s="241" t="s">
        <v>19517</v>
      </c>
      <c r="W1545" s="241" t="s">
        <v>19516</v>
      </c>
      <c r="X1545" s="233" t="s">
        <v>19516</v>
      </c>
      <c r="Y1545" s="257"/>
      <c r="Z1545" s="258"/>
      <c r="AA1545" s="242" t="s">
        <v>19516</v>
      </c>
      <c r="AB1545" s="259" t="s">
        <v>19516</v>
      </c>
      <c r="AC1545" s="262"/>
      <c r="AD1545" s="263"/>
      <c r="AE1545" s="214"/>
      <c r="AF1545" s="214"/>
      <c r="AG1545" s="214"/>
      <c r="AH1545" s="214"/>
      <c r="AI1545" s="214"/>
      <c r="AJ1545" s="214"/>
      <c r="AK1545" s="214"/>
      <c r="AL1545" s="214"/>
      <c r="AM1545" s="214"/>
      <c r="AN1545" s="214"/>
      <c r="AO1545" s="214"/>
      <c r="AP1545" s="214"/>
      <c r="AQ1545" s="214"/>
      <c r="AR1545" s="214"/>
      <c r="AS1545" s="214"/>
      <c r="AT1545" s="214"/>
    </row>
    <row r="1546" customHeight="1" spans="1:29">
      <c r="A1546" s="234"/>
      <c r="B1546" s="234"/>
      <c r="C1546" s="234"/>
      <c r="D1546" s="235"/>
      <c r="E1546" s="237"/>
      <c r="F1546" s="237"/>
      <c r="G1546" s="234"/>
      <c r="H1546" s="238"/>
      <c r="I1546" s="234"/>
      <c r="J1546" s="234"/>
      <c r="K1546" s="234"/>
      <c r="L1546" s="234"/>
      <c r="M1546" s="234"/>
      <c r="N1546" s="234"/>
      <c r="O1546" s="238"/>
      <c r="P1546" s="238"/>
      <c r="Q1546" s="234"/>
      <c r="R1546" s="234"/>
      <c r="S1546" s="238"/>
      <c r="T1546" s="238"/>
      <c r="U1546" s="253"/>
      <c r="V1546" s="238"/>
      <c r="W1546" s="238"/>
      <c r="X1546" s="238"/>
      <c r="Y1546" s="260"/>
      <c r="Z1546" s="234"/>
      <c r="AA1546" s="234"/>
      <c r="AB1546" s="234"/>
      <c r="AC1546" s="234"/>
    </row>
    <row r="1547" customHeight="1" spans="1:29">
      <c r="A1547" s="234"/>
      <c r="B1547" s="234"/>
      <c r="C1547" s="234"/>
      <c r="D1547" s="235"/>
      <c r="E1547" s="237"/>
      <c r="F1547" s="237"/>
      <c r="G1547" s="234"/>
      <c r="H1547" s="238"/>
      <c r="I1547" s="234"/>
      <c r="J1547" s="234"/>
      <c r="K1547" s="234"/>
      <c r="L1547" s="234"/>
      <c r="M1547" s="234"/>
      <c r="N1547" s="234"/>
      <c r="O1547" s="238"/>
      <c r="P1547" s="238"/>
      <c r="Q1547" s="234"/>
      <c r="R1547" s="234"/>
      <c r="S1547" s="238"/>
      <c r="T1547" s="238"/>
      <c r="U1547" s="253"/>
      <c r="V1547" s="238"/>
      <c r="W1547" s="238"/>
      <c r="X1547" s="238"/>
      <c r="Y1547" s="260"/>
      <c r="Z1547" s="234"/>
      <c r="AA1547" s="234"/>
      <c r="AB1547" s="234"/>
      <c r="AC1547" s="234"/>
    </row>
    <row r="1548" customHeight="1" spans="1:29">
      <c r="A1548" s="234"/>
      <c r="B1548" s="234"/>
      <c r="C1548" s="234"/>
      <c r="D1548" s="235"/>
      <c r="E1548" s="237"/>
      <c r="F1548" s="237"/>
      <c r="G1548" s="234"/>
      <c r="H1548" s="238"/>
      <c r="I1548" s="234"/>
      <c r="J1548" s="234"/>
      <c r="K1548" s="234"/>
      <c r="L1548" s="234"/>
      <c r="M1548" s="234"/>
      <c r="N1548" s="234"/>
      <c r="O1548" s="238"/>
      <c r="P1548" s="238"/>
      <c r="Q1548" s="234"/>
      <c r="R1548" s="234"/>
      <c r="S1548" s="238"/>
      <c r="T1548" s="238"/>
      <c r="U1548" s="253"/>
      <c r="V1548" s="238"/>
      <c r="W1548" s="238"/>
      <c r="X1548" s="238"/>
      <c r="Y1548" s="260"/>
      <c r="Z1548" s="234"/>
      <c r="AA1548" s="234"/>
      <c r="AB1548" s="234"/>
      <c r="AC1548" s="234"/>
    </row>
    <row r="1549" customHeight="1" spans="1:29">
      <c r="A1549" s="234"/>
      <c r="B1549" s="234"/>
      <c r="C1549" s="234"/>
      <c r="D1549" s="235"/>
      <c r="E1549" s="237"/>
      <c r="F1549" s="237"/>
      <c r="G1549" s="234"/>
      <c r="H1549" s="238"/>
      <c r="I1549" s="234"/>
      <c r="J1549" s="234"/>
      <c r="K1549" s="234"/>
      <c r="L1549" s="234"/>
      <c r="M1549" s="234"/>
      <c r="N1549" s="234"/>
      <c r="O1549" s="238"/>
      <c r="P1549" s="238"/>
      <c r="Q1549" s="234"/>
      <c r="R1549" s="234"/>
      <c r="S1549" s="238"/>
      <c r="T1549" s="238"/>
      <c r="U1549" s="253"/>
      <c r="V1549" s="238"/>
      <c r="W1549" s="238"/>
      <c r="X1549" s="238"/>
      <c r="Y1549" s="260"/>
      <c r="Z1549" s="234"/>
      <c r="AA1549" s="234"/>
      <c r="AB1549" s="234"/>
      <c r="AC1549" s="234"/>
    </row>
    <row r="1550" customHeight="1" spans="1:29">
      <c r="A1550" s="234"/>
      <c r="B1550" s="234"/>
      <c r="C1550" s="234"/>
      <c r="D1550" s="235"/>
      <c r="E1550" s="237"/>
      <c r="F1550" s="237"/>
      <c r="G1550" s="234"/>
      <c r="H1550" s="238"/>
      <c r="I1550" s="234"/>
      <c r="J1550" s="234"/>
      <c r="K1550" s="234"/>
      <c r="L1550" s="234"/>
      <c r="M1550" s="234"/>
      <c r="N1550" s="234"/>
      <c r="O1550" s="238"/>
      <c r="P1550" s="238"/>
      <c r="Q1550" s="234"/>
      <c r="R1550" s="234"/>
      <c r="S1550" s="238"/>
      <c r="T1550" s="238"/>
      <c r="U1550" s="253"/>
      <c r="V1550" s="238"/>
      <c r="W1550" s="238"/>
      <c r="X1550" s="238"/>
      <c r="Y1550" s="260"/>
      <c r="Z1550" s="234"/>
      <c r="AA1550" s="234"/>
      <c r="AB1550" s="234"/>
      <c r="AC1550" s="234"/>
    </row>
    <row r="1551" customHeight="1" spans="1:29">
      <c r="A1551" s="234"/>
      <c r="B1551" s="234"/>
      <c r="C1551" s="234"/>
      <c r="D1551" s="235"/>
      <c r="E1551" s="237"/>
      <c r="F1551" s="237"/>
      <c r="G1551" s="234"/>
      <c r="H1551" s="238"/>
      <c r="I1551" s="234"/>
      <c r="J1551" s="234"/>
      <c r="K1551" s="234"/>
      <c r="L1551" s="234"/>
      <c r="M1551" s="234"/>
      <c r="N1551" s="234"/>
      <c r="O1551" s="238"/>
      <c r="P1551" s="238"/>
      <c r="Q1551" s="234"/>
      <c r="R1551" s="234"/>
      <c r="S1551" s="238"/>
      <c r="T1551" s="238"/>
      <c r="U1551" s="253"/>
      <c r="V1551" s="238"/>
      <c r="W1551" s="238"/>
      <c r="X1551" s="238"/>
      <c r="Y1551" s="260"/>
      <c r="Z1551" s="234"/>
      <c r="AA1551" s="234"/>
      <c r="AB1551" s="234"/>
      <c r="AC1551" s="234"/>
    </row>
    <row r="1552" customHeight="1" spans="1:29">
      <c r="A1552" s="234"/>
      <c r="B1552" s="234"/>
      <c r="C1552" s="234"/>
      <c r="D1552" s="235"/>
      <c r="E1552" s="237"/>
      <c r="F1552" s="237"/>
      <c r="G1552" s="234"/>
      <c r="H1552" s="238"/>
      <c r="I1552" s="234"/>
      <c r="J1552" s="234"/>
      <c r="K1552" s="234"/>
      <c r="L1552" s="234"/>
      <c r="M1552" s="234"/>
      <c r="N1552" s="234"/>
      <c r="O1552" s="238"/>
      <c r="P1552" s="238"/>
      <c r="Q1552" s="234"/>
      <c r="R1552" s="234"/>
      <c r="S1552" s="238"/>
      <c r="T1552" s="238"/>
      <c r="U1552" s="253"/>
      <c r="V1552" s="238"/>
      <c r="W1552" s="238"/>
      <c r="X1552" s="238"/>
      <c r="Y1552" s="260"/>
      <c r="Z1552" s="234"/>
      <c r="AA1552" s="234"/>
      <c r="AB1552" s="234"/>
      <c r="AC1552" s="234"/>
    </row>
    <row r="1553" customHeight="1" spans="1:29">
      <c r="A1553" s="234"/>
      <c r="B1553" s="234"/>
      <c r="C1553" s="234"/>
      <c r="D1553" s="235"/>
      <c r="E1553" s="237"/>
      <c r="F1553" s="237"/>
      <c r="G1553" s="234"/>
      <c r="H1553" s="238"/>
      <c r="I1553" s="234"/>
      <c r="J1553" s="234"/>
      <c r="K1553" s="234"/>
      <c r="L1553" s="234"/>
      <c r="M1553" s="234"/>
      <c r="N1553" s="234"/>
      <c r="O1553" s="238"/>
      <c r="P1553" s="238"/>
      <c r="Q1553" s="234"/>
      <c r="R1553" s="234"/>
      <c r="S1553" s="238"/>
      <c r="T1553" s="238"/>
      <c r="U1553" s="253"/>
      <c r="V1553" s="238"/>
      <c r="W1553" s="238"/>
      <c r="X1553" s="238"/>
      <c r="Y1553" s="260"/>
      <c r="Z1553" s="234"/>
      <c r="AA1553" s="234"/>
      <c r="AB1553" s="234"/>
      <c r="AC1553" s="234"/>
    </row>
    <row r="1554" customHeight="1" spans="1:29">
      <c r="A1554" s="234"/>
      <c r="B1554" s="234"/>
      <c r="C1554" s="234"/>
      <c r="D1554" s="235"/>
      <c r="E1554" s="237"/>
      <c r="F1554" s="237"/>
      <c r="G1554" s="234"/>
      <c r="H1554" s="238"/>
      <c r="I1554" s="234"/>
      <c r="J1554" s="234"/>
      <c r="K1554" s="234"/>
      <c r="L1554" s="234"/>
      <c r="M1554" s="234"/>
      <c r="N1554" s="234"/>
      <c r="O1554" s="238"/>
      <c r="P1554" s="238"/>
      <c r="Q1554" s="234"/>
      <c r="R1554" s="234"/>
      <c r="S1554" s="238"/>
      <c r="T1554" s="238"/>
      <c r="U1554" s="253"/>
      <c r="V1554" s="238"/>
      <c r="W1554" s="238"/>
      <c r="X1554" s="238"/>
      <c r="Y1554" s="260"/>
      <c r="Z1554" s="234"/>
      <c r="AA1554" s="234"/>
      <c r="AB1554" s="234"/>
      <c r="AC1554" s="234"/>
    </row>
    <row r="1555" customHeight="1" spans="1:29">
      <c r="A1555" s="234"/>
      <c r="B1555" s="234"/>
      <c r="C1555" s="234"/>
      <c r="D1555" s="235"/>
      <c r="E1555" s="237"/>
      <c r="F1555" s="237"/>
      <c r="G1555" s="234"/>
      <c r="H1555" s="238"/>
      <c r="I1555" s="234"/>
      <c r="J1555" s="234"/>
      <c r="K1555" s="234"/>
      <c r="L1555" s="234"/>
      <c r="M1555" s="234"/>
      <c r="N1555" s="234"/>
      <c r="O1555" s="238"/>
      <c r="P1555" s="238"/>
      <c r="Q1555" s="234"/>
      <c r="R1555" s="234"/>
      <c r="S1555" s="238"/>
      <c r="T1555" s="238"/>
      <c r="U1555" s="253"/>
      <c r="V1555" s="238"/>
      <c r="W1555" s="238"/>
      <c r="X1555" s="238"/>
      <c r="Y1555" s="260"/>
      <c r="Z1555" s="234"/>
      <c r="AA1555" s="234"/>
      <c r="AB1555" s="234"/>
      <c r="AC1555" s="234"/>
    </row>
    <row r="1556" customHeight="1" spans="1:29">
      <c r="A1556" s="234"/>
      <c r="B1556" s="234"/>
      <c r="C1556" s="234"/>
      <c r="D1556" s="235"/>
      <c r="E1556" s="237"/>
      <c r="F1556" s="237"/>
      <c r="G1556" s="234"/>
      <c r="H1556" s="238"/>
      <c r="I1556" s="234"/>
      <c r="J1556" s="234"/>
      <c r="K1556" s="234"/>
      <c r="L1556" s="234"/>
      <c r="M1556" s="234"/>
      <c r="N1556" s="234"/>
      <c r="O1556" s="238"/>
      <c r="P1556" s="238"/>
      <c r="Q1556" s="234"/>
      <c r="R1556" s="234"/>
      <c r="S1556" s="238"/>
      <c r="T1556" s="238"/>
      <c r="U1556" s="253"/>
      <c r="V1556" s="238"/>
      <c r="W1556" s="238"/>
      <c r="X1556" s="238"/>
      <c r="Y1556" s="260"/>
      <c r="Z1556" s="234"/>
      <c r="AA1556" s="234"/>
      <c r="AB1556" s="234"/>
      <c r="AC1556" s="234"/>
    </row>
    <row r="1557" customHeight="1" spans="1:29">
      <c r="A1557" s="234"/>
      <c r="B1557" s="234"/>
      <c r="C1557" s="234"/>
      <c r="D1557" s="235"/>
      <c r="E1557" s="237"/>
      <c r="F1557" s="237"/>
      <c r="G1557" s="234"/>
      <c r="H1557" s="238"/>
      <c r="I1557" s="234"/>
      <c r="J1557" s="234"/>
      <c r="K1557" s="234"/>
      <c r="L1557" s="234"/>
      <c r="M1557" s="234"/>
      <c r="N1557" s="234"/>
      <c r="O1557" s="238"/>
      <c r="P1557" s="238"/>
      <c r="Q1557" s="234"/>
      <c r="R1557" s="234"/>
      <c r="S1557" s="238"/>
      <c r="T1557" s="238"/>
      <c r="U1557" s="253"/>
      <c r="V1557" s="238"/>
      <c r="W1557" s="238"/>
      <c r="X1557" s="238"/>
      <c r="Y1557" s="260"/>
      <c r="Z1557" s="234"/>
      <c r="AA1557" s="234"/>
      <c r="AB1557" s="234"/>
      <c r="AC1557" s="234"/>
    </row>
    <row r="1558" customHeight="1" spans="1:29">
      <c r="A1558" s="234"/>
      <c r="B1558" s="234"/>
      <c r="C1558" s="234"/>
      <c r="D1558" s="235"/>
      <c r="E1558" s="237"/>
      <c r="F1558" s="237"/>
      <c r="G1558" s="234"/>
      <c r="H1558" s="238"/>
      <c r="I1558" s="234"/>
      <c r="J1558" s="234"/>
      <c r="K1558" s="234"/>
      <c r="L1558" s="234"/>
      <c r="M1558" s="234"/>
      <c r="N1558" s="234"/>
      <c r="O1558" s="238"/>
      <c r="P1558" s="238"/>
      <c r="Q1558" s="234"/>
      <c r="R1558" s="234"/>
      <c r="S1558" s="238"/>
      <c r="T1558" s="238"/>
      <c r="U1558" s="253"/>
      <c r="V1558" s="238"/>
      <c r="W1558" s="238"/>
      <c r="X1558" s="238"/>
      <c r="Y1558" s="260"/>
      <c r="Z1558" s="234"/>
      <c r="AA1558" s="234"/>
      <c r="AB1558" s="234"/>
      <c r="AC1558" s="234"/>
    </row>
    <row r="1559" customHeight="1" spans="1:29">
      <c r="A1559" s="234"/>
      <c r="B1559" s="234"/>
      <c r="C1559" s="234"/>
      <c r="D1559" s="235"/>
      <c r="E1559" s="237"/>
      <c r="F1559" s="237"/>
      <c r="G1559" s="234"/>
      <c r="H1559" s="238"/>
      <c r="I1559" s="234"/>
      <c r="J1559" s="234"/>
      <c r="K1559" s="234"/>
      <c r="L1559" s="234"/>
      <c r="M1559" s="234"/>
      <c r="N1559" s="234"/>
      <c r="O1559" s="238"/>
      <c r="P1559" s="238"/>
      <c r="Q1559" s="234"/>
      <c r="R1559" s="234"/>
      <c r="S1559" s="238"/>
      <c r="T1559" s="238"/>
      <c r="U1559" s="253"/>
      <c r="V1559" s="238"/>
      <c r="W1559" s="238"/>
      <c r="X1559" s="238"/>
      <c r="Y1559" s="260"/>
      <c r="Z1559" s="234"/>
      <c r="AA1559" s="234"/>
      <c r="AB1559" s="234"/>
      <c r="AC1559" s="234"/>
    </row>
    <row r="1560" customHeight="1" spans="1:29">
      <c r="A1560" s="234"/>
      <c r="B1560" s="234"/>
      <c r="C1560" s="234"/>
      <c r="D1560" s="235"/>
      <c r="E1560" s="237"/>
      <c r="F1560" s="237"/>
      <c r="G1560" s="234"/>
      <c r="H1560" s="238"/>
      <c r="I1560" s="234"/>
      <c r="J1560" s="234"/>
      <c r="K1560" s="234"/>
      <c r="L1560" s="234"/>
      <c r="M1560" s="234"/>
      <c r="N1560" s="234"/>
      <c r="O1560" s="238"/>
      <c r="P1560" s="238"/>
      <c r="Q1560" s="234"/>
      <c r="R1560" s="234"/>
      <c r="S1560" s="238"/>
      <c r="T1560" s="238"/>
      <c r="U1560" s="253"/>
      <c r="V1560" s="238"/>
      <c r="W1560" s="238"/>
      <c r="X1560" s="238"/>
      <c r="Y1560" s="260"/>
      <c r="Z1560" s="234"/>
      <c r="AA1560" s="234"/>
      <c r="AB1560" s="234"/>
      <c r="AC1560" s="234"/>
    </row>
    <row r="1561" customHeight="1" spans="1:29">
      <c r="A1561" s="234"/>
      <c r="B1561" s="234"/>
      <c r="C1561" s="234"/>
      <c r="D1561" s="235"/>
      <c r="E1561" s="237"/>
      <c r="F1561" s="237"/>
      <c r="G1561" s="234"/>
      <c r="H1561" s="238"/>
      <c r="I1561" s="234"/>
      <c r="J1561" s="234"/>
      <c r="K1561" s="234"/>
      <c r="L1561" s="234"/>
      <c r="M1561" s="234"/>
      <c r="N1561" s="234"/>
      <c r="O1561" s="238"/>
      <c r="P1561" s="238"/>
      <c r="Q1561" s="234"/>
      <c r="R1561" s="234"/>
      <c r="S1561" s="238"/>
      <c r="T1561" s="238"/>
      <c r="U1561" s="253"/>
      <c r="V1561" s="238"/>
      <c r="W1561" s="238"/>
      <c r="X1561" s="238"/>
      <c r="Y1561" s="260"/>
      <c r="Z1561" s="234"/>
      <c r="AA1561" s="234"/>
      <c r="AB1561" s="234"/>
      <c r="AC1561" s="234"/>
    </row>
    <row r="1562" customHeight="1" spans="1:29">
      <c r="A1562" s="234"/>
      <c r="B1562" s="234"/>
      <c r="C1562" s="234"/>
      <c r="D1562" s="235"/>
      <c r="E1562" s="237"/>
      <c r="F1562" s="237"/>
      <c r="G1562" s="234"/>
      <c r="H1562" s="238"/>
      <c r="I1562" s="234"/>
      <c r="J1562" s="234"/>
      <c r="K1562" s="234"/>
      <c r="L1562" s="234"/>
      <c r="M1562" s="234"/>
      <c r="N1562" s="234"/>
      <c r="O1562" s="238"/>
      <c r="P1562" s="238"/>
      <c r="Q1562" s="234"/>
      <c r="R1562" s="234"/>
      <c r="S1562" s="238"/>
      <c r="T1562" s="238"/>
      <c r="U1562" s="253"/>
      <c r="V1562" s="238"/>
      <c r="W1562" s="238"/>
      <c r="X1562" s="238"/>
      <c r="Y1562" s="260"/>
      <c r="Z1562" s="234"/>
      <c r="AA1562" s="234"/>
      <c r="AB1562" s="234"/>
      <c r="AC1562" s="234"/>
    </row>
    <row r="1563" customHeight="1" spans="1:29">
      <c r="A1563" s="234"/>
      <c r="B1563" s="234"/>
      <c r="C1563" s="234"/>
      <c r="D1563" s="235"/>
      <c r="E1563" s="237"/>
      <c r="F1563" s="237"/>
      <c r="G1563" s="234"/>
      <c r="H1563" s="238"/>
      <c r="I1563" s="234"/>
      <c r="J1563" s="234"/>
      <c r="K1563" s="234"/>
      <c r="L1563" s="234"/>
      <c r="M1563" s="234"/>
      <c r="N1563" s="234"/>
      <c r="O1563" s="238"/>
      <c r="P1563" s="238"/>
      <c r="Q1563" s="234"/>
      <c r="R1563" s="234"/>
      <c r="S1563" s="238"/>
      <c r="T1563" s="238"/>
      <c r="U1563" s="253"/>
      <c r="V1563" s="238"/>
      <c r="W1563" s="238"/>
      <c r="X1563" s="238"/>
      <c r="Y1563" s="260"/>
      <c r="Z1563" s="234"/>
      <c r="AA1563" s="234"/>
      <c r="AB1563" s="234"/>
      <c r="AC1563" s="234"/>
    </row>
    <row r="1564" customHeight="1" spans="1:29">
      <c r="A1564" s="234"/>
      <c r="B1564" s="234"/>
      <c r="C1564" s="234"/>
      <c r="D1564" s="235"/>
      <c r="E1564" s="237"/>
      <c r="F1564" s="237"/>
      <c r="G1564" s="234"/>
      <c r="H1564" s="238"/>
      <c r="I1564" s="234"/>
      <c r="J1564" s="234"/>
      <c r="K1564" s="234"/>
      <c r="L1564" s="234"/>
      <c r="M1564" s="234"/>
      <c r="N1564" s="234"/>
      <c r="O1564" s="238"/>
      <c r="P1564" s="238"/>
      <c r="Q1564" s="234"/>
      <c r="R1564" s="234"/>
      <c r="S1564" s="238"/>
      <c r="T1564" s="238"/>
      <c r="U1564" s="253"/>
      <c r="V1564" s="238"/>
      <c r="W1564" s="238"/>
      <c r="X1564" s="238"/>
      <c r="Y1564" s="260"/>
      <c r="Z1564" s="234"/>
      <c r="AA1564" s="234"/>
      <c r="AB1564" s="234"/>
      <c r="AC1564" s="234"/>
    </row>
    <row r="1565" customHeight="1" spans="1:29">
      <c r="A1565" s="234"/>
      <c r="B1565" s="234"/>
      <c r="C1565" s="234"/>
      <c r="D1565" s="235"/>
      <c r="E1565" s="237"/>
      <c r="F1565" s="237"/>
      <c r="G1565" s="234"/>
      <c r="H1565" s="238"/>
      <c r="I1565" s="234"/>
      <c r="J1565" s="234"/>
      <c r="K1565" s="234"/>
      <c r="L1565" s="234"/>
      <c r="M1565" s="234"/>
      <c r="N1565" s="234"/>
      <c r="O1565" s="238"/>
      <c r="P1565" s="238"/>
      <c r="Q1565" s="234"/>
      <c r="R1565" s="234"/>
      <c r="S1565" s="238"/>
      <c r="T1565" s="238"/>
      <c r="U1565" s="253"/>
      <c r="V1565" s="238"/>
      <c r="W1565" s="238"/>
      <c r="X1565" s="238"/>
      <c r="Y1565" s="260"/>
      <c r="Z1565" s="234"/>
      <c r="AA1565" s="234"/>
      <c r="AB1565" s="234"/>
      <c r="AC1565" s="234"/>
    </row>
    <row r="1566" customHeight="1" spans="1:29">
      <c r="A1566" s="234"/>
      <c r="B1566" s="234"/>
      <c r="C1566" s="234"/>
      <c r="D1566" s="235"/>
      <c r="E1566" s="237"/>
      <c r="F1566" s="237"/>
      <c r="G1566" s="234"/>
      <c r="H1566" s="238"/>
      <c r="I1566" s="234"/>
      <c r="J1566" s="234"/>
      <c r="K1566" s="234"/>
      <c r="L1566" s="234"/>
      <c r="M1566" s="234"/>
      <c r="N1566" s="234"/>
      <c r="O1566" s="238"/>
      <c r="P1566" s="238"/>
      <c r="Q1566" s="234"/>
      <c r="R1566" s="234"/>
      <c r="S1566" s="238"/>
      <c r="T1566" s="238"/>
      <c r="U1566" s="253"/>
      <c r="V1566" s="238"/>
      <c r="W1566" s="238"/>
      <c r="X1566" s="238"/>
      <c r="Y1566" s="260"/>
      <c r="Z1566" s="234"/>
      <c r="AA1566" s="234"/>
      <c r="AB1566" s="234"/>
      <c r="AC1566" s="234"/>
    </row>
    <row r="1567" customHeight="1" spans="1:29">
      <c r="A1567" s="234"/>
      <c r="B1567" s="234"/>
      <c r="C1567" s="234"/>
      <c r="D1567" s="235"/>
      <c r="E1567" s="237"/>
      <c r="F1567" s="237"/>
      <c r="G1567" s="234"/>
      <c r="H1567" s="238"/>
      <c r="I1567" s="234"/>
      <c r="J1567" s="234"/>
      <c r="K1567" s="234"/>
      <c r="L1567" s="234"/>
      <c r="M1567" s="234"/>
      <c r="N1567" s="234"/>
      <c r="O1567" s="238"/>
      <c r="P1567" s="238"/>
      <c r="Q1567" s="234"/>
      <c r="R1567" s="234"/>
      <c r="S1567" s="238"/>
      <c r="T1567" s="238"/>
      <c r="U1567" s="253"/>
      <c r="V1567" s="238"/>
      <c r="W1567" s="238"/>
      <c r="X1567" s="238"/>
      <c r="Y1567" s="260"/>
      <c r="Z1567" s="234"/>
      <c r="AA1567" s="234"/>
      <c r="AB1567" s="234"/>
      <c r="AC1567" s="234"/>
    </row>
    <row r="1568" customHeight="1" spans="1:29">
      <c r="A1568" s="234"/>
      <c r="B1568" s="234"/>
      <c r="C1568" s="234"/>
      <c r="D1568" s="235"/>
      <c r="E1568" s="237"/>
      <c r="F1568" s="237"/>
      <c r="G1568" s="234"/>
      <c r="H1568" s="238"/>
      <c r="I1568" s="234"/>
      <c r="J1568" s="234"/>
      <c r="K1568" s="234"/>
      <c r="L1568" s="234"/>
      <c r="M1568" s="234"/>
      <c r="N1568" s="234"/>
      <c r="O1568" s="238"/>
      <c r="P1568" s="238"/>
      <c r="Q1568" s="234"/>
      <c r="R1568" s="234"/>
      <c r="S1568" s="238"/>
      <c r="T1568" s="238"/>
      <c r="U1568" s="253"/>
      <c r="V1568" s="238"/>
      <c r="W1568" s="238"/>
      <c r="X1568" s="238"/>
      <c r="Y1568" s="260"/>
      <c r="Z1568" s="234"/>
      <c r="AA1568" s="234"/>
      <c r="AB1568" s="234"/>
      <c r="AC1568" s="234"/>
    </row>
    <row r="1569" customHeight="1" spans="1:29">
      <c r="A1569" s="234"/>
      <c r="B1569" s="234"/>
      <c r="C1569" s="234"/>
      <c r="D1569" s="235"/>
      <c r="E1569" s="237"/>
      <c r="F1569" s="237"/>
      <c r="G1569" s="234"/>
      <c r="H1569" s="238"/>
      <c r="I1569" s="234"/>
      <c r="J1569" s="234"/>
      <c r="K1569" s="234"/>
      <c r="L1569" s="234"/>
      <c r="M1569" s="234"/>
      <c r="N1569" s="234"/>
      <c r="O1569" s="238"/>
      <c r="P1569" s="238"/>
      <c r="Q1569" s="234"/>
      <c r="R1569" s="234"/>
      <c r="S1569" s="238"/>
      <c r="T1569" s="238"/>
      <c r="U1569" s="253"/>
      <c r="V1569" s="238"/>
      <c r="W1569" s="238"/>
      <c r="X1569" s="238"/>
      <c r="Y1569" s="260"/>
      <c r="Z1569" s="234"/>
      <c r="AA1569" s="234"/>
      <c r="AB1569" s="234"/>
      <c r="AC1569" s="234"/>
    </row>
    <row r="1570" customHeight="1" spans="1:29">
      <c r="A1570" s="234"/>
      <c r="B1570" s="234"/>
      <c r="C1570" s="234"/>
      <c r="D1570" s="235"/>
      <c r="E1570" s="237"/>
      <c r="F1570" s="237"/>
      <c r="G1570" s="234"/>
      <c r="H1570" s="238"/>
      <c r="I1570" s="234"/>
      <c r="J1570" s="234"/>
      <c r="K1570" s="234"/>
      <c r="L1570" s="234"/>
      <c r="M1570" s="234"/>
      <c r="N1570" s="234"/>
      <c r="O1570" s="238"/>
      <c r="P1570" s="238"/>
      <c r="Q1570" s="234"/>
      <c r="R1570" s="234"/>
      <c r="S1570" s="238"/>
      <c r="T1570" s="238"/>
      <c r="U1570" s="253"/>
      <c r="V1570" s="238"/>
      <c r="W1570" s="238"/>
      <c r="X1570" s="238"/>
      <c r="Y1570" s="260"/>
      <c r="Z1570" s="234"/>
      <c r="AA1570" s="234"/>
      <c r="AB1570" s="234"/>
      <c r="AC1570" s="234"/>
    </row>
    <row r="1571" customHeight="1" spans="1:29">
      <c r="A1571" s="234"/>
      <c r="B1571" s="234"/>
      <c r="C1571" s="234"/>
      <c r="D1571" s="235"/>
      <c r="E1571" s="237"/>
      <c r="F1571" s="237"/>
      <c r="G1571" s="234"/>
      <c r="H1571" s="238"/>
      <c r="I1571" s="234"/>
      <c r="J1571" s="234"/>
      <c r="K1571" s="234"/>
      <c r="L1571" s="234"/>
      <c r="M1571" s="234"/>
      <c r="N1571" s="234"/>
      <c r="O1571" s="238"/>
      <c r="P1571" s="238"/>
      <c r="Q1571" s="234"/>
      <c r="R1571" s="234"/>
      <c r="S1571" s="238"/>
      <c r="T1571" s="238"/>
      <c r="U1571" s="253"/>
      <c r="V1571" s="238"/>
      <c r="W1571" s="238"/>
      <c r="X1571" s="238"/>
      <c r="Y1571" s="260"/>
      <c r="Z1571" s="234"/>
      <c r="AA1571" s="234"/>
      <c r="AB1571" s="234"/>
      <c r="AC1571" s="234"/>
    </row>
    <row r="1572" customHeight="1" spans="1:29">
      <c r="A1572" s="234"/>
      <c r="B1572" s="234"/>
      <c r="C1572" s="234"/>
      <c r="D1572" s="235"/>
      <c r="E1572" s="237"/>
      <c r="F1572" s="237"/>
      <c r="G1572" s="234"/>
      <c r="H1572" s="238"/>
      <c r="I1572" s="234"/>
      <c r="J1572" s="234"/>
      <c r="K1572" s="234"/>
      <c r="L1572" s="234"/>
      <c r="M1572" s="234"/>
      <c r="N1572" s="234"/>
      <c r="O1572" s="238"/>
      <c r="P1572" s="238"/>
      <c r="Q1572" s="234"/>
      <c r="R1572" s="234"/>
      <c r="S1572" s="238"/>
      <c r="T1572" s="238"/>
      <c r="U1572" s="253"/>
      <c r="V1572" s="238"/>
      <c r="W1572" s="238"/>
      <c r="X1572" s="238"/>
      <c r="Y1572" s="260"/>
      <c r="Z1572" s="234"/>
      <c r="AA1572" s="234"/>
      <c r="AB1572" s="234"/>
      <c r="AC1572" s="234"/>
    </row>
    <row r="1573" customHeight="1" spans="1:29">
      <c r="A1573" s="234"/>
      <c r="B1573" s="234"/>
      <c r="C1573" s="234"/>
      <c r="D1573" s="235"/>
      <c r="E1573" s="237"/>
      <c r="F1573" s="237"/>
      <c r="G1573" s="234"/>
      <c r="H1573" s="238"/>
      <c r="I1573" s="234"/>
      <c r="J1573" s="234"/>
      <c r="K1573" s="234"/>
      <c r="L1573" s="234"/>
      <c r="M1573" s="234"/>
      <c r="N1573" s="234"/>
      <c r="O1573" s="238"/>
      <c r="P1573" s="238"/>
      <c r="Q1573" s="234"/>
      <c r="R1573" s="234"/>
      <c r="S1573" s="238"/>
      <c r="T1573" s="238"/>
      <c r="U1573" s="253"/>
      <c r="V1573" s="238"/>
      <c r="W1573" s="238"/>
      <c r="X1573" s="238"/>
      <c r="Y1573" s="260"/>
      <c r="Z1573" s="234"/>
      <c r="AA1573" s="234"/>
      <c r="AB1573" s="234"/>
      <c r="AC1573" s="234"/>
    </row>
    <row r="1574" customHeight="1" spans="1:29">
      <c r="A1574" s="234"/>
      <c r="B1574" s="234"/>
      <c r="C1574" s="234"/>
      <c r="D1574" s="235"/>
      <c r="E1574" s="237"/>
      <c r="F1574" s="237"/>
      <c r="G1574" s="234"/>
      <c r="H1574" s="238"/>
      <c r="I1574" s="234"/>
      <c r="J1574" s="234"/>
      <c r="K1574" s="234"/>
      <c r="L1574" s="234"/>
      <c r="M1574" s="234"/>
      <c r="N1574" s="234"/>
      <c r="O1574" s="238"/>
      <c r="P1574" s="238"/>
      <c r="Q1574" s="234"/>
      <c r="R1574" s="234"/>
      <c r="S1574" s="238"/>
      <c r="T1574" s="238"/>
      <c r="U1574" s="253"/>
      <c r="V1574" s="238"/>
      <c r="W1574" s="238"/>
      <c r="X1574" s="238"/>
      <c r="Y1574" s="260"/>
      <c r="Z1574" s="234"/>
      <c r="AA1574" s="234"/>
      <c r="AB1574" s="234"/>
      <c r="AC1574" s="234"/>
    </row>
    <row r="1575" customHeight="1" spans="1:29">
      <c r="A1575" s="234"/>
      <c r="B1575" s="234"/>
      <c r="C1575" s="234"/>
      <c r="D1575" s="235"/>
      <c r="E1575" s="237"/>
      <c r="F1575" s="237"/>
      <c r="G1575" s="234"/>
      <c r="H1575" s="238"/>
      <c r="I1575" s="234"/>
      <c r="J1575" s="234"/>
      <c r="K1575" s="234"/>
      <c r="L1575" s="234"/>
      <c r="M1575" s="234"/>
      <c r="N1575" s="234"/>
      <c r="O1575" s="238"/>
      <c r="P1575" s="238"/>
      <c r="Q1575" s="234"/>
      <c r="R1575" s="234"/>
      <c r="S1575" s="238"/>
      <c r="T1575" s="238"/>
      <c r="U1575" s="253"/>
      <c r="V1575" s="238"/>
      <c r="W1575" s="238"/>
      <c r="X1575" s="238"/>
      <c r="Y1575" s="260"/>
      <c r="Z1575" s="234"/>
      <c r="AA1575" s="234"/>
      <c r="AB1575" s="234"/>
      <c r="AC1575" s="234"/>
    </row>
    <row r="1576" customHeight="1" spans="1:29">
      <c r="A1576" s="234"/>
      <c r="B1576" s="234"/>
      <c r="C1576" s="234"/>
      <c r="D1576" s="235"/>
      <c r="E1576" s="237"/>
      <c r="F1576" s="237"/>
      <c r="G1576" s="234"/>
      <c r="H1576" s="238"/>
      <c r="I1576" s="234"/>
      <c r="J1576" s="234"/>
      <c r="K1576" s="234"/>
      <c r="L1576" s="234"/>
      <c r="M1576" s="234"/>
      <c r="N1576" s="234"/>
      <c r="O1576" s="238"/>
      <c r="P1576" s="238"/>
      <c r="Q1576" s="234"/>
      <c r="R1576" s="234"/>
      <c r="S1576" s="238"/>
      <c r="T1576" s="238"/>
      <c r="U1576" s="253"/>
      <c r="V1576" s="238"/>
      <c r="W1576" s="238"/>
      <c r="X1576" s="238"/>
      <c r="Y1576" s="260"/>
      <c r="Z1576" s="234"/>
      <c r="AA1576" s="234"/>
      <c r="AB1576" s="234"/>
      <c r="AC1576" s="234"/>
    </row>
    <row r="1577" customHeight="1" spans="1:29">
      <c r="A1577" s="234"/>
      <c r="B1577" s="234"/>
      <c r="C1577" s="234"/>
      <c r="D1577" s="235"/>
      <c r="E1577" s="237"/>
      <c r="F1577" s="237"/>
      <c r="G1577" s="234"/>
      <c r="H1577" s="238"/>
      <c r="I1577" s="234"/>
      <c r="J1577" s="234"/>
      <c r="K1577" s="234"/>
      <c r="L1577" s="234"/>
      <c r="M1577" s="234"/>
      <c r="N1577" s="234"/>
      <c r="O1577" s="238"/>
      <c r="P1577" s="238"/>
      <c r="Q1577" s="234"/>
      <c r="R1577" s="234"/>
      <c r="S1577" s="238"/>
      <c r="T1577" s="238"/>
      <c r="U1577" s="253"/>
      <c r="V1577" s="238"/>
      <c r="W1577" s="238"/>
      <c r="X1577" s="238"/>
      <c r="Y1577" s="260"/>
      <c r="Z1577" s="234"/>
      <c r="AA1577" s="234"/>
      <c r="AB1577" s="234"/>
      <c r="AC1577" s="234"/>
    </row>
    <row r="1578" customHeight="1" spans="1:29">
      <c r="A1578" s="234"/>
      <c r="B1578" s="234"/>
      <c r="C1578" s="234"/>
      <c r="D1578" s="235"/>
      <c r="E1578" s="237"/>
      <c r="F1578" s="237"/>
      <c r="G1578" s="234"/>
      <c r="H1578" s="238"/>
      <c r="I1578" s="234"/>
      <c r="J1578" s="234"/>
      <c r="K1578" s="234"/>
      <c r="L1578" s="234"/>
      <c r="M1578" s="234"/>
      <c r="N1578" s="234"/>
      <c r="O1578" s="238"/>
      <c r="P1578" s="238"/>
      <c r="Q1578" s="234"/>
      <c r="R1578" s="234"/>
      <c r="S1578" s="238"/>
      <c r="T1578" s="238"/>
      <c r="U1578" s="253"/>
      <c r="V1578" s="238"/>
      <c r="W1578" s="238"/>
      <c r="X1578" s="238"/>
      <c r="Y1578" s="260"/>
      <c r="Z1578" s="234"/>
      <c r="AA1578" s="234"/>
      <c r="AB1578" s="234"/>
      <c r="AC1578" s="234"/>
    </row>
    <row r="1579" customHeight="1" spans="1:29">
      <c r="A1579" s="234"/>
      <c r="B1579" s="234"/>
      <c r="C1579" s="234"/>
      <c r="D1579" s="235"/>
      <c r="E1579" s="237"/>
      <c r="F1579" s="237"/>
      <c r="G1579" s="234"/>
      <c r="H1579" s="238"/>
      <c r="I1579" s="234"/>
      <c r="J1579" s="234"/>
      <c r="K1579" s="234"/>
      <c r="L1579" s="234"/>
      <c r="M1579" s="234"/>
      <c r="N1579" s="234"/>
      <c r="O1579" s="238"/>
      <c r="P1579" s="238"/>
      <c r="Q1579" s="234"/>
      <c r="R1579" s="234"/>
      <c r="S1579" s="238"/>
      <c r="T1579" s="238"/>
      <c r="U1579" s="253"/>
      <c r="V1579" s="238"/>
      <c r="W1579" s="238"/>
      <c r="X1579" s="238"/>
      <c r="Y1579" s="260"/>
      <c r="Z1579" s="234"/>
      <c r="AA1579" s="234"/>
      <c r="AB1579" s="234"/>
      <c r="AC1579" s="234"/>
    </row>
    <row r="1580" customHeight="1" spans="1:29">
      <c r="A1580" s="234"/>
      <c r="B1580" s="234"/>
      <c r="C1580" s="234"/>
      <c r="D1580" s="235"/>
      <c r="E1580" s="237"/>
      <c r="F1580" s="237"/>
      <c r="G1580" s="234"/>
      <c r="H1580" s="238"/>
      <c r="I1580" s="234"/>
      <c r="J1580" s="234"/>
      <c r="K1580" s="234"/>
      <c r="L1580" s="234"/>
      <c r="M1580" s="234"/>
      <c r="N1580" s="234"/>
      <c r="O1580" s="238"/>
      <c r="P1580" s="238"/>
      <c r="Q1580" s="234"/>
      <c r="R1580" s="234"/>
      <c r="S1580" s="238"/>
      <c r="T1580" s="238"/>
      <c r="U1580" s="253"/>
      <c r="V1580" s="238"/>
      <c r="W1580" s="238"/>
      <c r="X1580" s="238"/>
      <c r="Y1580" s="260"/>
      <c r="Z1580" s="234"/>
      <c r="AA1580" s="234"/>
      <c r="AB1580" s="234"/>
      <c r="AC1580" s="234"/>
    </row>
    <row r="1581" customHeight="1" spans="1:29">
      <c r="A1581" s="234"/>
      <c r="B1581" s="234"/>
      <c r="C1581" s="234"/>
      <c r="D1581" s="235"/>
      <c r="E1581" s="237"/>
      <c r="F1581" s="237"/>
      <c r="G1581" s="234"/>
      <c r="H1581" s="238"/>
      <c r="I1581" s="234"/>
      <c r="J1581" s="234"/>
      <c r="K1581" s="234"/>
      <c r="L1581" s="234"/>
      <c r="M1581" s="234"/>
      <c r="N1581" s="234"/>
      <c r="O1581" s="238"/>
      <c r="P1581" s="238"/>
      <c r="Q1581" s="234"/>
      <c r="R1581" s="234"/>
      <c r="S1581" s="238"/>
      <c r="T1581" s="238"/>
      <c r="U1581" s="253"/>
      <c r="V1581" s="238"/>
      <c r="W1581" s="238"/>
      <c r="X1581" s="238"/>
      <c r="Y1581" s="260"/>
      <c r="Z1581" s="234"/>
      <c r="AA1581" s="234"/>
      <c r="AB1581" s="234"/>
      <c r="AC1581" s="234"/>
    </row>
    <row r="1582" customHeight="1" spans="1:29">
      <c r="A1582" s="234"/>
      <c r="B1582" s="234"/>
      <c r="C1582" s="234"/>
      <c r="D1582" s="235"/>
      <c r="E1582" s="237"/>
      <c r="F1582" s="237"/>
      <c r="G1582" s="234"/>
      <c r="H1582" s="238"/>
      <c r="I1582" s="234"/>
      <c r="J1582" s="234"/>
      <c r="K1582" s="234"/>
      <c r="L1582" s="234"/>
      <c r="M1582" s="234"/>
      <c r="N1582" s="234"/>
      <c r="O1582" s="238"/>
      <c r="P1582" s="238"/>
      <c r="Q1582" s="234"/>
      <c r="R1582" s="234"/>
      <c r="S1582" s="238"/>
      <c r="T1582" s="238"/>
      <c r="U1582" s="253"/>
      <c r="V1582" s="238"/>
      <c r="W1582" s="238"/>
      <c r="X1582" s="238"/>
      <c r="Y1582" s="260"/>
      <c r="Z1582" s="234"/>
      <c r="AA1582" s="234"/>
      <c r="AB1582" s="234"/>
      <c r="AC1582" s="234"/>
    </row>
    <row r="1583" customHeight="1" spans="1:29">
      <c r="A1583" s="234"/>
      <c r="B1583" s="234"/>
      <c r="C1583" s="234"/>
      <c r="D1583" s="235"/>
      <c r="E1583" s="237"/>
      <c r="F1583" s="237"/>
      <c r="G1583" s="234"/>
      <c r="H1583" s="238"/>
      <c r="I1583" s="234"/>
      <c r="J1583" s="234"/>
      <c r="K1583" s="234"/>
      <c r="L1583" s="234"/>
      <c r="M1583" s="234"/>
      <c r="N1583" s="234"/>
      <c r="O1583" s="238"/>
      <c r="P1583" s="238"/>
      <c r="Q1583" s="234"/>
      <c r="R1583" s="234"/>
      <c r="S1583" s="238"/>
      <c r="T1583" s="238"/>
      <c r="U1583" s="253"/>
      <c r="V1583" s="238"/>
      <c r="W1583" s="238"/>
      <c r="X1583" s="238"/>
      <c r="Y1583" s="260"/>
      <c r="Z1583" s="234"/>
      <c r="AA1583" s="234"/>
      <c r="AB1583" s="234"/>
      <c r="AC1583" s="234"/>
    </row>
    <row r="1584" customHeight="1" spans="1:29">
      <c r="A1584" s="234"/>
      <c r="B1584" s="234"/>
      <c r="C1584" s="234"/>
      <c r="D1584" s="235"/>
      <c r="E1584" s="237"/>
      <c r="F1584" s="237"/>
      <c r="G1584" s="234"/>
      <c r="H1584" s="238"/>
      <c r="I1584" s="234"/>
      <c r="J1584" s="234"/>
      <c r="K1584" s="234"/>
      <c r="L1584" s="234"/>
      <c r="M1584" s="234"/>
      <c r="N1584" s="234"/>
      <c r="O1584" s="238"/>
      <c r="P1584" s="238"/>
      <c r="Q1584" s="234"/>
      <c r="R1584" s="234"/>
      <c r="S1584" s="238"/>
      <c r="T1584" s="238"/>
      <c r="U1584" s="253"/>
      <c r="V1584" s="238"/>
      <c r="W1584" s="238"/>
      <c r="X1584" s="238"/>
      <c r="Y1584" s="260"/>
      <c r="Z1584" s="234"/>
      <c r="AA1584" s="234"/>
      <c r="AB1584" s="234"/>
      <c r="AC1584" s="234"/>
    </row>
    <row r="1585" customHeight="1" spans="1:29">
      <c r="A1585" s="234"/>
      <c r="B1585" s="234"/>
      <c r="C1585" s="234"/>
      <c r="D1585" s="235"/>
      <c r="E1585" s="237"/>
      <c r="F1585" s="237"/>
      <c r="G1585" s="234"/>
      <c r="H1585" s="238"/>
      <c r="I1585" s="234"/>
      <c r="J1585" s="234"/>
      <c r="K1585" s="234"/>
      <c r="L1585" s="234"/>
      <c r="M1585" s="234"/>
      <c r="N1585" s="234"/>
      <c r="O1585" s="238"/>
      <c r="P1585" s="238"/>
      <c r="Q1585" s="234"/>
      <c r="R1585" s="234"/>
      <c r="S1585" s="238"/>
      <c r="T1585" s="238"/>
      <c r="U1585" s="253"/>
      <c r="V1585" s="238"/>
      <c r="W1585" s="238"/>
      <c r="X1585" s="238"/>
      <c r="Y1585" s="260"/>
      <c r="Z1585" s="234"/>
      <c r="AA1585" s="234"/>
      <c r="AB1585" s="234"/>
      <c r="AC1585" s="234"/>
    </row>
    <row r="1586" customHeight="1" spans="1:29">
      <c r="A1586" s="234"/>
      <c r="B1586" s="234"/>
      <c r="C1586" s="234"/>
      <c r="D1586" s="235"/>
      <c r="E1586" s="237"/>
      <c r="F1586" s="237"/>
      <c r="G1586" s="234"/>
      <c r="H1586" s="238"/>
      <c r="I1586" s="234"/>
      <c r="J1586" s="234"/>
      <c r="K1586" s="234"/>
      <c r="L1586" s="234"/>
      <c r="M1586" s="234"/>
      <c r="N1586" s="234"/>
      <c r="O1586" s="238"/>
      <c r="P1586" s="238"/>
      <c r="Q1586" s="234"/>
      <c r="R1586" s="234"/>
      <c r="S1586" s="238"/>
      <c r="T1586" s="238"/>
      <c r="U1586" s="253"/>
      <c r="V1586" s="238"/>
      <c r="W1586" s="238"/>
      <c r="X1586" s="238"/>
      <c r="Y1586" s="260"/>
      <c r="Z1586" s="234"/>
      <c r="AA1586" s="234"/>
      <c r="AB1586" s="234"/>
      <c r="AC1586" s="234"/>
    </row>
    <row r="1587" customHeight="1" spans="1:29">
      <c r="A1587" s="234"/>
      <c r="B1587" s="234"/>
      <c r="C1587" s="234"/>
      <c r="D1587" s="235"/>
      <c r="E1587" s="237"/>
      <c r="F1587" s="237"/>
      <c r="G1587" s="234"/>
      <c r="H1587" s="238"/>
      <c r="I1587" s="234"/>
      <c r="J1587" s="234"/>
      <c r="K1587" s="234"/>
      <c r="L1587" s="234"/>
      <c r="M1587" s="234"/>
      <c r="N1587" s="234"/>
      <c r="O1587" s="238"/>
      <c r="P1587" s="238"/>
      <c r="Q1587" s="234"/>
      <c r="R1587" s="234"/>
      <c r="S1587" s="238"/>
      <c r="T1587" s="238"/>
      <c r="U1587" s="253"/>
      <c r="V1587" s="238"/>
      <c r="W1587" s="238"/>
      <c r="X1587" s="238"/>
      <c r="Y1587" s="260"/>
      <c r="Z1587" s="234"/>
      <c r="AA1587" s="234"/>
      <c r="AB1587" s="234"/>
      <c r="AC1587" s="234"/>
    </row>
    <row r="1588" customHeight="1" spans="1:29">
      <c r="A1588" s="234"/>
      <c r="B1588" s="234"/>
      <c r="C1588" s="234"/>
      <c r="D1588" s="235"/>
      <c r="E1588" s="237"/>
      <c r="F1588" s="237"/>
      <c r="G1588" s="234"/>
      <c r="H1588" s="238"/>
      <c r="I1588" s="234"/>
      <c r="J1588" s="234"/>
      <c r="K1588" s="234"/>
      <c r="L1588" s="234"/>
      <c r="M1588" s="234"/>
      <c r="N1588" s="234"/>
      <c r="O1588" s="238"/>
      <c r="P1588" s="238"/>
      <c r="Q1588" s="234"/>
      <c r="R1588" s="234"/>
      <c r="S1588" s="238"/>
      <c r="T1588" s="238"/>
      <c r="U1588" s="253"/>
      <c r="V1588" s="238"/>
      <c r="W1588" s="238"/>
      <c r="X1588" s="238"/>
      <c r="Y1588" s="260"/>
      <c r="Z1588" s="234"/>
      <c r="AA1588" s="234"/>
      <c r="AB1588" s="234"/>
      <c r="AC1588" s="234"/>
    </row>
    <row r="1589" customHeight="1" spans="1:29">
      <c r="A1589" s="234"/>
      <c r="B1589" s="234"/>
      <c r="C1589" s="234"/>
      <c r="D1589" s="235"/>
      <c r="E1589" s="237"/>
      <c r="F1589" s="237"/>
      <c r="G1589" s="234"/>
      <c r="H1589" s="238"/>
      <c r="I1589" s="234"/>
      <c r="J1589" s="234"/>
      <c r="K1589" s="234"/>
      <c r="L1589" s="234"/>
      <c r="M1589" s="234"/>
      <c r="N1589" s="234"/>
      <c r="O1589" s="238"/>
      <c r="P1589" s="238"/>
      <c r="Q1589" s="234"/>
      <c r="R1589" s="234"/>
      <c r="S1589" s="238"/>
      <c r="T1589" s="238"/>
      <c r="U1589" s="253"/>
      <c r="V1589" s="238"/>
      <c r="W1589" s="238"/>
      <c r="X1589" s="238"/>
      <c r="Y1589" s="260"/>
      <c r="Z1589" s="234"/>
      <c r="AA1589" s="234"/>
      <c r="AB1589" s="234"/>
      <c r="AC1589" s="234"/>
    </row>
    <row r="1590" customHeight="1" spans="1:29">
      <c r="A1590" s="234"/>
      <c r="B1590" s="234"/>
      <c r="C1590" s="234"/>
      <c r="D1590" s="235"/>
      <c r="E1590" s="237"/>
      <c r="F1590" s="237"/>
      <c r="G1590" s="234"/>
      <c r="H1590" s="238"/>
      <c r="I1590" s="234"/>
      <c r="J1590" s="234"/>
      <c r="K1590" s="234"/>
      <c r="L1590" s="234"/>
      <c r="M1590" s="234"/>
      <c r="N1590" s="234"/>
      <c r="O1590" s="238"/>
      <c r="P1590" s="238"/>
      <c r="Q1590" s="234"/>
      <c r="R1590" s="234"/>
      <c r="S1590" s="238"/>
      <c r="T1590" s="238"/>
      <c r="U1590" s="253"/>
      <c r="V1590" s="238"/>
      <c r="W1590" s="238"/>
      <c r="X1590" s="238"/>
      <c r="Y1590" s="260"/>
      <c r="Z1590" s="234"/>
      <c r="AA1590" s="234"/>
      <c r="AB1590" s="234"/>
      <c r="AC1590" s="234"/>
    </row>
    <row r="1591" customHeight="1" spans="1:29">
      <c r="A1591" s="234"/>
      <c r="B1591" s="234"/>
      <c r="C1591" s="234"/>
      <c r="D1591" s="235"/>
      <c r="E1591" s="237"/>
      <c r="F1591" s="237"/>
      <c r="G1591" s="234"/>
      <c r="H1591" s="238"/>
      <c r="I1591" s="234"/>
      <c r="J1591" s="234"/>
      <c r="K1591" s="234"/>
      <c r="L1591" s="234"/>
      <c r="M1591" s="234"/>
      <c r="N1591" s="234"/>
      <c r="O1591" s="238"/>
      <c r="P1591" s="238"/>
      <c r="Q1591" s="234"/>
      <c r="R1591" s="234"/>
      <c r="S1591" s="238"/>
      <c r="T1591" s="238"/>
      <c r="U1591" s="253"/>
      <c r="V1591" s="238"/>
      <c r="W1591" s="238"/>
      <c r="X1591" s="238"/>
      <c r="Y1591" s="260"/>
      <c r="Z1591" s="234"/>
      <c r="AA1591" s="234"/>
      <c r="AB1591" s="234"/>
      <c r="AC1591" s="234"/>
    </row>
    <row r="1592" customHeight="1" spans="1:29">
      <c r="A1592" s="234"/>
      <c r="B1592" s="234"/>
      <c r="C1592" s="234"/>
      <c r="D1592" s="235"/>
      <c r="E1592" s="237"/>
      <c r="F1592" s="237"/>
      <c r="G1592" s="234"/>
      <c r="H1592" s="238"/>
      <c r="I1592" s="234"/>
      <c r="J1592" s="234"/>
      <c r="K1592" s="234"/>
      <c r="L1592" s="234"/>
      <c r="M1592" s="234"/>
      <c r="N1592" s="234"/>
      <c r="O1592" s="238"/>
      <c r="P1592" s="238"/>
      <c r="Q1592" s="234"/>
      <c r="R1592" s="234"/>
      <c r="S1592" s="238"/>
      <c r="T1592" s="238"/>
      <c r="U1592" s="253"/>
      <c r="V1592" s="238"/>
      <c r="W1592" s="238"/>
      <c r="X1592" s="238"/>
      <c r="Y1592" s="260"/>
      <c r="Z1592" s="234"/>
      <c r="AA1592" s="234"/>
      <c r="AB1592" s="234"/>
      <c r="AC1592" s="234"/>
    </row>
    <row r="1593" customHeight="1" spans="1:29">
      <c r="A1593" s="234"/>
      <c r="B1593" s="234"/>
      <c r="C1593" s="234"/>
      <c r="D1593" s="235"/>
      <c r="E1593" s="237"/>
      <c r="F1593" s="237"/>
      <c r="G1593" s="234"/>
      <c r="H1593" s="238"/>
      <c r="I1593" s="234"/>
      <c r="J1593" s="234"/>
      <c r="K1593" s="234"/>
      <c r="L1593" s="234"/>
      <c r="M1593" s="234"/>
      <c r="N1593" s="234"/>
      <c r="O1593" s="238"/>
      <c r="P1593" s="238"/>
      <c r="Q1593" s="234"/>
      <c r="R1593" s="234"/>
      <c r="S1593" s="238"/>
      <c r="T1593" s="238"/>
      <c r="U1593" s="253"/>
      <c r="V1593" s="238"/>
      <c r="W1593" s="238"/>
      <c r="X1593" s="238"/>
      <c r="Y1593" s="260"/>
      <c r="Z1593" s="234"/>
      <c r="AA1593" s="234"/>
      <c r="AB1593" s="234"/>
      <c r="AC1593" s="234"/>
    </row>
    <row r="1594" customHeight="1" spans="1:29">
      <c r="A1594" s="234"/>
      <c r="B1594" s="234"/>
      <c r="C1594" s="234"/>
      <c r="D1594" s="235"/>
      <c r="E1594" s="237"/>
      <c r="F1594" s="237"/>
      <c r="G1594" s="234"/>
      <c r="H1594" s="238"/>
      <c r="I1594" s="234"/>
      <c r="J1594" s="234"/>
      <c r="K1594" s="234"/>
      <c r="L1594" s="234"/>
      <c r="M1594" s="234"/>
      <c r="N1594" s="234"/>
      <c r="O1594" s="238"/>
      <c r="P1594" s="238"/>
      <c r="Q1594" s="234"/>
      <c r="R1594" s="234"/>
      <c r="S1594" s="238"/>
      <c r="T1594" s="238"/>
      <c r="U1594" s="253"/>
      <c r="V1594" s="238"/>
      <c r="W1594" s="238"/>
      <c r="X1594" s="238"/>
      <c r="Y1594" s="260"/>
      <c r="Z1594" s="234"/>
      <c r="AA1594" s="234"/>
      <c r="AB1594" s="234"/>
      <c r="AC1594" s="234"/>
    </row>
    <row r="1595" customHeight="1" spans="1:29">
      <c r="A1595" s="234"/>
      <c r="B1595" s="234"/>
      <c r="C1595" s="234"/>
      <c r="D1595" s="235"/>
      <c r="E1595" s="237"/>
      <c r="F1595" s="237"/>
      <c r="G1595" s="234"/>
      <c r="H1595" s="238"/>
      <c r="I1595" s="234"/>
      <c r="J1595" s="234"/>
      <c r="K1595" s="234"/>
      <c r="L1595" s="234"/>
      <c r="M1595" s="234"/>
      <c r="N1595" s="234"/>
      <c r="O1595" s="238"/>
      <c r="P1595" s="238"/>
      <c r="Q1595" s="234"/>
      <c r="R1595" s="234"/>
      <c r="S1595" s="238"/>
      <c r="T1595" s="238"/>
      <c r="U1595" s="253"/>
      <c r="V1595" s="238"/>
      <c r="W1595" s="238"/>
      <c r="X1595" s="238"/>
      <c r="Y1595" s="260"/>
      <c r="Z1595" s="234"/>
      <c r="AA1595" s="234"/>
      <c r="AB1595" s="234"/>
      <c r="AC1595" s="234"/>
    </row>
    <row r="1596" customHeight="1" spans="1:29">
      <c r="A1596" s="234"/>
      <c r="B1596" s="234"/>
      <c r="C1596" s="234"/>
      <c r="D1596" s="235"/>
      <c r="E1596" s="237"/>
      <c r="F1596" s="237"/>
      <c r="G1596" s="234"/>
      <c r="H1596" s="238"/>
      <c r="I1596" s="234"/>
      <c r="J1596" s="234"/>
      <c r="K1596" s="234"/>
      <c r="L1596" s="234"/>
      <c r="M1596" s="234"/>
      <c r="N1596" s="234"/>
      <c r="O1596" s="238"/>
      <c r="P1596" s="238"/>
      <c r="Q1596" s="234"/>
      <c r="R1596" s="234"/>
      <c r="S1596" s="238"/>
      <c r="T1596" s="238"/>
      <c r="U1596" s="253"/>
      <c r="V1596" s="238"/>
      <c r="W1596" s="238"/>
      <c r="X1596" s="238"/>
      <c r="Y1596" s="260"/>
      <c r="Z1596" s="234"/>
      <c r="AA1596" s="234"/>
      <c r="AB1596" s="234"/>
      <c r="AC1596" s="234"/>
    </row>
    <row r="1597" customHeight="1" spans="1:29">
      <c r="A1597" s="234"/>
      <c r="B1597" s="234"/>
      <c r="C1597" s="234"/>
      <c r="D1597" s="235"/>
      <c r="E1597" s="237"/>
      <c r="F1597" s="237"/>
      <c r="G1597" s="234"/>
      <c r="H1597" s="238"/>
      <c r="I1597" s="234"/>
      <c r="J1597" s="234"/>
      <c r="K1597" s="234"/>
      <c r="L1597" s="234"/>
      <c r="M1597" s="234"/>
      <c r="N1597" s="234"/>
      <c r="O1597" s="238"/>
      <c r="P1597" s="238"/>
      <c r="Q1597" s="234"/>
      <c r="R1597" s="234"/>
      <c r="S1597" s="238"/>
      <c r="T1597" s="238"/>
      <c r="U1597" s="253"/>
      <c r="V1597" s="238"/>
      <c r="W1597" s="238"/>
      <c r="X1597" s="238"/>
      <c r="Y1597" s="260"/>
      <c r="Z1597" s="234"/>
      <c r="AA1597" s="234"/>
      <c r="AB1597" s="234"/>
      <c r="AC1597" s="234"/>
    </row>
    <row r="1598" customHeight="1" spans="1:29">
      <c r="A1598" s="234"/>
      <c r="B1598" s="234"/>
      <c r="C1598" s="234"/>
      <c r="D1598" s="235"/>
      <c r="E1598" s="237"/>
      <c r="F1598" s="237"/>
      <c r="G1598" s="234"/>
      <c r="H1598" s="238"/>
      <c r="I1598" s="234"/>
      <c r="J1598" s="234"/>
      <c r="K1598" s="234"/>
      <c r="L1598" s="234"/>
      <c r="M1598" s="234"/>
      <c r="N1598" s="234"/>
      <c r="O1598" s="238"/>
      <c r="P1598" s="238"/>
      <c r="Q1598" s="234"/>
      <c r="R1598" s="234"/>
      <c r="S1598" s="238"/>
      <c r="T1598" s="238"/>
      <c r="U1598" s="253"/>
      <c r="V1598" s="238"/>
      <c r="W1598" s="238"/>
      <c r="X1598" s="238"/>
      <c r="Y1598" s="260"/>
      <c r="Z1598" s="234"/>
      <c r="AA1598" s="234"/>
      <c r="AB1598" s="234"/>
      <c r="AC1598" s="234"/>
    </row>
    <row r="1599" customHeight="1" spans="1:29">
      <c r="A1599" s="234"/>
      <c r="B1599" s="234"/>
      <c r="C1599" s="234"/>
      <c r="D1599" s="235"/>
      <c r="E1599" s="237"/>
      <c r="F1599" s="237"/>
      <c r="G1599" s="234"/>
      <c r="H1599" s="238"/>
      <c r="I1599" s="234"/>
      <c r="J1599" s="234"/>
      <c r="K1599" s="234"/>
      <c r="L1599" s="234"/>
      <c r="M1599" s="234"/>
      <c r="N1599" s="234"/>
      <c r="O1599" s="238"/>
      <c r="P1599" s="238"/>
      <c r="Q1599" s="234"/>
      <c r="R1599" s="234"/>
      <c r="S1599" s="238"/>
      <c r="T1599" s="238"/>
      <c r="U1599" s="253"/>
      <c r="V1599" s="238"/>
      <c r="W1599" s="238"/>
      <c r="X1599" s="238"/>
      <c r="Y1599" s="260"/>
      <c r="Z1599" s="234"/>
      <c r="AA1599" s="234"/>
      <c r="AB1599" s="234"/>
      <c r="AC1599" s="234"/>
    </row>
    <row r="1600" customHeight="1" spans="1:29">
      <c r="A1600" s="234"/>
      <c r="B1600" s="234"/>
      <c r="C1600" s="234"/>
      <c r="D1600" s="235"/>
      <c r="E1600" s="237"/>
      <c r="F1600" s="237"/>
      <c r="G1600" s="234"/>
      <c r="H1600" s="238"/>
      <c r="I1600" s="234"/>
      <c r="J1600" s="234"/>
      <c r="K1600" s="234"/>
      <c r="L1600" s="234"/>
      <c r="M1600" s="234"/>
      <c r="N1600" s="234"/>
      <c r="O1600" s="238"/>
      <c r="P1600" s="238"/>
      <c r="Q1600" s="234"/>
      <c r="R1600" s="234"/>
      <c r="S1600" s="238"/>
      <c r="T1600" s="238"/>
      <c r="U1600" s="253"/>
      <c r="V1600" s="238"/>
      <c r="W1600" s="238"/>
      <c r="X1600" s="238"/>
      <c r="Y1600" s="260"/>
      <c r="Z1600" s="234"/>
      <c r="AA1600" s="234"/>
      <c r="AB1600" s="234"/>
      <c r="AC1600" s="234"/>
    </row>
    <row r="1601" customHeight="1" spans="1:29">
      <c r="A1601" s="234"/>
      <c r="B1601" s="234"/>
      <c r="C1601" s="234"/>
      <c r="D1601" s="235"/>
      <c r="E1601" s="237"/>
      <c r="F1601" s="237"/>
      <c r="G1601" s="234"/>
      <c r="H1601" s="238"/>
      <c r="I1601" s="234"/>
      <c r="J1601" s="234"/>
      <c r="K1601" s="234"/>
      <c r="L1601" s="234"/>
      <c r="M1601" s="234"/>
      <c r="N1601" s="234"/>
      <c r="O1601" s="238"/>
      <c r="P1601" s="238"/>
      <c r="Q1601" s="234"/>
      <c r="R1601" s="234"/>
      <c r="S1601" s="238"/>
      <c r="T1601" s="238"/>
      <c r="U1601" s="253"/>
      <c r="V1601" s="238"/>
      <c r="W1601" s="238"/>
      <c r="X1601" s="238"/>
      <c r="Y1601" s="260"/>
      <c r="Z1601" s="234"/>
      <c r="AA1601" s="234"/>
      <c r="AB1601" s="234"/>
      <c r="AC1601" s="234"/>
    </row>
    <row r="1602" customHeight="1" spans="1:29">
      <c r="A1602" s="234"/>
      <c r="B1602" s="234"/>
      <c r="C1602" s="234"/>
      <c r="D1602" s="235"/>
      <c r="E1602" s="237"/>
      <c r="F1602" s="237"/>
      <c r="G1602" s="234"/>
      <c r="H1602" s="238"/>
      <c r="I1602" s="234"/>
      <c r="J1602" s="234"/>
      <c r="K1602" s="234"/>
      <c r="L1602" s="234"/>
      <c r="M1602" s="234"/>
      <c r="N1602" s="234"/>
      <c r="O1602" s="238"/>
      <c r="P1602" s="238"/>
      <c r="Q1602" s="234"/>
      <c r="R1602" s="234"/>
      <c r="S1602" s="238"/>
      <c r="T1602" s="238"/>
      <c r="U1602" s="253"/>
      <c r="V1602" s="238"/>
      <c r="W1602" s="238"/>
      <c r="X1602" s="238"/>
      <c r="Y1602" s="260"/>
      <c r="Z1602" s="234"/>
      <c r="AA1602" s="234"/>
      <c r="AB1602" s="234"/>
      <c r="AC1602" s="234"/>
    </row>
    <row r="1603" customHeight="1" spans="1:29">
      <c r="A1603" s="234"/>
      <c r="B1603" s="234"/>
      <c r="C1603" s="234"/>
      <c r="D1603" s="235"/>
      <c r="E1603" s="237"/>
      <c r="F1603" s="237"/>
      <c r="G1603" s="234"/>
      <c r="H1603" s="238"/>
      <c r="I1603" s="234"/>
      <c r="J1603" s="234"/>
      <c r="K1603" s="234"/>
      <c r="L1603" s="234"/>
      <c r="M1603" s="234"/>
      <c r="N1603" s="234"/>
      <c r="O1603" s="238"/>
      <c r="P1603" s="238"/>
      <c r="Q1603" s="234"/>
      <c r="R1603" s="234"/>
      <c r="S1603" s="238"/>
      <c r="T1603" s="238"/>
      <c r="U1603" s="253"/>
      <c r="V1603" s="238"/>
      <c r="W1603" s="238"/>
      <c r="X1603" s="238"/>
      <c r="Y1603" s="260"/>
      <c r="Z1603" s="234"/>
      <c r="AA1603" s="234"/>
      <c r="AB1603" s="234"/>
      <c r="AC1603" s="234"/>
    </row>
    <row r="1604" customHeight="1" spans="1:29">
      <c r="A1604" s="234"/>
      <c r="B1604" s="234"/>
      <c r="C1604" s="234"/>
      <c r="D1604" s="235"/>
      <c r="E1604" s="237"/>
      <c r="F1604" s="237"/>
      <c r="G1604" s="234"/>
      <c r="H1604" s="238"/>
      <c r="I1604" s="234"/>
      <c r="J1604" s="234"/>
      <c r="K1604" s="234"/>
      <c r="L1604" s="234"/>
      <c r="M1604" s="234"/>
      <c r="N1604" s="234"/>
      <c r="O1604" s="238"/>
      <c r="P1604" s="238"/>
      <c r="Q1604" s="234"/>
      <c r="R1604" s="234"/>
      <c r="S1604" s="238"/>
      <c r="T1604" s="238"/>
      <c r="U1604" s="253"/>
      <c r="V1604" s="238"/>
      <c r="W1604" s="238"/>
      <c r="X1604" s="238"/>
      <c r="Y1604" s="260"/>
      <c r="Z1604" s="234"/>
      <c r="AA1604" s="234"/>
      <c r="AB1604" s="234"/>
      <c r="AC1604" s="234"/>
    </row>
    <row r="1605" customHeight="1" spans="1:29">
      <c r="A1605" s="234"/>
      <c r="B1605" s="234"/>
      <c r="C1605" s="234"/>
      <c r="D1605" s="235"/>
      <c r="E1605" s="237"/>
      <c r="F1605" s="237"/>
      <c r="G1605" s="234"/>
      <c r="H1605" s="238"/>
      <c r="I1605" s="234"/>
      <c r="J1605" s="234"/>
      <c r="K1605" s="234"/>
      <c r="L1605" s="234"/>
      <c r="M1605" s="234"/>
      <c r="N1605" s="234"/>
      <c r="O1605" s="238"/>
      <c r="P1605" s="238"/>
      <c r="Q1605" s="234"/>
      <c r="R1605" s="234"/>
      <c r="S1605" s="238"/>
      <c r="T1605" s="238"/>
      <c r="U1605" s="253"/>
      <c r="V1605" s="238"/>
      <c r="W1605" s="238"/>
      <c r="X1605" s="238"/>
      <c r="Y1605" s="260"/>
      <c r="Z1605" s="234"/>
      <c r="AA1605" s="234"/>
      <c r="AB1605" s="234"/>
      <c r="AC1605" s="234"/>
    </row>
    <row r="1606" customHeight="1" spans="1:29">
      <c r="A1606" s="234"/>
      <c r="B1606" s="234"/>
      <c r="C1606" s="234"/>
      <c r="D1606" s="235"/>
      <c r="E1606" s="237"/>
      <c r="F1606" s="237"/>
      <c r="G1606" s="234"/>
      <c r="H1606" s="238"/>
      <c r="I1606" s="234"/>
      <c r="J1606" s="234"/>
      <c r="K1606" s="234"/>
      <c r="L1606" s="234"/>
      <c r="M1606" s="234"/>
      <c r="N1606" s="234"/>
      <c r="O1606" s="238"/>
      <c r="P1606" s="238"/>
      <c r="Q1606" s="234"/>
      <c r="R1606" s="234"/>
      <c r="S1606" s="238"/>
      <c r="T1606" s="238"/>
      <c r="U1606" s="253"/>
      <c r="V1606" s="238"/>
      <c r="W1606" s="238"/>
      <c r="X1606" s="238"/>
      <c r="Y1606" s="260"/>
      <c r="Z1606" s="234"/>
      <c r="AA1606" s="234"/>
      <c r="AB1606" s="234"/>
      <c r="AC1606" s="234"/>
    </row>
    <row r="1607" customHeight="1" spans="1:29">
      <c r="A1607" s="234"/>
      <c r="B1607" s="234"/>
      <c r="C1607" s="234"/>
      <c r="D1607" s="235"/>
      <c r="E1607" s="237"/>
      <c r="F1607" s="237"/>
      <c r="G1607" s="234"/>
      <c r="H1607" s="238"/>
      <c r="I1607" s="234"/>
      <c r="J1607" s="234"/>
      <c r="K1607" s="234"/>
      <c r="L1607" s="234"/>
      <c r="M1607" s="234"/>
      <c r="N1607" s="234"/>
      <c r="O1607" s="238"/>
      <c r="P1607" s="238"/>
      <c r="Q1607" s="234"/>
      <c r="R1607" s="234"/>
      <c r="S1607" s="238"/>
      <c r="T1607" s="238"/>
      <c r="U1607" s="253"/>
      <c r="V1607" s="238"/>
      <c r="W1607" s="238"/>
      <c r="X1607" s="238"/>
      <c r="Y1607" s="260"/>
      <c r="Z1607" s="234"/>
      <c r="AA1607" s="234"/>
      <c r="AB1607" s="234"/>
      <c r="AC1607" s="234"/>
    </row>
    <row r="1608" customHeight="1" spans="1:29">
      <c r="A1608" s="234"/>
      <c r="B1608" s="234"/>
      <c r="C1608" s="234"/>
      <c r="D1608" s="235"/>
      <c r="E1608" s="237"/>
      <c r="F1608" s="237"/>
      <c r="G1608" s="234"/>
      <c r="H1608" s="238"/>
      <c r="I1608" s="234"/>
      <c r="J1608" s="234"/>
      <c r="K1608" s="234"/>
      <c r="L1608" s="234"/>
      <c r="M1608" s="234"/>
      <c r="N1608" s="234"/>
      <c r="O1608" s="238"/>
      <c r="P1608" s="238"/>
      <c r="Q1608" s="234"/>
      <c r="R1608" s="234"/>
      <c r="S1608" s="238"/>
      <c r="T1608" s="238"/>
      <c r="U1608" s="253"/>
      <c r="V1608" s="238"/>
      <c r="W1608" s="238"/>
      <c r="X1608" s="238"/>
      <c r="Y1608" s="260"/>
      <c r="Z1608" s="234"/>
      <c r="AA1608" s="234"/>
      <c r="AB1608" s="234"/>
      <c r="AC1608" s="234"/>
    </row>
    <row r="1609" customHeight="1" spans="1:29">
      <c r="A1609" s="234"/>
      <c r="B1609" s="234"/>
      <c r="C1609" s="234"/>
      <c r="D1609" s="235"/>
      <c r="E1609" s="237"/>
      <c r="F1609" s="237"/>
      <c r="G1609" s="234"/>
      <c r="H1609" s="238"/>
      <c r="I1609" s="234"/>
      <c r="J1609" s="234"/>
      <c r="K1609" s="234"/>
      <c r="L1609" s="234"/>
      <c r="M1609" s="234"/>
      <c r="N1609" s="234"/>
      <c r="O1609" s="238"/>
      <c r="P1609" s="238"/>
      <c r="Q1609" s="234"/>
      <c r="R1609" s="234"/>
      <c r="S1609" s="238"/>
      <c r="T1609" s="238"/>
      <c r="U1609" s="253"/>
      <c r="V1609" s="238"/>
      <c r="W1609" s="238"/>
      <c r="X1609" s="238"/>
      <c r="Y1609" s="260"/>
      <c r="Z1609" s="234"/>
      <c r="AA1609" s="234"/>
      <c r="AB1609" s="234"/>
      <c r="AC1609" s="234"/>
    </row>
    <row r="1610" customHeight="1" spans="1:29">
      <c r="A1610" s="234"/>
      <c r="B1610" s="234"/>
      <c r="C1610" s="234"/>
      <c r="D1610" s="235"/>
      <c r="E1610" s="237"/>
      <c r="F1610" s="237"/>
      <c r="G1610" s="234"/>
      <c r="H1610" s="238"/>
      <c r="I1610" s="234"/>
      <c r="J1610" s="234"/>
      <c r="K1610" s="234"/>
      <c r="L1610" s="234"/>
      <c r="M1610" s="234"/>
      <c r="N1610" s="234"/>
      <c r="O1610" s="238"/>
      <c r="P1610" s="238"/>
      <c r="Q1610" s="234"/>
      <c r="R1610" s="234"/>
      <c r="S1610" s="238"/>
      <c r="T1610" s="238"/>
      <c r="U1610" s="253"/>
      <c r="V1610" s="238"/>
      <c r="W1610" s="238"/>
      <c r="X1610" s="238"/>
      <c r="Y1610" s="260"/>
      <c r="Z1610" s="234"/>
      <c r="AA1610" s="234"/>
      <c r="AB1610" s="234"/>
      <c r="AC1610" s="234"/>
    </row>
    <row r="1611" customHeight="1" spans="1:29">
      <c r="A1611" s="234"/>
      <c r="B1611" s="234"/>
      <c r="C1611" s="234"/>
      <c r="D1611" s="235"/>
      <c r="E1611" s="237"/>
      <c r="F1611" s="237"/>
      <c r="G1611" s="234"/>
      <c r="H1611" s="238"/>
      <c r="I1611" s="234"/>
      <c r="J1611" s="234"/>
      <c r="K1611" s="234"/>
      <c r="L1611" s="234"/>
      <c r="M1611" s="234"/>
      <c r="N1611" s="234"/>
      <c r="O1611" s="238"/>
      <c r="P1611" s="238"/>
      <c r="Q1611" s="234"/>
      <c r="R1611" s="234"/>
      <c r="S1611" s="238"/>
      <c r="T1611" s="238"/>
      <c r="U1611" s="253"/>
      <c r="V1611" s="238"/>
      <c r="W1611" s="238"/>
      <c r="X1611" s="238"/>
      <c r="Y1611" s="260"/>
      <c r="Z1611" s="234"/>
      <c r="AA1611" s="234"/>
      <c r="AB1611" s="234"/>
      <c r="AC1611" s="234"/>
    </row>
    <row r="1612" customHeight="1" spans="1:29">
      <c r="A1612" s="234"/>
      <c r="B1612" s="234"/>
      <c r="C1612" s="234"/>
      <c r="D1612" s="235"/>
      <c r="E1612" s="237"/>
      <c r="F1612" s="237"/>
      <c r="G1612" s="234"/>
      <c r="H1612" s="238"/>
      <c r="I1612" s="234"/>
      <c r="J1612" s="234"/>
      <c r="K1612" s="234"/>
      <c r="L1612" s="234"/>
      <c r="M1612" s="234"/>
      <c r="N1612" s="234"/>
      <c r="O1612" s="238"/>
      <c r="P1612" s="238"/>
      <c r="Q1612" s="234"/>
      <c r="R1612" s="234"/>
      <c r="S1612" s="238"/>
      <c r="T1612" s="238"/>
      <c r="U1612" s="253"/>
      <c r="V1612" s="238"/>
      <c r="W1612" s="238"/>
      <c r="X1612" s="238"/>
      <c r="Y1612" s="260"/>
      <c r="Z1612" s="234"/>
      <c r="AA1612" s="234"/>
      <c r="AB1612" s="234"/>
      <c r="AC1612" s="234"/>
    </row>
    <row r="1613" customHeight="1" spans="1:29">
      <c r="A1613" s="234"/>
      <c r="B1613" s="234"/>
      <c r="C1613" s="234"/>
      <c r="D1613" s="235"/>
      <c r="E1613" s="237"/>
      <c r="F1613" s="237"/>
      <c r="G1613" s="234"/>
      <c r="H1613" s="238"/>
      <c r="I1613" s="234"/>
      <c r="J1613" s="234"/>
      <c r="K1613" s="234"/>
      <c r="L1613" s="234"/>
      <c r="M1613" s="234"/>
      <c r="N1613" s="234"/>
      <c r="O1613" s="238"/>
      <c r="P1613" s="238"/>
      <c r="Q1613" s="234"/>
      <c r="R1613" s="234"/>
      <c r="S1613" s="238"/>
      <c r="T1613" s="238"/>
      <c r="U1613" s="253"/>
      <c r="V1613" s="238"/>
      <c r="W1613" s="238"/>
      <c r="X1613" s="238"/>
      <c r="Y1613" s="260"/>
      <c r="Z1613" s="234"/>
      <c r="AA1613" s="234"/>
      <c r="AB1613" s="234"/>
      <c r="AC1613" s="234"/>
    </row>
    <row r="1614" customHeight="1" spans="1:29">
      <c r="A1614" s="234"/>
      <c r="B1614" s="234"/>
      <c r="C1614" s="234"/>
      <c r="D1614" s="235"/>
      <c r="E1614" s="237"/>
      <c r="F1614" s="237"/>
      <c r="G1614" s="234"/>
      <c r="H1614" s="238"/>
      <c r="I1614" s="234"/>
      <c r="J1614" s="234"/>
      <c r="K1614" s="234"/>
      <c r="L1614" s="234"/>
      <c r="M1614" s="234"/>
      <c r="N1614" s="234"/>
      <c r="O1614" s="238"/>
      <c r="P1614" s="238"/>
      <c r="Q1614" s="234"/>
      <c r="R1614" s="234"/>
      <c r="S1614" s="238"/>
      <c r="T1614" s="238"/>
      <c r="U1614" s="253"/>
      <c r="V1614" s="238"/>
      <c r="W1614" s="238"/>
      <c r="X1614" s="238"/>
      <c r="Y1614" s="260"/>
      <c r="Z1614" s="234"/>
      <c r="AA1614" s="234"/>
      <c r="AB1614" s="234"/>
      <c r="AC1614" s="234"/>
    </row>
    <row r="1615" customHeight="1" spans="1:29">
      <c r="A1615" s="234"/>
      <c r="B1615" s="234"/>
      <c r="C1615" s="234"/>
      <c r="D1615" s="235"/>
      <c r="E1615" s="237"/>
      <c r="F1615" s="237"/>
      <c r="G1615" s="234"/>
      <c r="H1615" s="238"/>
      <c r="I1615" s="234"/>
      <c r="J1615" s="234"/>
      <c r="K1615" s="234"/>
      <c r="L1615" s="234"/>
      <c r="M1615" s="234"/>
      <c r="N1615" s="234"/>
      <c r="O1615" s="238"/>
      <c r="P1615" s="238"/>
      <c r="Q1615" s="234"/>
      <c r="R1615" s="234"/>
      <c r="S1615" s="238"/>
      <c r="T1615" s="238"/>
      <c r="U1615" s="253"/>
      <c r="V1615" s="238"/>
      <c r="W1615" s="238"/>
      <c r="X1615" s="238"/>
      <c r="Y1615" s="260"/>
      <c r="Z1615" s="234"/>
      <c r="AA1615" s="234"/>
      <c r="AB1615" s="234"/>
      <c r="AC1615" s="234"/>
    </row>
    <row r="1616" customHeight="1" spans="1:29">
      <c r="A1616" s="234"/>
      <c r="B1616" s="234"/>
      <c r="C1616" s="234"/>
      <c r="D1616" s="235"/>
      <c r="E1616" s="237"/>
      <c r="F1616" s="237"/>
      <c r="G1616" s="234"/>
      <c r="H1616" s="238"/>
      <c r="I1616" s="234"/>
      <c r="J1616" s="234"/>
      <c r="K1616" s="234"/>
      <c r="L1616" s="234"/>
      <c r="M1616" s="234"/>
      <c r="N1616" s="234"/>
      <c r="O1616" s="238"/>
      <c r="P1616" s="238"/>
      <c r="Q1616" s="234"/>
      <c r="R1616" s="234"/>
      <c r="S1616" s="238"/>
      <c r="T1616" s="238"/>
      <c r="U1616" s="253"/>
      <c r="V1616" s="238"/>
      <c r="W1616" s="238"/>
      <c r="X1616" s="238"/>
      <c r="Y1616" s="260"/>
      <c r="Z1616" s="234"/>
      <c r="AA1616" s="234"/>
      <c r="AB1616" s="234"/>
      <c r="AC1616" s="234"/>
    </row>
    <row r="1617" customHeight="1" spans="1:29">
      <c r="A1617" s="234"/>
      <c r="B1617" s="234"/>
      <c r="C1617" s="234"/>
      <c r="D1617" s="235"/>
      <c r="E1617" s="237"/>
      <c r="F1617" s="237"/>
      <c r="G1617" s="234"/>
      <c r="H1617" s="238"/>
      <c r="I1617" s="234"/>
      <c r="J1617" s="234"/>
      <c r="K1617" s="234"/>
      <c r="L1617" s="234"/>
      <c r="M1617" s="234"/>
      <c r="N1617" s="234"/>
      <c r="O1617" s="238"/>
      <c r="P1617" s="238"/>
      <c r="Q1617" s="234"/>
      <c r="R1617" s="234"/>
      <c r="S1617" s="238"/>
      <c r="T1617" s="238"/>
      <c r="U1617" s="253"/>
      <c r="V1617" s="238"/>
      <c r="W1617" s="238"/>
      <c r="X1617" s="238"/>
      <c r="Y1617" s="260"/>
      <c r="Z1617" s="234"/>
      <c r="AA1617" s="234"/>
      <c r="AB1617" s="234"/>
      <c r="AC1617" s="234"/>
    </row>
    <row r="1618" customHeight="1" spans="1:29">
      <c r="A1618" s="234"/>
      <c r="B1618" s="234"/>
      <c r="C1618" s="234"/>
      <c r="D1618" s="235"/>
      <c r="E1618" s="237"/>
      <c r="F1618" s="237"/>
      <c r="G1618" s="234"/>
      <c r="H1618" s="238"/>
      <c r="I1618" s="234"/>
      <c r="J1618" s="234"/>
      <c r="K1618" s="234"/>
      <c r="L1618" s="234"/>
      <c r="M1618" s="234"/>
      <c r="N1618" s="234"/>
      <c r="O1618" s="238"/>
      <c r="P1618" s="238"/>
      <c r="Q1618" s="234"/>
      <c r="R1618" s="234"/>
      <c r="S1618" s="238"/>
      <c r="T1618" s="238"/>
      <c r="U1618" s="253"/>
      <c r="V1618" s="238"/>
      <c r="W1618" s="238"/>
      <c r="X1618" s="238"/>
      <c r="Y1618" s="260"/>
      <c r="Z1618" s="234"/>
      <c r="AA1618" s="234"/>
      <c r="AB1618" s="234"/>
      <c r="AC1618" s="234"/>
    </row>
    <row r="1619" customHeight="1" spans="1:29">
      <c r="A1619" s="234"/>
      <c r="B1619" s="234"/>
      <c r="C1619" s="234"/>
      <c r="D1619" s="235"/>
      <c r="E1619" s="237"/>
      <c r="F1619" s="237"/>
      <c r="G1619" s="234"/>
      <c r="H1619" s="238"/>
      <c r="I1619" s="234"/>
      <c r="J1619" s="234"/>
      <c r="K1619" s="234"/>
      <c r="L1619" s="234"/>
      <c r="M1619" s="234"/>
      <c r="N1619" s="234"/>
      <c r="O1619" s="238"/>
      <c r="P1619" s="238"/>
      <c r="Q1619" s="234"/>
      <c r="R1619" s="234"/>
      <c r="S1619" s="238"/>
      <c r="T1619" s="238"/>
      <c r="U1619" s="253"/>
      <c r="V1619" s="238"/>
      <c r="W1619" s="238"/>
      <c r="X1619" s="238"/>
      <c r="Y1619" s="260"/>
      <c r="Z1619" s="234"/>
      <c r="AA1619" s="234"/>
      <c r="AB1619" s="234"/>
      <c r="AC1619" s="234"/>
    </row>
    <row r="1620" customHeight="1" spans="1:29">
      <c r="A1620" s="234"/>
      <c r="B1620" s="234"/>
      <c r="C1620" s="234"/>
      <c r="D1620" s="235"/>
      <c r="E1620" s="237"/>
      <c r="F1620" s="237"/>
      <c r="G1620" s="234"/>
      <c r="H1620" s="238"/>
      <c r="I1620" s="234"/>
      <c r="J1620" s="234"/>
      <c r="K1620" s="234"/>
      <c r="L1620" s="234"/>
      <c r="M1620" s="234"/>
      <c r="N1620" s="234"/>
      <c r="O1620" s="238"/>
      <c r="P1620" s="238"/>
      <c r="Q1620" s="234"/>
      <c r="R1620" s="234"/>
      <c r="S1620" s="238"/>
      <c r="T1620" s="238"/>
      <c r="U1620" s="253"/>
      <c r="V1620" s="238"/>
      <c r="W1620" s="238"/>
      <c r="X1620" s="238"/>
      <c r="Y1620" s="260"/>
      <c r="Z1620" s="234"/>
      <c r="AA1620" s="234"/>
      <c r="AB1620" s="234"/>
      <c r="AC1620" s="234"/>
    </row>
    <row r="1621" customHeight="1" spans="1:29">
      <c r="A1621" s="234"/>
      <c r="B1621" s="234"/>
      <c r="C1621" s="234"/>
      <c r="D1621" s="235"/>
      <c r="E1621" s="237"/>
      <c r="F1621" s="237"/>
      <c r="G1621" s="234"/>
      <c r="H1621" s="238"/>
      <c r="I1621" s="234"/>
      <c r="J1621" s="234"/>
      <c r="K1621" s="234"/>
      <c r="L1621" s="234"/>
      <c r="M1621" s="234"/>
      <c r="N1621" s="234"/>
      <c r="O1621" s="238"/>
      <c r="P1621" s="238"/>
      <c r="Q1621" s="234"/>
      <c r="R1621" s="234"/>
      <c r="S1621" s="238"/>
      <c r="T1621" s="238"/>
      <c r="U1621" s="253"/>
      <c r="V1621" s="238"/>
      <c r="W1621" s="238"/>
      <c r="X1621" s="238"/>
      <c r="Y1621" s="260"/>
      <c r="Z1621" s="234"/>
      <c r="AA1621" s="234"/>
      <c r="AB1621" s="234"/>
      <c r="AC1621" s="234"/>
    </row>
    <row r="1622" customHeight="1" spans="1:29">
      <c r="A1622" s="234"/>
      <c r="B1622" s="234"/>
      <c r="C1622" s="234"/>
      <c r="D1622" s="235"/>
      <c r="E1622" s="237"/>
      <c r="F1622" s="237"/>
      <c r="G1622" s="234"/>
      <c r="H1622" s="238"/>
      <c r="I1622" s="234"/>
      <c r="J1622" s="234"/>
      <c r="K1622" s="234"/>
      <c r="L1622" s="234"/>
      <c r="M1622" s="234"/>
      <c r="N1622" s="234"/>
      <c r="O1622" s="238"/>
      <c r="P1622" s="238"/>
      <c r="Q1622" s="234"/>
      <c r="R1622" s="234"/>
      <c r="S1622" s="238"/>
      <c r="T1622" s="238"/>
      <c r="U1622" s="253"/>
      <c r="V1622" s="238"/>
      <c r="W1622" s="238"/>
      <c r="X1622" s="238"/>
      <c r="Y1622" s="260"/>
      <c r="Z1622" s="234"/>
      <c r="AA1622" s="234"/>
      <c r="AB1622" s="234"/>
      <c r="AC1622" s="234"/>
    </row>
    <row r="1623" customHeight="1" spans="1:29">
      <c r="A1623" s="234"/>
      <c r="B1623" s="234"/>
      <c r="C1623" s="234"/>
      <c r="D1623" s="235"/>
      <c r="E1623" s="237"/>
      <c r="F1623" s="237"/>
      <c r="G1623" s="234"/>
      <c r="H1623" s="238"/>
      <c r="I1623" s="234"/>
      <c r="J1623" s="234"/>
      <c r="K1623" s="234"/>
      <c r="L1623" s="234"/>
      <c r="M1623" s="234"/>
      <c r="N1623" s="234"/>
      <c r="O1623" s="238"/>
      <c r="P1623" s="238"/>
      <c r="Q1623" s="234"/>
      <c r="R1623" s="234"/>
      <c r="S1623" s="238"/>
      <c r="T1623" s="238"/>
      <c r="U1623" s="253"/>
      <c r="V1623" s="238"/>
      <c r="W1623" s="238"/>
      <c r="X1623" s="238"/>
      <c r="Y1623" s="260"/>
      <c r="Z1623" s="234"/>
      <c r="AA1623" s="234"/>
      <c r="AB1623" s="234"/>
      <c r="AC1623" s="234"/>
    </row>
    <row r="1624" customHeight="1" spans="1:29">
      <c r="A1624" s="234"/>
      <c r="B1624" s="234"/>
      <c r="C1624" s="234"/>
      <c r="D1624" s="235"/>
      <c r="E1624" s="237"/>
      <c r="F1624" s="237"/>
      <c r="G1624" s="234"/>
      <c r="H1624" s="238"/>
      <c r="I1624" s="234"/>
      <c r="J1624" s="234"/>
      <c r="K1624" s="234"/>
      <c r="L1624" s="234"/>
      <c r="M1624" s="234"/>
      <c r="N1624" s="234"/>
      <c r="O1624" s="238"/>
      <c r="P1624" s="238"/>
      <c r="Q1624" s="234"/>
      <c r="R1624" s="234"/>
      <c r="S1624" s="238"/>
      <c r="T1624" s="238"/>
      <c r="U1624" s="253"/>
      <c r="V1624" s="238"/>
      <c r="W1624" s="238"/>
      <c r="X1624" s="238"/>
      <c r="Y1624" s="260"/>
      <c r="Z1624" s="234"/>
      <c r="AA1624" s="234"/>
      <c r="AB1624" s="234"/>
      <c r="AC1624" s="234"/>
    </row>
    <row r="1625" customHeight="1" spans="1:29">
      <c r="A1625" s="234"/>
      <c r="B1625" s="234"/>
      <c r="C1625" s="234"/>
      <c r="D1625" s="235"/>
      <c r="E1625" s="237"/>
      <c r="F1625" s="237"/>
      <c r="G1625" s="234"/>
      <c r="H1625" s="238"/>
      <c r="I1625" s="234"/>
      <c r="J1625" s="234"/>
      <c r="K1625" s="234"/>
      <c r="L1625" s="234"/>
      <c r="M1625" s="234"/>
      <c r="N1625" s="234"/>
      <c r="O1625" s="238"/>
      <c r="P1625" s="238"/>
      <c r="Q1625" s="234"/>
      <c r="R1625" s="234"/>
      <c r="S1625" s="238"/>
      <c r="T1625" s="238"/>
      <c r="U1625" s="253"/>
      <c r="V1625" s="238"/>
      <c r="W1625" s="238"/>
      <c r="X1625" s="238"/>
      <c r="Y1625" s="260"/>
      <c r="Z1625" s="234"/>
      <c r="AA1625" s="234"/>
      <c r="AB1625" s="234"/>
      <c r="AC1625" s="234"/>
    </row>
    <row r="1626" customHeight="1" spans="1:29">
      <c r="A1626" s="234"/>
      <c r="B1626" s="234"/>
      <c r="C1626" s="234"/>
      <c r="D1626" s="235"/>
      <c r="E1626" s="237"/>
      <c r="F1626" s="237"/>
      <c r="G1626" s="234"/>
      <c r="H1626" s="238"/>
      <c r="I1626" s="234"/>
      <c r="J1626" s="234"/>
      <c r="K1626" s="234"/>
      <c r="L1626" s="234"/>
      <c r="M1626" s="234"/>
      <c r="N1626" s="234"/>
      <c r="O1626" s="238"/>
      <c r="P1626" s="238"/>
      <c r="Q1626" s="234"/>
      <c r="R1626" s="234"/>
      <c r="S1626" s="238"/>
      <c r="T1626" s="238"/>
      <c r="U1626" s="253"/>
      <c r="V1626" s="238"/>
      <c r="W1626" s="238"/>
      <c r="X1626" s="238"/>
      <c r="Y1626" s="260"/>
      <c r="Z1626" s="234"/>
      <c r="AA1626" s="234"/>
      <c r="AB1626" s="234"/>
      <c r="AC1626" s="234"/>
    </row>
    <row r="1627" customHeight="1" spans="1:29">
      <c r="A1627" s="234"/>
      <c r="B1627" s="234"/>
      <c r="C1627" s="234"/>
      <c r="D1627" s="235"/>
      <c r="E1627" s="237"/>
      <c r="F1627" s="237"/>
      <c r="G1627" s="234"/>
      <c r="H1627" s="238"/>
      <c r="I1627" s="234"/>
      <c r="J1627" s="234"/>
      <c r="K1627" s="234"/>
      <c r="L1627" s="234"/>
      <c r="M1627" s="234"/>
      <c r="N1627" s="234"/>
      <c r="O1627" s="238"/>
      <c r="P1627" s="238"/>
      <c r="Q1627" s="234"/>
      <c r="R1627" s="234"/>
      <c r="S1627" s="238"/>
      <c r="T1627" s="238"/>
      <c r="U1627" s="253"/>
      <c r="V1627" s="238"/>
      <c r="W1627" s="238"/>
      <c r="X1627" s="238"/>
      <c r="Y1627" s="260"/>
      <c r="Z1627" s="234"/>
      <c r="AA1627" s="234"/>
      <c r="AB1627" s="234"/>
      <c r="AC1627" s="234"/>
    </row>
    <row r="1628" customHeight="1" spans="1:29">
      <c r="A1628" s="234"/>
      <c r="B1628" s="234"/>
      <c r="C1628" s="234"/>
      <c r="D1628" s="235"/>
      <c r="E1628" s="237"/>
      <c r="F1628" s="237"/>
      <c r="G1628" s="234"/>
      <c r="H1628" s="238"/>
      <c r="I1628" s="234"/>
      <c r="J1628" s="234"/>
      <c r="K1628" s="234"/>
      <c r="L1628" s="234"/>
      <c r="M1628" s="234"/>
      <c r="N1628" s="234"/>
      <c r="O1628" s="238"/>
      <c r="P1628" s="238"/>
      <c r="Q1628" s="234"/>
      <c r="R1628" s="234"/>
      <c r="S1628" s="238"/>
      <c r="T1628" s="238"/>
      <c r="U1628" s="253"/>
      <c r="V1628" s="238"/>
      <c r="W1628" s="238"/>
      <c r="X1628" s="238"/>
      <c r="Y1628" s="260"/>
      <c r="Z1628" s="234"/>
      <c r="AA1628" s="234"/>
      <c r="AB1628" s="234"/>
      <c r="AC1628" s="234"/>
    </row>
    <row r="1629" customHeight="1" spans="1:29">
      <c r="A1629" s="234"/>
      <c r="B1629" s="234"/>
      <c r="C1629" s="234"/>
      <c r="D1629" s="235"/>
      <c r="E1629" s="237"/>
      <c r="F1629" s="237"/>
      <c r="G1629" s="234"/>
      <c r="H1629" s="238"/>
      <c r="I1629" s="234"/>
      <c r="J1629" s="234"/>
      <c r="K1629" s="234"/>
      <c r="L1629" s="234"/>
      <c r="M1629" s="234"/>
      <c r="N1629" s="234"/>
      <c r="O1629" s="238"/>
      <c r="P1629" s="238"/>
      <c r="Q1629" s="234"/>
      <c r="R1629" s="234"/>
      <c r="S1629" s="238"/>
      <c r="T1629" s="238"/>
      <c r="U1629" s="253"/>
      <c r="V1629" s="238"/>
      <c r="W1629" s="238"/>
      <c r="X1629" s="238"/>
      <c r="Y1629" s="260"/>
      <c r="Z1629" s="234"/>
      <c r="AA1629" s="234"/>
      <c r="AB1629" s="234"/>
      <c r="AC1629" s="234"/>
    </row>
    <row r="1630" customHeight="1" spans="1:29">
      <c r="A1630" s="234"/>
      <c r="B1630" s="234"/>
      <c r="C1630" s="234"/>
      <c r="D1630" s="235"/>
      <c r="E1630" s="237"/>
      <c r="F1630" s="237"/>
      <c r="G1630" s="234"/>
      <c r="H1630" s="238"/>
      <c r="I1630" s="234"/>
      <c r="J1630" s="234"/>
      <c r="K1630" s="234"/>
      <c r="L1630" s="234"/>
      <c r="M1630" s="234"/>
      <c r="N1630" s="234"/>
      <c r="O1630" s="238"/>
      <c r="P1630" s="238"/>
      <c r="Q1630" s="234"/>
      <c r="R1630" s="234"/>
      <c r="S1630" s="238"/>
      <c r="T1630" s="238"/>
      <c r="U1630" s="253"/>
      <c r="V1630" s="238"/>
      <c r="W1630" s="238"/>
      <c r="X1630" s="238"/>
      <c r="Y1630" s="260"/>
      <c r="Z1630" s="234"/>
      <c r="AA1630" s="234"/>
      <c r="AB1630" s="234"/>
      <c r="AC1630" s="234"/>
    </row>
    <row r="1631" customHeight="1" spans="1:29">
      <c r="A1631" s="234"/>
      <c r="B1631" s="234"/>
      <c r="C1631" s="234"/>
      <c r="D1631" s="235"/>
      <c r="E1631" s="237"/>
      <c r="F1631" s="237"/>
      <c r="G1631" s="234"/>
      <c r="H1631" s="238"/>
      <c r="I1631" s="234"/>
      <c r="J1631" s="234"/>
      <c r="K1631" s="234"/>
      <c r="L1631" s="234"/>
      <c r="M1631" s="234"/>
      <c r="N1631" s="234"/>
      <c r="O1631" s="238"/>
      <c r="P1631" s="238"/>
      <c r="Q1631" s="234"/>
      <c r="R1631" s="234"/>
      <c r="S1631" s="238"/>
      <c r="T1631" s="238"/>
      <c r="U1631" s="253"/>
      <c r="V1631" s="238"/>
      <c r="W1631" s="238"/>
      <c r="X1631" s="238"/>
      <c r="Y1631" s="260"/>
      <c r="Z1631" s="234"/>
      <c r="AA1631" s="234"/>
      <c r="AB1631" s="234"/>
      <c r="AC1631" s="234"/>
    </row>
    <row r="1632" customHeight="1" spans="1:29">
      <c r="A1632" s="234"/>
      <c r="B1632" s="234"/>
      <c r="C1632" s="234"/>
      <c r="D1632" s="235"/>
      <c r="E1632" s="237"/>
      <c r="F1632" s="237"/>
      <c r="G1632" s="234"/>
      <c r="H1632" s="238"/>
      <c r="I1632" s="234"/>
      <c r="J1632" s="234"/>
      <c r="K1632" s="234"/>
      <c r="L1632" s="234"/>
      <c r="M1632" s="234"/>
      <c r="N1632" s="234"/>
      <c r="O1632" s="238"/>
      <c r="P1632" s="238"/>
      <c r="Q1632" s="234"/>
      <c r="R1632" s="234"/>
      <c r="S1632" s="238"/>
      <c r="T1632" s="238"/>
      <c r="U1632" s="253"/>
      <c r="V1632" s="238"/>
      <c r="W1632" s="238"/>
      <c r="X1632" s="238"/>
      <c r="Y1632" s="260"/>
      <c r="Z1632" s="234"/>
      <c r="AA1632" s="234"/>
      <c r="AB1632" s="234"/>
      <c r="AC1632" s="234"/>
    </row>
    <row r="1633" customHeight="1" spans="1:29">
      <c r="A1633" s="234"/>
      <c r="B1633" s="234"/>
      <c r="C1633" s="234"/>
      <c r="D1633" s="235"/>
      <c r="E1633" s="237"/>
      <c r="F1633" s="237"/>
      <c r="G1633" s="234"/>
      <c r="H1633" s="238"/>
      <c r="I1633" s="234"/>
      <c r="J1633" s="234"/>
      <c r="K1633" s="234"/>
      <c r="L1633" s="234"/>
      <c r="M1633" s="234"/>
      <c r="N1633" s="234"/>
      <c r="O1633" s="238"/>
      <c r="P1633" s="238"/>
      <c r="Q1633" s="234"/>
      <c r="R1633" s="234"/>
      <c r="S1633" s="238"/>
      <c r="T1633" s="238"/>
      <c r="U1633" s="253"/>
      <c r="V1633" s="238"/>
      <c r="W1633" s="238"/>
      <c r="X1633" s="238"/>
      <c r="Y1633" s="260"/>
      <c r="Z1633" s="234"/>
      <c r="AA1633" s="234"/>
      <c r="AB1633" s="234"/>
      <c r="AC1633" s="234"/>
    </row>
    <row r="1634" customHeight="1" spans="1:29">
      <c r="A1634" s="234"/>
      <c r="B1634" s="234"/>
      <c r="C1634" s="234"/>
      <c r="D1634" s="235"/>
      <c r="E1634" s="237"/>
      <c r="F1634" s="237"/>
      <c r="G1634" s="234"/>
      <c r="H1634" s="238"/>
      <c r="I1634" s="234"/>
      <c r="J1634" s="234"/>
      <c r="K1634" s="234"/>
      <c r="L1634" s="234"/>
      <c r="M1634" s="234"/>
      <c r="N1634" s="234"/>
      <c r="O1634" s="238"/>
      <c r="P1634" s="238"/>
      <c r="Q1634" s="234"/>
      <c r="R1634" s="234"/>
      <c r="S1634" s="238"/>
      <c r="T1634" s="238"/>
      <c r="U1634" s="253"/>
      <c r="V1634" s="238"/>
      <c r="W1634" s="238"/>
      <c r="X1634" s="238"/>
      <c r="Y1634" s="260"/>
      <c r="Z1634" s="234"/>
      <c r="AA1634" s="234"/>
      <c r="AB1634" s="234"/>
      <c r="AC1634" s="234"/>
    </row>
    <row r="1635" customHeight="1" spans="1:29">
      <c r="A1635" s="234"/>
      <c r="B1635" s="234"/>
      <c r="C1635" s="234"/>
      <c r="D1635" s="235"/>
      <c r="E1635" s="237"/>
      <c r="F1635" s="237"/>
      <c r="G1635" s="234"/>
      <c r="H1635" s="238"/>
      <c r="I1635" s="234"/>
      <c r="J1635" s="234"/>
      <c r="K1635" s="234"/>
      <c r="L1635" s="234"/>
      <c r="M1635" s="234"/>
      <c r="N1635" s="234"/>
      <c r="O1635" s="238"/>
      <c r="P1635" s="238"/>
      <c r="Q1635" s="234"/>
      <c r="R1635" s="234"/>
      <c r="S1635" s="238"/>
      <c r="T1635" s="238"/>
      <c r="U1635" s="253"/>
      <c r="V1635" s="238"/>
      <c r="W1635" s="238"/>
      <c r="X1635" s="238"/>
      <c r="Y1635" s="260"/>
      <c r="Z1635" s="234"/>
      <c r="AA1635" s="234"/>
      <c r="AB1635" s="234"/>
      <c r="AC1635" s="234"/>
    </row>
    <row r="1636" customHeight="1" spans="1:29">
      <c r="A1636" s="234"/>
      <c r="B1636" s="234"/>
      <c r="C1636" s="234"/>
      <c r="D1636" s="235"/>
      <c r="E1636" s="237"/>
      <c r="F1636" s="237"/>
      <c r="G1636" s="234"/>
      <c r="H1636" s="238"/>
      <c r="I1636" s="234"/>
      <c r="J1636" s="234"/>
      <c r="K1636" s="234"/>
      <c r="L1636" s="234"/>
      <c r="M1636" s="234"/>
      <c r="N1636" s="234"/>
      <c r="O1636" s="238"/>
      <c r="P1636" s="238"/>
      <c r="Q1636" s="234"/>
      <c r="R1636" s="234"/>
      <c r="S1636" s="238"/>
      <c r="T1636" s="238"/>
      <c r="U1636" s="253"/>
      <c r="V1636" s="238"/>
      <c r="W1636" s="238"/>
      <c r="X1636" s="238"/>
      <c r="Y1636" s="260"/>
      <c r="Z1636" s="234"/>
      <c r="AA1636" s="234"/>
      <c r="AB1636" s="234"/>
      <c r="AC1636" s="234"/>
    </row>
    <row r="1637" customHeight="1" spans="1:29">
      <c r="A1637" s="234"/>
      <c r="B1637" s="234"/>
      <c r="C1637" s="234"/>
      <c r="D1637" s="235"/>
      <c r="E1637" s="237"/>
      <c r="F1637" s="237"/>
      <c r="G1637" s="234"/>
      <c r="H1637" s="238"/>
      <c r="I1637" s="234"/>
      <c r="J1637" s="234"/>
      <c r="K1637" s="234"/>
      <c r="L1637" s="234"/>
      <c r="M1637" s="234"/>
      <c r="N1637" s="234"/>
      <c r="O1637" s="238"/>
      <c r="P1637" s="238"/>
      <c r="Q1637" s="234"/>
      <c r="R1637" s="234"/>
      <c r="S1637" s="238"/>
      <c r="T1637" s="238"/>
      <c r="U1637" s="253"/>
      <c r="V1637" s="238"/>
      <c r="W1637" s="238"/>
      <c r="X1637" s="238"/>
      <c r="Y1637" s="260"/>
      <c r="Z1637" s="234"/>
      <c r="AA1637" s="234"/>
      <c r="AB1637" s="234"/>
      <c r="AC1637" s="234"/>
    </row>
    <row r="1638" customHeight="1" spans="1:29">
      <c r="A1638" s="234"/>
      <c r="B1638" s="234"/>
      <c r="C1638" s="234"/>
      <c r="D1638" s="235"/>
      <c r="E1638" s="237"/>
      <c r="F1638" s="237"/>
      <c r="G1638" s="234"/>
      <c r="H1638" s="238"/>
      <c r="I1638" s="234"/>
      <c r="J1638" s="234"/>
      <c r="K1638" s="234"/>
      <c r="L1638" s="234"/>
      <c r="M1638" s="234"/>
      <c r="N1638" s="234"/>
      <c r="O1638" s="238"/>
      <c r="P1638" s="238"/>
      <c r="Q1638" s="234"/>
      <c r="R1638" s="234"/>
      <c r="S1638" s="238"/>
      <c r="T1638" s="238"/>
      <c r="U1638" s="253"/>
      <c r="V1638" s="238"/>
      <c r="W1638" s="238"/>
      <c r="X1638" s="238"/>
      <c r="Y1638" s="260"/>
      <c r="Z1638" s="234"/>
      <c r="AA1638" s="234"/>
      <c r="AB1638" s="234"/>
      <c r="AC1638" s="234"/>
    </row>
    <row r="1639" customHeight="1" spans="1:29">
      <c r="A1639" s="234"/>
      <c r="B1639" s="234"/>
      <c r="C1639" s="234"/>
      <c r="D1639" s="235"/>
      <c r="E1639" s="237"/>
      <c r="F1639" s="237"/>
      <c r="G1639" s="234"/>
      <c r="H1639" s="238"/>
      <c r="I1639" s="234"/>
      <c r="J1639" s="234"/>
      <c r="K1639" s="234"/>
      <c r="L1639" s="234"/>
      <c r="M1639" s="234"/>
      <c r="N1639" s="234"/>
      <c r="O1639" s="238"/>
      <c r="P1639" s="238"/>
      <c r="Q1639" s="234"/>
      <c r="R1639" s="234"/>
      <c r="S1639" s="238"/>
      <c r="T1639" s="238"/>
      <c r="U1639" s="253"/>
      <c r="V1639" s="238"/>
      <c r="W1639" s="238"/>
      <c r="X1639" s="238"/>
      <c r="Y1639" s="260"/>
      <c r="Z1639" s="234"/>
      <c r="AA1639" s="234"/>
      <c r="AB1639" s="234"/>
      <c r="AC1639" s="234"/>
    </row>
    <row r="1640" customHeight="1" spans="1:29">
      <c r="A1640" s="234"/>
      <c r="B1640" s="234"/>
      <c r="C1640" s="234"/>
      <c r="D1640" s="235"/>
      <c r="E1640" s="237"/>
      <c r="F1640" s="237"/>
      <c r="G1640" s="234"/>
      <c r="H1640" s="238"/>
      <c r="I1640" s="234"/>
      <c r="J1640" s="234"/>
      <c r="K1640" s="234"/>
      <c r="L1640" s="234"/>
      <c r="M1640" s="234"/>
      <c r="N1640" s="234"/>
      <c r="O1640" s="238"/>
      <c r="P1640" s="238"/>
      <c r="Q1640" s="234"/>
      <c r="R1640" s="234"/>
      <c r="S1640" s="238"/>
      <c r="T1640" s="238"/>
      <c r="U1640" s="253"/>
      <c r="V1640" s="238"/>
      <c r="W1640" s="238"/>
      <c r="X1640" s="238"/>
      <c r="Y1640" s="260"/>
      <c r="Z1640" s="234"/>
      <c r="AA1640" s="234"/>
      <c r="AB1640" s="234"/>
      <c r="AC1640" s="234"/>
    </row>
    <row r="1641" customHeight="1" spans="1:29">
      <c r="A1641" s="234"/>
      <c r="B1641" s="234"/>
      <c r="C1641" s="234"/>
      <c r="D1641" s="235"/>
      <c r="E1641" s="237"/>
      <c r="F1641" s="237"/>
      <c r="G1641" s="234"/>
      <c r="H1641" s="238"/>
      <c r="I1641" s="234"/>
      <c r="J1641" s="234"/>
      <c r="K1641" s="234"/>
      <c r="L1641" s="234"/>
      <c r="M1641" s="234"/>
      <c r="N1641" s="234"/>
      <c r="O1641" s="238"/>
      <c r="P1641" s="238"/>
      <c r="Q1641" s="234"/>
      <c r="R1641" s="234"/>
      <c r="S1641" s="238"/>
      <c r="T1641" s="238"/>
      <c r="U1641" s="253"/>
      <c r="V1641" s="238"/>
      <c r="W1641" s="238"/>
      <c r="X1641" s="238"/>
      <c r="Y1641" s="260"/>
      <c r="Z1641" s="234"/>
      <c r="AA1641" s="234"/>
      <c r="AB1641" s="234"/>
      <c r="AC1641" s="234"/>
    </row>
    <row r="1642" customHeight="1" spans="1:29">
      <c r="A1642" s="234"/>
      <c r="B1642" s="234"/>
      <c r="C1642" s="234"/>
      <c r="D1642" s="235"/>
      <c r="E1642" s="237"/>
      <c r="F1642" s="237"/>
      <c r="G1642" s="234"/>
      <c r="H1642" s="238"/>
      <c r="I1642" s="234"/>
      <c r="J1642" s="234"/>
      <c r="K1642" s="234"/>
      <c r="L1642" s="234"/>
      <c r="M1642" s="234"/>
      <c r="N1642" s="234"/>
      <c r="O1642" s="238"/>
      <c r="P1642" s="238"/>
      <c r="Q1642" s="234"/>
      <c r="R1642" s="234"/>
      <c r="S1642" s="238"/>
      <c r="T1642" s="238"/>
      <c r="U1642" s="253"/>
      <c r="V1642" s="238"/>
      <c r="W1642" s="238"/>
      <c r="X1642" s="238"/>
      <c r="Y1642" s="260"/>
      <c r="Z1642" s="234"/>
      <c r="AA1642" s="234"/>
      <c r="AB1642" s="234"/>
      <c r="AC1642" s="234"/>
    </row>
    <row r="1643" customHeight="1" spans="1:29">
      <c r="A1643" s="234"/>
      <c r="B1643" s="234"/>
      <c r="C1643" s="234"/>
      <c r="D1643" s="235"/>
      <c r="E1643" s="237"/>
      <c r="F1643" s="237"/>
      <c r="G1643" s="234"/>
      <c r="H1643" s="238"/>
      <c r="I1643" s="234"/>
      <c r="J1643" s="234"/>
      <c r="K1643" s="234"/>
      <c r="L1643" s="234"/>
      <c r="M1643" s="234"/>
      <c r="N1643" s="234"/>
      <c r="O1643" s="238"/>
      <c r="P1643" s="238"/>
      <c r="Q1643" s="234"/>
      <c r="R1643" s="234"/>
      <c r="S1643" s="238"/>
      <c r="T1643" s="238"/>
      <c r="U1643" s="253"/>
      <c r="V1643" s="238"/>
      <c r="W1643" s="238"/>
      <c r="X1643" s="238"/>
      <c r="Y1643" s="260"/>
      <c r="Z1643" s="234"/>
      <c r="AA1643" s="234"/>
      <c r="AB1643" s="234"/>
      <c r="AC1643" s="234"/>
    </row>
    <row r="1644" customHeight="1" spans="1:29">
      <c r="A1644" s="234"/>
      <c r="B1644" s="234"/>
      <c r="C1644" s="234"/>
      <c r="D1644" s="235"/>
      <c r="E1644" s="237"/>
      <c r="F1644" s="237"/>
      <c r="G1644" s="234"/>
      <c r="H1644" s="238"/>
      <c r="I1644" s="234"/>
      <c r="J1644" s="234"/>
      <c r="K1644" s="234"/>
      <c r="L1644" s="234"/>
      <c r="M1644" s="234"/>
      <c r="N1644" s="234"/>
      <c r="O1644" s="238"/>
      <c r="P1644" s="238"/>
      <c r="Q1644" s="234"/>
      <c r="R1644" s="234"/>
      <c r="S1644" s="238"/>
      <c r="T1644" s="238"/>
      <c r="U1644" s="253"/>
      <c r="V1644" s="238"/>
      <c r="W1644" s="238"/>
      <c r="X1644" s="238"/>
      <c r="Y1644" s="260"/>
      <c r="Z1644" s="234"/>
      <c r="AA1644" s="234"/>
      <c r="AB1644" s="234"/>
      <c r="AC1644" s="234"/>
    </row>
    <row r="1645" customHeight="1" spans="1:29">
      <c r="A1645" s="234"/>
      <c r="B1645" s="234"/>
      <c r="C1645" s="234"/>
      <c r="D1645" s="235"/>
      <c r="E1645" s="237"/>
      <c r="F1645" s="237"/>
      <c r="G1645" s="234"/>
      <c r="H1645" s="238"/>
      <c r="I1645" s="234"/>
      <c r="J1645" s="234"/>
      <c r="K1645" s="234"/>
      <c r="L1645" s="234"/>
      <c r="M1645" s="234"/>
      <c r="N1645" s="234"/>
      <c r="O1645" s="238"/>
      <c r="P1645" s="238"/>
      <c r="Q1645" s="234"/>
      <c r="R1645" s="234"/>
      <c r="S1645" s="238"/>
      <c r="T1645" s="238"/>
      <c r="U1645" s="253"/>
      <c r="V1645" s="238"/>
      <c r="W1645" s="238"/>
      <c r="X1645" s="238"/>
      <c r="Y1645" s="260"/>
      <c r="Z1645" s="234"/>
      <c r="AA1645" s="234"/>
      <c r="AB1645" s="234"/>
      <c r="AC1645" s="234"/>
    </row>
    <row r="1646" customHeight="1" spans="1:29">
      <c r="A1646" s="234"/>
      <c r="B1646" s="234"/>
      <c r="C1646" s="234"/>
      <c r="D1646" s="235"/>
      <c r="E1646" s="237"/>
      <c r="F1646" s="237"/>
      <c r="G1646" s="234"/>
      <c r="H1646" s="238"/>
      <c r="I1646" s="234"/>
      <c r="J1646" s="234"/>
      <c r="K1646" s="234"/>
      <c r="L1646" s="234"/>
      <c r="M1646" s="234"/>
      <c r="N1646" s="234"/>
      <c r="O1646" s="238"/>
      <c r="P1646" s="238"/>
      <c r="Q1646" s="234"/>
      <c r="R1646" s="234"/>
      <c r="S1646" s="238"/>
      <c r="T1646" s="238"/>
      <c r="U1646" s="253"/>
      <c r="V1646" s="238"/>
      <c r="W1646" s="238"/>
      <c r="X1646" s="238"/>
      <c r="Y1646" s="260"/>
      <c r="Z1646" s="234"/>
      <c r="AA1646" s="234"/>
      <c r="AB1646" s="234"/>
      <c r="AC1646" s="234"/>
    </row>
    <row r="1647" customHeight="1" spans="1:29">
      <c r="A1647" s="234"/>
      <c r="B1647" s="234"/>
      <c r="C1647" s="234"/>
      <c r="D1647" s="235"/>
      <c r="E1647" s="237"/>
      <c r="F1647" s="237"/>
      <c r="G1647" s="234"/>
      <c r="H1647" s="238"/>
      <c r="I1647" s="234"/>
      <c r="J1647" s="234"/>
      <c r="K1647" s="234"/>
      <c r="L1647" s="234"/>
      <c r="M1647" s="234"/>
      <c r="N1647" s="234"/>
      <c r="O1647" s="238"/>
      <c r="P1647" s="238"/>
      <c r="Q1647" s="234"/>
      <c r="R1647" s="234"/>
      <c r="S1647" s="238"/>
      <c r="T1647" s="238"/>
      <c r="U1647" s="253"/>
      <c r="V1647" s="238"/>
      <c r="W1647" s="238"/>
      <c r="X1647" s="238"/>
      <c r="Y1647" s="260"/>
      <c r="Z1647" s="234"/>
      <c r="AA1647" s="234"/>
      <c r="AB1647" s="234"/>
      <c r="AC1647" s="234"/>
    </row>
    <row r="1648" customHeight="1" spans="1:29">
      <c r="A1648" s="234"/>
      <c r="B1648" s="234"/>
      <c r="C1648" s="234"/>
      <c r="D1648" s="235"/>
      <c r="E1648" s="237"/>
      <c r="F1648" s="237"/>
      <c r="G1648" s="234"/>
      <c r="H1648" s="238"/>
      <c r="I1648" s="234"/>
      <c r="J1648" s="234"/>
      <c r="K1648" s="234"/>
      <c r="L1648" s="234"/>
      <c r="M1648" s="234"/>
      <c r="N1648" s="234"/>
      <c r="O1648" s="238"/>
      <c r="P1648" s="238"/>
      <c r="Q1648" s="234"/>
      <c r="R1648" s="234"/>
      <c r="S1648" s="238"/>
      <c r="T1648" s="238"/>
      <c r="U1648" s="253"/>
      <c r="V1648" s="238"/>
      <c r="W1648" s="238"/>
      <c r="X1648" s="238"/>
      <c r="Y1648" s="260"/>
      <c r="Z1648" s="234"/>
      <c r="AA1648" s="234"/>
      <c r="AB1648" s="234"/>
      <c r="AC1648" s="234"/>
    </row>
    <row r="1649" customHeight="1" spans="1:29">
      <c r="A1649" s="234"/>
      <c r="B1649" s="234"/>
      <c r="C1649" s="234"/>
      <c r="D1649" s="235"/>
      <c r="E1649" s="237"/>
      <c r="F1649" s="237"/>
      <c r="G1649" s="234"/>
      <c r="H1649" s="238"/>
      <c r="I1649" s="234"/>
      <c r="J1649" s="234"/>
      <c r="K1649" s="234"/>
      <c r="L1649" s="234"/>
      <c r="M1649" s="234"/>
      <c r="N1649" s="234"/>
      <c r="O1649" s="238"/>
      <c r="P1649" s="238"/>
      <c r="Q1649" s="234"/>
      <c r="R1649" s="234"/>
      <c r="S1649" s="238"/>
      <c r="T1649" s="238"/>
      <c r="U1649" s="253"/>
      <c r="V1649" s="238"/>
      <c r="W1649" s="238"/>
      <c r="X1649" s="238"/>
      <c r="Y1649" s="260"/>
      <c r="Z1649" s="234"/>
      <c r="AA1649" s="234"/>
      <c r="AB1649" s="234"/>
      <c r="AC1649" s="234"/>
    </row>
    <row r="1650" customHeight="1" spans="1:29">
      <c r="A1650" s="234"/>
      <c r="B1650" s="234"/>
      <c r="C1650" s="234"/>
      <c r="D1650" s="235"/>
      <c r="E1650" s="237"/>
      <c r="F1650" s="237"/>
      <c r="G1650" s="234"/>
      <c r="H1650" s="238"/>
      <c r="I1650" s="234"/>
      <c r="J1650" s="234"/>
      <c r="K1650" s="234"/>
      <c r="L1650" s="234"/>
      <c r="M1650" s="234"/>
      <c r="N1650" s="234"/>
      <c r="O1650" s="238"/>
      <c r="P1650" s="238"/>
      <c r="Q1650" s="234"/>
      <c r="R1650" s="234"/>
      <c r="S1650" s="238"/>
      <c r="T1650" s="238"/>
      <c r="U1650" s="253"/>
      <c r="V1650" s="238"/>
      <c r="W1650" s="238"/>
      <c r="X1650" s="238"/>
      <c r="Y1650" s="260"/>
      <c r="Z1650" s="234"/>
      <c r="AA1650" s="234"/>
      <c r="AB1650" s="234"/>
      <c r="AC1650" s="234"/>
    </row>
    <row r="1651" customHeight="1" spans="1:29">
      <c r="A1651" s="234"/>
      <c r="B1651" s="234"/>
      <c r="C1651" s="234"/>
      <c r="D1651" s="235"/>
      <c r="E1651" s="237"/>
      <c r="F1651" s="237"/>
      <c r="G1651" s="234"/>
      <c r="H1651" s="238"/>
      <c r="I1651" s="234"/>
      <c r="J1651" s="234"/>
      <c r="K1651" s="234"/>
      <c r="L1651" s="234"/>
      <c r="M1651" s="234"/>
      <c r="N1651" s="234"/>
      <c r="O1651" s="238"/>
      <c r="P1651" s="238"/>
      <c r="Q1651" s="234"/>
      <c r="R1651" s="234"/>
      <c r="S1651" s="238"/>
      <c r="T1651" s="238"/>
      <c r="U1651" s="253"/>
      <c r="V1651" s="238"/>
      <c r="W1651" s="238"/>
      <c r="X1651" s="238"/>
      <c r="Y1651" s="260"/>
      <c r="Z1651" s="234"/>
      <c r="AA1651" s="234"/>
      <c r="AB1651" s="234"/>
      <c r="AC1651" s="234"/>
    </row>
    <row r="1652" customHeight="1" spans="1:29">
      <c r="A1652" s="234"/>
      <c r="B1652" s="234"/>
      <c r="C1652" s="234"/>
      <c r="D1652" s="235"/>
      <c r="E1652" s="237"/>
      <c r="F1652" s="237"/>
      <c r="G1652" s="234"/>
      <c r="H1652" s="238"/>
      <c r="I1652" s="234"/>
      <c r="J1652" s="234"/>
      <c r="K1652" s="234"/>
      <c r="L1652" s="234"/>
      <c r="M1652" s="234"/>
      <c r="N1652" s="234"/>
      <c r="O1652" s="238"/>
      <c r="P1652" s="238"/>
      <c r="Q1652" s="234"/>
      <c r="R1652" s="234"/>
      <c r="S1652" s="238"/>
      <c r="T1652" s="238"/>
      <c r="U1652" s="253"/>
      <c r="V1652" s="238"/>
      <c r="W1652" s="238"/>
      <c r="X1652" s="238"/>
      <c r="Y1652" s="260"/>
      <c r="Z1652" s="234"/>
      <c r="AA1652" s="234"/>
      <c r="AB1652" s="234"/>
      <c r="AC1652" s="234"/>
    </row>
    <row r="1653" customHeight="1" spans="1:29">
      <c r="A1653" s="234"/>
      <c r="B1653" s="234"/>
      <c r="C1653" s="234"/>
      <c r="D1653" s="235"/>
      <c r="E1653" s="237"/>
      <c r="F1653" s="237"/>
      <c r="G1653" s="234"/>
      <c r="H1653" s="238"/>
      <c r="I1653" s="234"/>
      <c r="J1653" s="234"/>
      <c r="K1653" s="234"/>
      <c r="L1653" s="234"/>
      <c r="M1653" s="234"/>
      <c r="N1653" s="234"/>
      <c r="O1653" s="238"/>
      <c r="P1653" s="238"/>
      <c r="Q1653" s="234"/>
      <c r="R1653" s="234"/>
      <c r="S1653" s="238"/>
      <c r="T1653" s="238"/>
      <c r="U1653" s="253"/>
      <c r="V1653" s="238"/>
      <c r="W1653" s="238"/>
      <c r="X1653" s="238"/>
      <c r="Y1653" s="260"/>
      <c r="Z1653" s="234"/>
      <c r="AA1653" s="234"/>
      <c r="AB1653" s="234"/>
      <c r="AC1653" s="234"/>
    </row>
    <row r="1654" customHeight="1" spans="1:29">
      <c r="A1654" s="234"/>
      <c r="B1654" s="234"/>
      <c r="C1654" s="234"/>
      <c r="D1654" s="235"/>
      <c r="E1654" s="237"/>
      <c r="F1654" s="237"/>
      <c r="G1654" s="234"/>
      <c r="H1654" s="238"/>
      <c r="I1654" s="234"/>
      <c r="J1654" s="234"/>
      <c r="K1654" s="234"/>
      <c r="L1654" s="234"/>
      <c r="M1654" s="234"/>
      <c r="N1654" s="234"/>
      <c r="O1654" s="238"/>
      <c r="P1654" s="238"/>
      <c r="Q1654" s="234"/>
      <c r="R1654" s="234"/>
      <c r="S1654" s="238"/>
      <c r="T1654" s="238"/>
      <c r="U1654" s="253"/>
      <c r="V1654" s="238"/>
      <c r="W1654" s="238"/>
      <c r="X1654" s="238"/>
      <c r="Y1654" s="260"/>
      <c r="Z1654" s="234"/>
      <c r="AA1654" s="234"/>
      <c r="AB1654" s="234"/>
      <c r="AC1654" s="234"/>
    </row>
    <row r="1655" customHeight="1" spans="1:29">
      <c r="A1655" s="234"/>
      <c r="B1655" s="234"/>
      <c r="C1655" s="234"/>
      <c r="D1655" s="235"/>
      <c r="E1655" s="237"/>
      <c r="F1655" s="237"/>
      <c r="G1655" s="234"/>
      <c r="H1655" s="238"/>
      <c r="I1655" s="234"/>
      <c r="J1655" s="234"/>
      <c r="K1655" s="234"/>
      <c r="L1655" s="234"/>
      <c r="M1655" s="234"/>
      <c r="N1655" s="234"/>
      <c r="O1655" s="238"/>
      <c r="P1655" s="238"/>
      <c r="Q1655" s="234"/>
      <c r="R1655" s="234"/>
      <c r="S1655" s="238"/>
      <c r="T1655" s="238"/>
      <c r="U1655" s="253"/>
      <c r="V1655" s="238"/>
      <c r="W1655" s="238"/>
      <c r="X1655" s="238"/>
      <c r="Y1655" s="260"/>
      <c r="Z1655" s="234"/>
      <c r="AA1655" s="234"/>
      <c r="AB1655" s="234"/>
      <c r="AC1655" s="234"/>
    </row>
    <row r="1656" customHeight="1" spans="1:29">
      <c r="A1656" s="234"/>
      <c r="B1656" s="234"/>
      <c r="C1656" s="234"/>
      <c r="D1656" s="235"/>
      <c r="E1656" s="237"/>
      <c r="F1656" s="237"/>
      <c r="G1656" s="234"/>
      <c r="H1656" s="238"/>
      <c r="I1656" s="234"/>
      <c r="J1656" s="234"/>
      <c r="K1656" s="234"/>
      <c r="L1656" s="234"/>
      <c r="M1656" s="234"/>
      <c r="N1656" s="234"/>
      <c r="O1656" s="238"/>
      <c r="P1656" s="238"/>
      <c r="Q1656" s="234"/>
      <c r="R1656" s="234"/>
      <c r="S1656" s="238"/>
      <c r="T1656" s="238"/>
      <c r="U1656" s="253"/>
      <c r="V1656" s="238"/>
      <c r="W1656" s="238"/>
      <c r="X1656" s="238"/>
      <c r="Y1656" s="260"/>
      <c r="Z1656" s="234"/>
      <c r="AA1656" s="234"/>
      <c r="AB1656" s="234"/>
      <c r="AC1656" s="234"/>
    </row>
    <row r="1657" customHeight="1" spans="1:29">
      <c r="A1657" s="234"/>
      <c r="B1657" s="234"/>
      <c r="C1657" s="234"/>
      <c r="D1657" s="235"/>
      <c r="E1657" s="237"/>
      <c r="F1657" s="237"/>
      <c r="G1657" s="234"/>
      <c r="H1657" s="238"/>
      <c r="I1657" s="234"/>
      <c r="J1657" s="234"/>
      <c r="K1657" s="234"/>
      <c r="L1657" s="234"/>
      <c r="M1657" s="234"/>
      <c r="N1657" s="234"/>
      <c r="O1657" s="238"/>
      <c r="P1657" s="238"/>
      <c r="Q1657" s="234"/>
      <c r="R1657" s="234"/>
      <c r="S1657" s="238"/>
      <c r="T1657" s="238"/>
      <c r="U1657" s="253"/>
      <c r="V1657" s="238"/>
      <c r="W1657" s="238"/>
      <c r="X1657" s="238"/>
      <c r="Y1657" s="260"/>
      <c r="Z1657" s="234"/>
      <c r="AA1657" s="234"/>
      <c r="AB1657" s="234"/>
      <c r="AC1657" s="234"/>
    </row>
    <row r="1658" customHeight="1" spans="1:29">
      <c r="A1658" s="234"/>
      <c r="B1658" s="234"/>
      <c r="C1658" s="234"/>
      <c r="D1658" s="235"/>
      <c r="E1658" s="237"/>
      <c r="F1658" s="237"/>
      <c r="G1658" s="234"/>
      <c r="H1658" s="238"/>
      <c r="I1658" s="234"/>
      <c r="J1658" s="234"/>
      <c r="K1658" s="234"/>
      <c r="L1658" s="234"/>
      <c r="M1658" s="234"/>
      <c r="N1658" s="234"/>
      <c r="O1658" s="238"/>
      <c r="P1658" s="238"/>
      <c r="Q1658" s="234"/>
      <c r="R1658" s="234"/>
      <c r="S1658" s="238"/>
      <c r="T1658" s="238"/>
      <c r="U1658" s="253"/>
      <c r="V1658" s="238"/>
      <c r="W1658" s="238"/>
      <c r="X1658" s="238"/>
      <c r="Y1658" s="260"/>
      <c r="Z1658" s="234"/>
      <c r="AA1658" s="234"/>
      <c r="AB1658" s="234"/>
      <c r="AC1658" s="234"/>
    </row>
    <row r="1659" customHeight="1" spans="1:29">
      <c r="A1659" s="234"/>
      <c r="B1659" s="234"/>
      <c r="C1659" s="234"/>
      <c r="D1659" s="235"/>
      <c r="E1659" s="237"/>
      <c r="F1659" s="237"/>
      <c r="G1659" s="234"/>
      <c r="H1659" s="238"/>
      <c r="I1659" s="234"/>
      <c r="J1659" s="234"/>
      <c r="K1659" s="234"/>
      <c r="L1659" s="234"/>
      <c r="M1659" s="234"/>
      <c r="N1659" s="234"/>
      <c r="O1659" s="238"/>
      <c r="P1659" s="238"/>
      <c r="Q1659" s="234"/>
      <c r="R1659" s="234"/>
      <c r="S1659" s="238"/>
      <c r="T1659" s="238"/>
      <c r="U1659" s="253"/>
      <c r="V1659" s="238"/>
      <c r="W1659" s="238"/>
      <c r="X1659" s="238"/>
      <c r="Y1659" s="260"/>
      <c r="Z1659" s="234"/>
      <c r="AA1659" s="234"/>
      <c r="AB1659" s="234"/>
      <c r="AC1659" s="234"/>
    </row>
    <row r="1660" customHeight="1" spans="1:29">
      <c r="A1660" s="234"/>
      <c r="B1660" s="234"/>
      <c r="C1660" s="234"/>
      <c r="D1660" s="235"/>
      <c r="E1660" s="237"/>
      <c r="F1660" s="237"/>
      <c r="G1660" s="234"/>
      <c r="H1660" s="238"/>
      <c r="I1660" s="234"/>
      <c r="J1660" s="234"/>
      <c r="K1660" s="234"/>
      <c r="L1660" s="234"/>
      <c r="M1660" s="234"/>
      <c r="N1660" s="234"/>
      <c r="O1660" s="238"/>
      <c r="P1660" s="238"/>
      <c r="Q1660" s="234"/>
      <c r="R1660" s="234"/>
      <c r="S1660" s="238"/>
      <c r="T1660" s="238"/>
      <c r="U1660" s="253"/>
      <c r="V1660" s="238"/>
      <c r="W1660" s="238"/>
      <c r="X1660" s="238"/>
      <c r="Y1660" s="260"/>
      <c r="Z1660" s="234"/>
      <c r="AA1660" s="234"/>
      <c r="AB1660" s="234"/>
      <c r="AC1660" s="234"/>
    </row>
    <row r="1661" customHeight="1" spans="1:29">
      <c r="A1661" s="234"/>
      <c r="B1661" s="234"/>
      <c r="C1661" s="234"/>
      <c r="D1661" s="235"/>
      <c r="E1661" s="237"/>
      <c r="F1661" s="237"/>
      <c r="G1661" s="234"/>
      <c r="H1661" s="238"/>
      <c r="I1661" s="234"/>
      <c r="J1661" s="234"/>
      <c r="K1661" s="234"/>
      <c r="L1661" s="234"/>
      <c r="M1661" s="234"/>
      <c r="N1661" s="234"/>
      <c r="O1661" s="238"/>
      <c r="P1661" s="238"/>
      <c r="Q1661" s="234"/>
      <c r="R1661" s="234"/>
      <c r="S1661" s="238"/>
      <c r="T1661" s="238"/>
      <c r="U1661" s="253"/>
      <c r="V1661" s="238"/>
      <c r="W1661" s="238"/>
      <c r="X1661" s="238"/>
      <c r="Y1661" s="260"/>
      <c r="Z1661" s="234"/>
      <c r="AA1661" s="234"/>
      <c r="AB1661" s="234"/>
      <c r="AC1661" s="234"/>
    </row>
    <row r="1662" customHeight="1" spans="1:29">
      <c r="A1662" s="234"/>
      <c r="B1662" s="234"/>
      <c r="C1662" s="234"/>
      <c r="D1662" s="235"/>
      <c r="E1662" s="237"/>
      <c r="F1662" s="237"/>
      <c r="G1662" s="234"/>
      <c r="H1662" s="238"/>
      <c r="I1662" s="234"/>
      <c r="J1662" s="234"/>
      <c r="K1662" s="234"/>
      <c r="L1662" s="234"/>
      <c r="M1662" s="234"/>
      <c r="N1662" s="234"/>
      <c r="O1662" s="238"/>
      <c r="P1662" s="238"/>
      <c r="Q1662" s="234"/>
      <c r="R1662" s="234"/>
      <c r="S1662" s="238"/>
      <c r="T1662" s="238"/>
      <c r="U1662" s="253"/>
      <c r="V1662" s="238"/>
      <c r="W1662" s="238"/>
      <c r="X1662" s="238"/>
      <c r="Y1662" s="260"/>
      <c r="Z1662" s="234"/>
      <c r="AA1662" s="234"/>
      <c r="AB1662" s="234"/>
      <c r="AC1662" s="234"/>
    </row>
    <row r="1663" customHeight="1" spans="1:29">
      <c r="A1663" s="234"/>
      <c r="B1663" s="234"/>
      <c r="C1663" s="234"/>
      <c r="D1663" s="235"/>
      <c r="E1663" s="237"/>
      <c r="F1663" s="237"/>
      <c r="G1663" s="234"/>
      <c r="H1663" s="238"/>
      <c r="I1663" s="234"/>
      <c r="J1663" s="234"/>
      <c r="K1663" s="234"/>
      <c r="L1663" s="234"/>
      <c r="M1663" s="234"/>
      <c r="N1663" s="234"/>
      <c r="O1663" s="238"/>
      <c r="P1663" s="238"/>
      <c r="Q1663" s="234"/>
      <c r="R1663" s="234"/>
      <c r="S1663" s="238"/>
      <c r="T1663" s="238"/>
      <c r="U1663" s="253"/>
      <c r="V1663" s="238"/>
      <c r="W1663" s="238"/>
      <c r="X1663" s="238"/>
      <c r="Y1663" s="260"/>
      <c r="Z1663" s="234"/>
      <c r="AA1663" s="234"/>
      <c r="AB1663" s="234"/>
      <c r="AC1663" s="234"/>
    </row>
    <row r="1664" customHeight="1" spans="1:29">
      <c r="A1664" s="234"/>
      <c r="B1664" s="234"/>
      <c r="C1664" s="234"/>
      <c r="D1664" s="235"/>
      <c r="E1664" s="237"/>
      <c r="F1664" s="237"/>
      <c r="G1664" s="234"/>
      <c r="H1664" s="238"/>
      <c r="I1664" s="234"/>
      <c r="J1664" s="234"/>
      <c r="K1664" s="234"/>
      <c r="L1664" s="234"/>
      <c r="M1664" s="234"/>
      <c r="N1664" s="234"/>
      <c r="O1664" s="238"/>
      <c r="P1664" s="238"/>
      <c r="Q1664" s="234"/>
      <c r="R1664" s="234"/>
      <c r="S1664" s="238"/>
      <c r="T1664" s="238"/>
      <c r="U1664" s="253"/>
      <c r="V1664" s="238"/>
      <c r="W1664" s="238"/>
      <c r="X1664" s="238"/>
      <c r="Y1664" s="260"/>
      <c r="Z1664" s="234"/>
      <c r="AA1664" s="234"/>
      <c r="AB1664" s="234"/>
      <c r="AC1664" s="234"/>
    </row>
    <row r="1665" customHeight="1" spans="1:29">
      <c r="A1665" s="234"/>
      <c r="B1665" s="234"/>
      <c r="C1665" s="234"/>
      <c r="D1665" s="235"/>
      <c r="E1665" s="237"/>
      <c r="F1665" s="237"/>
      <c r="G1665" s="234"/>
      <c r="H1665" s="238"/>
      <c r="I1665" s="234"/>
      <c r="J1665" s="234"/>
      <c r="K1665" s="234"/>
      <c r="L1665" s="234"/>
      <c r="M1665" s="234"/>
      <c r="N1665" s="234"/>
      <c r="O1665" s="238"/>
      <c r="P1665" s="238"/>
      <c r="Q1665" s="234"/>
      <c r="R1665" s="234"/>
      <c r="S1665" s="238"/>
      <c r="T1665" s="238"/>
      <c r="U1665" s="253"/>
      <c r="V1665" s="238"/>
      <c r="W1665" s="238"/>
      <c r="X1665" s="238"/>
      <c r="Y1665" s="260"/>
      <c r="Z1665" s="234"/>
      <c r="AA1665" s="234"/>
      <c r="AB1665" s="234"/>
      <c r="AC1665" s="234"/>
    </row>
    <row r="1666" customHeight="1" spans="1:29">
      <c r="A1666" s="234"/>
      <c r="B1666" s="234"/>
      <c r="C1666" s="234"/>
      <c r="D1666" s="235"/>
      <c r="E1666" s="237"/>
      <c r="F1666" s="237"/>
      <c r="G1666" s="234"/>
      <c r="H1666" s="238"/>
      <c r="I1666" s="234"/>
      <c r="J1666" s="234"/>
      <c r="K1666" s="234"/>
      <c r="L1666" s="234"/>
      <c r="M1666" s="234"/>
      <c r="N1666" s="234"/>
      <c r="O1666" s="238"/>
      <c r="P1666" s="238"/>
      <c r="Q1666" s="234"/>
      <c r="R1666" s="234"/>
      <c r="S1666" s="238"/>
      <c r="T1666" s="238"/>
      <c r="U1666" s="253"/>
      <c r="V1666" s="238"/>
      <c r="W1666" s="238"/>
      <c r="X1666" s="238"/>
      <c r="Y1666" s="260"/>
      <c r="Z1666" s="234"/>
      <c r="AA1666" s="234"/>
      <c r="AB1666" s="234"/>
      <c r="AC1666" s="234"/>
    </row>
  </sheetData>
  <conditionalFormatting sqref="A2:B2">
    <cfRule type="expression" dxfId="30" priority="178">
      <formula>$L2=0</formula>
    </cfRule>
    <cfRule type="duplicateValues" dxfId="31" priority="179"/>
  </conditionalFormatting>
  <conditionalFormatting sqref="D2:G2">
    <cfRule type="expression" dxfId="30" priority="175">
      <formula>$L2=0</formula>
    </cfRule>
  </conditionalFormatting>
  <conditionalFormatting sqref="H2">
    <cfRule type="expression" dxfId="30" priority="84">
      <formula>$L2=0</formula>
    </cfRule>
  </conditionalFormatting>
  <conditionalFormatting sqref="Y2">
    <cfRule type="expression" dxfId="30" priority="166">
      <formula>$L2=0</formula>
    </cfRule>
  </conditionalFormatting>
  <conditionalFormatting sqref="Z2:AC2">
    <cfRule type="expression" dxfId="30" priority="165">
      <formula>$L2=0</formula>
    </cfRule>
  </conditionalFormatting>
  <conditionalFormatting sqref="A92:B92">
    <cfRule type="expression" dxfId="30" priority="53">
      <formula>$L92=0</formula>
    </cfRule>
    <cfRule type="duplicateValues" dxfId="31" priority="54"/>
  </conditionalFormatting>
  <conditionalFormatting sqref="D92:G92">
    <cfRule type="expression" dxfId="30" priority="50">
      <formula>$L92=0</formula>
    </cfRule>
  </conditionalFormatting>
  <conditionalFormatting sqref="H92">
    <cfRule type="expression" dxfId="30" priority="45">
      <formula>$L92=0</formula>
    </cfRule>
  </conditionalFormatting>
  <conditionalFormatting sqref="L92:M92">
    <cfRule type="cellIs" dxfId="32" priority="57" operator="lessThan">
      <formula>0</formula>
    </cfRule>
    <cfRule type="cellIs" dxfId="33" priority="56" operator="lessThan">
      <formula>0</formula>
    </cfRule>
  </conditionalFormatting>
  <conditionalFormatting sqref="P92:R92">
    <cfRule type="expression" dxfId="30" priority="51">
      <formula>$L92=0</formula>
    </cfRule>
  </conditionalFormatting>
  <conditionalFormatting sqref="U92">
    <cfRule type="expression" dxfId="30" priority="49">
      <formula>$L92=0</formula>
    </cfRule>
  </conditionalFormatting>
  <conditionalFormatting sqref="Y92">
    <cfRule type="expression" dxfId="30" priority="48">
      <formula>$L92=0</formula>
    </cfRule>
  </conditionalFormatting>
  <conditionalFormatting sqref="Z92:AC92">
    <cfRule type="expression" dxfId="30" priority="47">
      <formula>$L92=0</formula>
    </cfRule>
  </conditionalFormatting>
  <conditionalFormatting sqref="A94:B94">
    <cfRule type="expression" dxfId="30" priority="40">
      <formula>$L94=0</formula>
    </cfRule>
    <cfRule type="duplicateValues" dxfId="31" priority="41"/>
  </conditionalFormatting>
  <conditionalFormatting sqref="D94:G94">
    <cfRule type="expression" dxfId="30" priority="37">
      <formula>$L94=0</formula>
    </cfRule>
  </conditionalFormatting>
  <conditionalFormatting sqref="H94">
    <cfRule type="expression" dxfId="30" priority="32">
      <formula>$L94=0</formula>
    </cfRule>
  </conditionalFormatting>
  <conditionalFormatting sqref="L94:M94">
    <cfRule type="cellIs" dxfId="33" priority="43" operator="lessThan">
      <formula>0</formula>
    </cfRule>
    <cfRule type="cellIs" dxfId="32" priority="44" operator="lessThan">
      <formula>0</formula>
    </cfRule>
  </conditionalFormatting>
  <conditionalFormatting sqref="N94:R94">
    <cfRule type="containsBlanks" dxfId="33" priority="39">
      <formula>LEN(TRIM(N94))=0</formula>
    </cfRule>
  </conditionalFormatting>
  <conditionalFormatting sqref="P94:R94">
    <cfRule type="expression" dxfId="30" priority="38">
      <formula>$L94=0</formula>
    </cfRule>
  </conditionalFormatting>
  <conditionalFormatting sqref="U94">
    <cfRule type="expression" dxfId="30" priority="36">
      <formula>$L94=0</formula>
    </cfRule>
  </conditionalFormatting>
  <conditionalFormatting sqref="Y94">
    <cfRule type="expression" dxfId="30" priority="35">
      <formula>$L94=0</formula>
    </cfRule>
  </conditionalFormatting>
  <conditionalFormatting sqref="Z94:AC94">
    <cfRule type="expression" dxfId="30" priority="34">
      <formula>$L94=0</formula>
    </cfRule>
  </conditionalFormatting>
  <conditionalFormatting sqref="A95:B95">
    <cfRule type="expression" dxfId="30" priority="27">
      <formula>$L95=0</formula>
    </cfRule>
    <cfRule type="duplicateValues" dxfId="31" priority="28"/>
  </conditionalFormatting>
  <conditionalFormatting sqref="D95:G95">
    <cfRule type="expression" dxfId="30" priority="24">
      <formula>$L95=0</formula>
    </cfRule>
  </conditionalFormatting>
  <conditionalFormatting sqref="H95">
    <cfRule type="expression" dxfId="30" priority="19">
      <formula>$L95=0</formula>
    </cfRule>
  </conditionalFormatting>
  <conditionalFormatting sqref="L95:M95">
    <cfRule type="cellIs" dxfId="32" priority="31" operator="lessThan">
      <formula>0</formula>
    </cfRule>
    <cfRule type="cellIs" dxfId="33" priority="30" operator="lessThan">
      <formula>0</formula>
    </cfRule>
  </conditionalFormatting>
  <conditionalFormatting sqref="N95:R95">
    <cfRule type="containsBlanks" dxfId="33" priority="26">
      <formula>LEN(TRIM(N95))=0</formula>
    </cfRule>
  </conditionalFormatting>
  <conditionalFormatting sqref="P95:R95">
    <cfRule type="expression" dxfId="30" priority="25">
      <formula>$L95=0</formula>
    </cfRule>
  </conditionalFormatting>
  <conditionalFormatting sqref="U95">
    <cfRule type="expression" dxfId="30" priority="23">
      <formula>$L95=0</formula>
    </cfRule>
  </conditionalFormatting>
  <conditionalFormatting sqref="Y95">
    <cfRule type="expression" dxfId="30" priority="22">
      <formula>$L95=0</formula>
    </cfRule>
  </conditionalFormatting>
  <conditionalFormatting sqref="Z95:AC95">
    <cfRule type="expression" dxfId="30" priority="21">
      <formula>$L95=0</formula>
    </cfRule>
  </conditionalFormatting>
  <conditionalFormatting sqref="D430">
    <cfRule type="expression" dxfId="30" priority="128">
      <formula>#REF!=0</formula>
    </cfRule>
  </conditionalFormatting>
  <conditionalFormatting sqref="A979">
    <cfRule type="expression" dxfId="30" priority="81">
      <formula>$L979=0</formula>
    </cfRule>
  </conditionalFormatting>
  <conditionalFormatting sqref="A1404:B1404">
    <cfRule type="duplicateValues" dxfId="31" priority="15"/>
  </conditionalFormatting>
  <conditionalFormatting sqref="H1404">
    <cfRule type="expression" dxfId="30" priority="12">
      <formula>$L1404=0</formula>
    </cfRule>
  </conditionalFormatting>
  <conditionalFormatting sqref="M1404">
    <cfRule type="cellIs" dxfId="33" priority="17" operator="lessThan">
      <formula>0</formula>
    </cfRule>
    <cfRule type="cellIs" dxfId="32" priority="18" operator="lessThan">
      <formula>0</formula>
    </cfRule>
  </conditionalFormatting>
  <conditionalFormatting sqref="N1404:R1404">
    <cfRule type="containsBlanks" dxfId="33" priority="14">
      <formula>LEN(TRIM(N1404))=0</formula>
    </cfRule>
  </conditionalFormatting>
  <conditionalFormatting sqref="L1442">
    <cfRule type="expression" dxfId="30" priority="1">
      <formula>$L1442=0</formula>
    </cfRule>
    <cfRule type="cellIs" dxfId="33" priority="2" operator="lessThan">
      <formula>0</formula>
    </cfRule>
    <cfRule type="cellIs" dxfId="32" priority="3" operator="lessThan">
      <formula>0</formula>
    </cfRule>
  </conditionalFormatting>
  <conditionalFormatting sqref="M1442">
    <cfRule type="cellIs" dxfId="33" priority="5" operator="lessThan">
      <formula>0</formula>
    </cfRule>
    <cfRule type="cellIs" dxfId="32" priority="6" operator="lessThan">
      <formula>0</formula>
    </cfRule>
  </conditionalFormatting>
  <conditionalFormatting sqref="N1442:O1442">
    <cfRule type="expression" dxfId="30" priority="9">
      <formula>$L1442=0</formula>
    </cfRule>
    <cfRule type="containsBlanks" dxfId="33" priority="10">
      <formula>LEN(TRIM(N1442))=0</formula>
    </cfRule>
  </conditionalFormatting>
  <conditionalFormatting sqref="P1442">
    <cfRule type="containsBlanks" dxfId="33" priority="7">
      <formula>LEN(TRIM(P1442))=0</formula>
    </cfRule>
    <cfRule type="expression" dxfId="30" priority="8">
      <formula>$L1442=0</formula>
    </cfRule>
  </conditionalFormatting>
  <conditionalFormatting sqref="A1545">
    <cfRule type="expression" dxfId="30" priority="68">
      <formula>$L1545=0</formula>
    </cfRule>
  </conditionalFormatting>
  <conditionalFormatting sqref="D1545">
    <cfRule type="expression" dxfId="30" priority="69">
      <formula>$L1545=0</formula>
    </cfRule>
  </conditionalFormatting>
  <conditionalFormatting sqref="N1545">
    <cfRule type="cellIs" dxfId="33" priority="79" operator="lessThan">
      <formula>0</formula>
    </cfRule>
    <cfRule type="cellIs" dxfId="32" priority="80" operator="lessThan">
      <formula>0</formula>
    </cfRule>
  </conditionalFormatting>
  <conditionalFormatting sqref="O1545">
    <cfRule type="cellIs" dxfId="33" priority="72" operator="lessThan">
      <formula>0</formula>
    </cfRule>
    <cfRule type="cellIs" dxfId="32" priority="73" operator="lessThan">
      <formula>0</formula>
    </cfRule>
  </conditionalFormatting>
  <conditionalFormatting sqref="P1545:Q1545">
    <cfRule type="expression" dxfId="30" priority="76">
      <formula>$L1545=0</formula>
    </cfRule>
    <cfRule type="containsBlanks" dxfId="33" priority="77">
      <formula>LEN(TRIM(P1545))=0</formula>
    </cfRule>
  </conditionalFormatting>
  <conditionalFormatting sqref="R1545">
    <cfRule type="containsBlanks" dxfId="33" priority="74">
      <formula>LEN(TRIM(R1545))=0</formula>
    </cfRule>
    <cfRule type="expression" dxfId="30" priority="75">
      <formula>$L1545=0</formula>
    </cfRule>
  </conditionalFormatting>
  <conditionalFormatting sqref="Z1545">
    <cfRule type="expression" dxfId="30" priority="70">
      <formula>$L1545=0</formula>
    </cfRule>
  </conditionalFormatting>
  <conditionalFormatting sqref="D428:D429">
    <cfRule type="expression" dxfId="30" priority="122">
      <formula>$L429=0</formula>
    </cfRule>
  </conditionalFormatting>
  <conditionalFormatting sqref="J1114:J1119">
    <cfRule type="expression" dxfId="30" priority="85">
      <formula>$L1114=0</formula>
    </cfRule>
  </conditionalFormatting>
  <conditionalFormatting sqref="J1120:J1125">
    <cfRule type="expression" dxfId="30" priority="86">
      <formula>$L1120=0</formula>
    </cfRule>
  </conditionalFormatting>
  <conditionalFormatting sqref="P714:P726">
    <cfRule type="expression" dxfId="30" priority="97">
      <formula>$L714=0</formula>
    </cfRule>
    <cfRule type="containsBlanks" dxfId="33" priority="98">
      <formula>LEN(TRIM(P714))=0</formula>
    </cfRule>
  </conditionalFormatting>
  <conditionalFormatting sqref="U2:U40">
    <cfRule type="expression" dxfId="30" priority="173">
      <formula>$L2=0</formula>
    </cfRule>
  </conditionalFormatting>
  <conditionalFormatting sqref="C1:C2 AD514:AD835 P1228:P1403 P1405:P1441 P1443:P1544">
    <cfRule type="expression" dxfId="30" priority="130">
      <formula>$L1=0</formula>
    </cfRule>
  </conditionalFormatting>
  <conditionalFormatting sqref="V2:X91 I2:M2 S2:T2 K3:M91 K93:M93 V93:X93 I3:I91 I93 T3:T6 S4 S6 S8 S10 S12 S14 S16 K96:M269 I96:I1544 K270:L384 M270:M294 V96:V1312 W96:X215 K385:K586 L385:L1243 T1228:U1312 W1228:X1312 T1313:X1313 T1314:U1403 W1314:X1403 T1405:U1441 W1405:X1441 T1443:U1457 W1443:X1457 T1458:X1544 V1314:V1457">
    <cfRule type="expression" dxfId="30" priority="344">
      <formula>$L2=0</formula>
    </cfRule>
  </conditionalFormatting>
  <conditionalFormatting sqref="L2:M91 L93:M93 L96:M269 M270:M294 L270:L1243">
    <cfRule type="cellIs" dxfId="33" priority="346" operator="lessThan">
      <formula>0</formula>
    </cfRule>
    <cfRule type="cellIs" dxfId="32" priority="347" operator="lessThan">
      <formula>0</formula>
    </cfRule>
  </conditionalFormatting>
  <conditionalFormatting sqref="N2:R2 N1228:O1403 N1405:O1441 N1443:O1544">
    <cfRule type="expression" dxfId="30" priority="176">
      <formula>$L2=0</formula>
    </cfRule>
    <cfRule type="containsBlanks" dxfId="33" priority="177">
      <formula>LEN(TRIM(N2))=0</formula>
    </cfRule>
  </conditionalFormatting>
  <conditionalFormatting sqref="A3:B3 A9:B9 A13:B14 A16:B16 A20:B20 A23:B23 A25:B26 A28:B28 A30:B30 A39:B39 B19 A44:B44 A58:B64 A66:B67 A69:B69 A73:B73 A75:B75 A80:B80 A82:B82 A84:B84 A86:B86 A88:B88 A90:B90 A97:B98 A100:B100 A103:B103 A105:B105 A107:B107 A109:B109 A112:B112 A126:B127 A130:B130 A132:B132 A134:B137 A139:B139 A141:B143 A149:B151 A153:B153 A165:B165 A178:B178 A189:B191">
    <cfRule type="expression" dxfId="30" priority="112">
      <formula>$L3=0</formula>
    </cfRule>
  </conditionalFormatting>
  <conditionalFormatting sqref="A90:B90 A3:B3 A5:B5 A9:B10 A13:B14 A16:B16 A18:B18 B19 A20:B20 A23:B23 A25:B26 A28:B28 A30:B37 A39:B39 A41:B42 A44:B44 A46:B46 A50:B50 A54:B54 A69:B69 A66:B67 A58:B64 A73:B73 A75:B75 A86:B86 A84:B84 A82:B82 A80:B80 A88:B88 A189:B191 A97:B98 A100:B101 A103:B103 A109:B109 A107:B107 A105:B105 A112:B112 A114:B118 A123:B124 A126:B127 A181:B182 A175:B176 A178:B178 A184:B187 A165:B165 A156:B157 A153:B153 A134:B137 A132:B132 A149:B151 A141:B143 A139:B139 A130:B130">
    <cfRule type="duplicateValues" dxfId="31" priority="118"/>
  </conditionalFormatting>
  <conditionalFormatting sqref="A76:B79 D77:G79 P76:R79 Y76:AC79 P51:R53 A50:B54 D50:G53 D54 F54:G54 Y50:AC54 P43:R43 A46:B46 D46:G46 Y46:AC46 P38:R38 A31:B38 D31:G38 Y31:AC38 D30 A21:B22 D21:G22 P21:R22 Y21:AC22 P17:S17 D11:G12 P11:R12 Y10:AC12 A10:B12 A5:B5 D5:G5 Y5:AC5 N5:O7 N11:O14 J3:J91 J93 D13:D14 P19:R19 A17:B18 D17:G18 Y17:AC19 U41:U87 S3 T7:T17 S18:T91 S93:T93 A41:B43 D41:G43 Y43:AC43 N17:O91 N93:O93 C3:C91 C93 S5 S7 S9 S11 S13 S15 J96:J484 S96:T191 N96:O294 C96:C978 D138:D141 P179:R180 U175:U176 Y175:Z176 A175:B176 D175:G176 AC175:AC176 U179:U182 Y179:Z182 A179:B182 D179:G182 AC179:AC182 A184:B187 D184:G187 AC184:AC187 Q184:R184 U184:U187 Y184:Z187 W216:Z361 A114:B118 D114:G118 U114 Y114:AC118 U123:U125 Y123:AC124 A123:B125 P125:R125 Y125:Z125 AC125 D123:G125 A131:B131 P131:R131 U131 Y131:Z131 AC131 E156:G156 D148:D156 Q192:U193 Y192:Z215 P158:R161 U156:U161 Y156:Z161 A156:B161 D157:G161 AC156:AC161 A101:B101 D101:G101 U101 Y101:AC101 A99:B99 D99:G99 P99:R99 U99 Y99:AC99 P194:U273 A192:B273 S274:S315 AC192:AC361 U116 U118 P316:S361 A316:B484 T274:U361 D192:G427 AA125:AB361 M295:O786 P362:U430 W362:AC430 E428:G430 K587:K978 D431:G484 Y431:AC484 Q539:S545 P431:S538 P539:P713 T431:U978 W431:X978 P727:P786 M787:P824 N825:P975 C1041:C1107 T1040:U1107 K1093:K1107 P1040:P1107 P976:P978 W1040:X1107 C1120:C1403 T1120:U1227 K1126:K1441 N1120:P1227 W1120:X1227 N976:O1107 M825:M1403 C1405:C1441 C1443:C1544 K1443:K1544 M1405:M1441 M1443:M1544">
    <cfRule type="expression" dxfId="30" priority="99">
      <formula>$L3=0</formula>
    </cfRule>
  </conditionalFormatting>
  <conditionalFormatting sqref="D3:G3 D9:G10 E13:G14 D16:G16 D20:G20 E23:G23 D25:G25 E26:G26 D28:G28 E30:G30 D39:G39 D19:E19 D44:G44 E54:E55 D58:G64 D66:G67 D68 D69:G69 D73:G73 D75 F75:G75 D80:G80 E82:G82 E84:G84 D81:D85 D86:G86 D88:G88 D90:G90 D97:G98 D100:G100 D103:G103 D105:G105 D107:G107 F109:G109 D112:G112 D126:G126 E127:G127 D127:D128 D130:G130 D131 D132:G132 D134:G137 E139:G139 E141:G141 D142:G143 E149:G149 F150:G150 E151:G151 E153:G153 D165:G165 D178:G178 D189:G191">
    <cfRule type="expression" dxfId="30" priority="109">
      <formula>$L3=0</formula>
    </cfRule>
  </conditionalFormatting>
  <conditionalFormatting sqref="H3:H4 H6:H9 H13:H16 H23:H30 H20 H88:H91 H93 H96:H98 H100 H102:H113 H119:H122 H126:H130 H132:H155 H162:H174 H177:H178 H183 H188:H191">
    <cfRule type="expression" dxfId="30" priority="83">
      <formula>$L3=0</formula>
    </cfRule>
  </conditionalFormatting>
  <conditionalFormatting sqref="P40:R40 N4:R4 P6:R7 N8:R8 N15:R15 P17:R17 P24:R24 P27:R27 P29:R29 P47:R49 N3:O3 P45:R45 P55:R57 P65:R65 P68:R68 P70:R72 P74:R74 P81:R81 P87:R87 P83:R83 P85:R85 P91:R91 P89:R89 N93:R93 N9:O14 P19:R19 P21:R22 P11:R12 P76:R79 P51:R53 N5:O7 P43:R43 P38:R38 N16:O91 P96:R96 P133:R133 P144:R148 P177:R177 P183:R183 P154:R155 P167:R174 P152:R152 Q166:R166 P128:R129 P131:R131 P188:R188 P179:R180 Q184:S184 P138:R138 P140:R140 N96:O786 P99:R99 P158:R164 P121:R122 P120 P194:R273 P119:R119 Q192:R193 P125:R125 P113:R113 P110:R111 P108:R108 P106:R106 P104:R104 P102:R102 P316:S538 Q115:R115 Q117:R117 P1040:P1107 N1120:P1227 N976:O1107 P976:P978 N787:P975 P727:P786 Q539:S545 P539:P713">
    <cfRule type="containsBlanks" dxfId="33" priority="116">
      <formula>LEN(TRIM(N3))=0</formula>
    </cfRule>
  </conditionalFormatting>
  <conditionalFormatting sqref="N4:R4 P6:R7 N8:R8 N15:R15 P24:R24 P27:R27 P29:R29 P40:R40 P45:R45 P47:R49 N3:O3 N9:O10 N16:O16 P55:R57 P65:R65 P68:R68 P70:R72 P74:R74 P81:R81 P83:R83 P85:R85 P87:R87 P89:R89 P91:R91 P93:R93 P96:R96 P102:R102 P104:R104 P106:R106 P108:R108 P110:R111 P113:R113 P119:R119 P120 P121:R122 P128:R129 P133:R133 P138:R138 P140:R140 P144:R148 P152:R152 P154:R155 P162:R164 Q166:R166 P167:R174 P177:R177 P183:R183 P188:R188 Q115:R115 Q117:R117">
    <cfRule type="expression" dxfId="30" priority="115">
      <formula>$L3=0</formula>
    </cfRule>
  </conditionalFormatting>
  <conditionalFormatting sqref="P3:R3 P9:R9 P13:R14 P16:R16 P20:R20 P23:R23 P25:R26 P28:R28 P30:R30 P39:R39 P44:R44 P58:R64 P66:R67 P69:R69 P73:R73 P75:R75 P80:R80 P82:R82 P84:R84 P86:R86 P88:R88 P90:R90 P97:R98 P100:R100 P103:R103 P105:R105 P107:R107 P109:R109 P112:R112 Q120:R120 P126:R127 P130:R130 P132:R132 P134:R137 P139:R139 P141:R143 P149:R151 P153:R153 P165:R165 P178:R178 P189:R191">
    <cfRule type="expression" dxfId="30" priority="110">
      <formula>$L3=0</formula>
    </cfRule>
    <cfRule type="containsBlanks" dxfId="33" priority="111">
      <formula>LEN(TRIM(P3))=0</formula>
    </cfRule>
  </conditionalFormatting>
  <conditionalFormatting sqref="Y3:AC3 Y9:AC9 Y13:AC14 Y16:AC16 Y20:AC20 Y23:AC23 Y25:AC26 Y28:AC28 Y30:AC30 Y39:AC39 Y41:AC42 Y44:AC44 Y58:AC64 Y66:AC67 Y69:AC69 Y73:AC73 Y75:AC75 Y80:AC80 Y82:AC82 Y84:AC84 Y86:AC86 Y88:AC88 Y90:AC90 Y97:AC98 Y100:AC100 Y103:AC103 Y105:AC105 Y107:AC107 Y109:AC109 Y112:AC112 Y126:Z127 AC126:AC127 Y130:Z130 AC130 Y132:Z132 AC132 Y134:Z137 AC134:AC137 Y139:Z139 AC139 Y141:Z143 AC141:AC143 Y149:Z151 AC149:AC151 Y153:Z153 AC153 Y165:Z165 AC165 Y178:Z178 AC178 Y189:Z191 AC189:AC191">
    <cfRule type="expression" dxfId="30" priority="106">
      <formula>$L3=0</formula>
    </cfRule>
  </conditionalFormatting>
  <conditionalFormatting sqref="A4:B4 A6:B8 A15:B15 A19 A24:B24 A27:B27 A29:B29 A40:B40 A45:B45 A47:B49 A55:B57 A65:B65 A68:B68 A70:B72 A74:B74 A81:B81 A83:B83 A85:B85 A87:B87 A89:B89 A91:B91 A93:B93 A96:B96 A102:B102 A104:B104 A106:B106 A108:B108 A110:B111 A113:B113 A119:B122 A128:B129 A133:B133 A138:B138 A140:B140 A144:B148 A152:B152 A154:B155 A162:B164 A166:B174 A177:B177 A183:B183 A188:B188">
    <cfRule type="expression" dxfId="30" priority="117">
      <formula>$L4=0</formula>
    </cfRule>
  </conditionalFormatting>
  <conditionalFormatting sqref="A89:B89 A40:B40 A38:B38 A4:B4 A6:B8 A11:B12 A15:B15 A17:B17 A19 A21:B22 A24:B24 A27:B27 A29:B29 A47:B49 A43:B43 A45:B45 A51:B53 A55:B57 A70:B72 A65:B65 A68:B68 A76:B79 A74:B74 A85:B85 A83:B83 A81:B81 A87:B87 A91:B91 A93:B93 A96:B96 A99:B99 A102:B102 A104:B104 A110:B111 A108:B108 A106:B106 A113:B113 A119:B122 A125:B125 A177:B177 A179:B180 A166:B174 A158:B164 A154:B155 A152:B152 A140:B140 A192:B193 A133:B133 A183:B183 A138:B138 A144:B148 A131:B131 A128:B129 A188:B188">
    <cfRule type="duplicateValues" dxfId="31" priority="123"/>
  </conditionalFormatting>
  <conditionalFormatting sqref="D4:G4 D6:G8 D15:G15 F19:G19 D24:G24 D27:G27 D40:G40 D29:G29 D26 D23 D45:G45 D47:G49 D55 F55:G55 D56:G57 D65:G65 E68:G68 D70:G72 D74:G74 D76 F76:G76 E75:E76 E81:G81 E83:G83 E85:G85 D87:G87 D89:G89 D91:G91 D93:G93 D96:G96 D102:G102 D104:G104 D106:G106 D108:G108 F110:G110 D109:E110 D111:G111 D113:G113 D119:G122 E128:G128 D129:G129 E131:G131 D133:G133 E138:G138 E140:G140 D144:G147 E148:G148 E150 E152:G152 E154:G155 D162:G164 D166:G174 D177:G177 D183:G183 D188:G188">
    <cfRule type="expression" dxfId="30" priority="114">
      <formula>$L4=0</formula>
    </cfRule>
  </conditionalFormatting>
  <conditionalFormatting sqref="Y4 Y6:Y8 Y15 Y24 Y27 Y29 Y40 Y45 Y47:Y49 Y55:Y57 Y65 Y68 Y70:Y72 Y74 Y81 Y83 Y85 Y87 Y89 Y91 Y93 Y96 Y102 Y104 Y106 Y108 Y110:Y111 Y113 Y119:Y122 Y128:Y129 Y133 Y138 Y140 Y144:Y148 Y152 Y154:Y155 Y162:Y164 Y166:Y174 Y177 Y183 Y188">
    <cfRule type="expression" dxfId="30" priority="108">
      <formula>$L4=0</formula>
    </cfRule>
  </conditionalFormatting>
  <conditionalFormatting sqref="Z4:AC4 Z6:AC8 Z15:AC15 Z24:AC24 Z27:AC27 Z29:AC29 Z40:AC40 Z45:AC45 Z47:AC49 Z55:AC57 Z65:AC65 Z68:AC68 Z70:AC72 Z74:AC74 Z81:AC81 Z83:AC83 Z85:AC85 Z87:AC87 Z89:AC89 Z91:AC91 Z93:AC93 Z96:AC96 Z102:AC102 Z104:AC104 Z106:AC106 Z108:AC108 Z110:AC111 Z113:AC113 Z119:AC122 Z128:Z129 AC128:AC129 Z133 AC133 Z138 AC138 Z140 AC140 Z144:Z148 AC144:AC148 Z152 AC152 Z154:Z155 AC154:AC155 Z162:Z164 AC162:AC164 Z166:Z174 AC166:AC174 Z177 AC177 Z183 AC183 Z188 AC188">
    <cfRule type="expression" dxfId="30" priority="107">
      <formula>$L4=0</formula>
    </cfRule>
  </conditionalFormatting>
  <conditionalFormatting sqref="H21:H22 H10:H12 H5 H17:H19 H31:H87 H175:H176 H179:H182 H184:H187 H114:H118 H123:H125 H131 H192:H484 H156:H161 H101 H99">
    <cfRule type="expression" dxfId="30" priority="82">
      <formula>$L5=0</formula>
    </cfRule>
  </conditionalFormatting>
  <conditionalFormatting sqref="P54:R54 P50:R50 P46:R46 P31:R37 P18:R18 P10:R10 P5:R5 P41:R42 P166 P175:R176 P181:R182 P185:R187 Q275:R275 Q278 Q300 P184 P114:R114 P123:R124 P156:R157 P192:P193 P101:R101 Q295:Q297 R306:R308 Q305:Q308 P274:P315 Q309:R315 P115:P118 Q116:R116 Q118:R118 Q277:R277">
    <cfRule type="expression" dxfId="30" priority="104">
      <formula>$L5=0</formula>
    </cfRule>
    <cfRule type="containsBlanks" dxfId="33" priority="105">
      <formula>LEN(TRIM(P5))=0</formula>
    </cfRule>
  </conditionalFormatting>
  <conditionalFormatting sqref="U88 U90 U97:U98 U100 U103 U105 U107 U109 U112 U126:U127 U130 U132 U134:U137 U139 U141:U143 U149:U151 U153 U165 U178 U189:U191">
    <cfRule type="expression" dxfId="30" priority="119">
      <formula>$L88=0</formula>
    </cfRule>
  </conditionalFormatting>
  <conditionalFormatting sqref="U89 U91 U93 U96 U102 U104 U106 U108 U110:U111 U113 U119:U122 U128:U129 U133 U138 U140 U144:U148 U152 U154:U155 U162:U164 U166:U174 U177 U183 U188 U115 U117">
    <cfRule type="expression" dxfId="30" priority="113">
      <formula>$L89=0</formula>
    </cfRule>
  </conditionalFormatting>
  <conditionalFormatting sqref="J92 S92:T92 N92:O92 C92">
    <cfRule type="expression" dxfId="30" priority="46">
      <formula>$L92=0</formula>
    </cfRule>
  </conditionalFormatting>
  <conditionalFormatting sqref="V92:X92 K92:M92 I92">
    <cfRule type="expression" dxfId="30" priority="55">
      <formula>$L92=0</formula>
    </cfRule>
  </conditionalFormatting>
  <conditionalFormatting sqref="P92:R92 N92:O92">
    <cfRule type="containsBlanks" dxfId="33" priority="52">
      <formula>LEN(TRIM(N92))=0</formula>
    </cfRule>
  </conditionalFormatting>
  <conditionalFormatting sqref="J94 S94:T94 N94:O94 C94">
    <cfRule type="expression" dxfId="30" priority="33">
      <formula>$L94=0</formula>
    </cfRule>
  </conditionalFormatting>
  <conditionalFormatting sqref="K94:M94 V94:X94 I94">
    <cfRule type="expression" dxfId="30" priority="42">
      <formula>$L94=0</formula>
    </cfRule>
  </conditionalFormatting>
  <conditionalFormatting sqref="J95 S95:T95 N95:O95 C95">
    <cfRule type="expression" dxfId="30" priority="20">
      <formula>$L95=0</formula>
    </cfRule>
  </conditionalFormatting>
  <conditionalFormatting sqref="K95:M95 V95:X95 I95">
    <cfRule type="expression" dxfId="30" priority="29">
      <formula>$L95=0</formula>
    </cfRule>
  </conditionalFormatting>
  <conditionalFormatting sqref="A194:B273">
    <cfRule type="duplicateValues" dxfId="31" priority="124"/>
  </conditionalFormatting>
  <conditionalFormatting sqref="A274:B315">
    <cfRule type="expression" dxfId="30" priority="125">
      <formula>$L274=0</formula>
    </cfRule>
    <cfRule type="duplicateValues" dxfId="31" priority="126"/>
  </conditionalFormatting>
  <conditionalFormatting sqref="Q274:R274 Q276:R276 R278 Q279 R280 R282 Q283:R283 Q288 Q291:R291 Q294 R287 R289 R293 R295:R297 Q298:R299 R300 Q302:R302 R303 R305 Q301 Q304">
    <cfRule type="expression" dxfId="30" priority="100">
      <formula>$L274=0</formula>
    </cfRule>
    <cfRule type="containsBlanks" dxfId="33" priority="101">
      <formula>LEN(TRIM(Q274))=0</formula>
    </cfRule>
  </conditionalFormatting>
  <conditionalFormatting sqref="Q280:Q282 R279 R281 Q284:R285 Q286:Q287 Q289:Q290 Q292:Q293 R286 R288 R290 R292 R294 R301 R304 Q303">
    <cfRule type="expression" dxfId="30" priority="102">
      <formula>$L279=0</formula>
    </cfRule>
    <cfRule type="containsBlanks" dxfId="33" priority="103">
      <formula>LEN(TRIM(Q279))=0</formula>
    </cfRule>
  </conditionalFormatting>
  <conditionalFormatting sqref="M295:M1403 M1443:M1544 M1405:M1441">
    <cfRule type="cellIs" dxfId="33" priority="120" operator="lessThan">
      <formula>0</formula>
    </cfRule>
    <cfRule type="cellIs" dxfId="32" priority="121" operator="lessThan">
      <formula>0</formula>
    </cfRule>
  </conditionalFormatting>
  <conditionalFormatting sqref="A316:B484">
    <cfRule type="duplicateValues" dxfId="31" priority="127"/>
  </conditionalFormatting>
  <conditionalFormatting sqref="C979:C1040 T979:U1006 T1008:U1039 P1008:P1039 K979:K1092 W979:X1006 W1008:X1039 P979:P1006">
    <cfRule type="expression" dxfId="30" priority="89">
      <formula>$L979=0</formula>
    </cfRule>
  </conditionalFormatting>
  <conditionalFormatting sqref="P1008:P1039 P979:P1006">
    <cfRule type="containsBlanks" dxfId="33" priority="90">
      <formula>LEN(TRIM(P979))=0</formula>
    </cfRule>
  </conditionalFormatting>
  <conditionalFormatting sqref="C1108:C1119 T1108:U1119 K1108:K1113 N1108:P1119 W1108:X1119">
    <cfRule type="expression" dxfId="30" priority="93">
      <formula>$L1108=0</formula>
    </cfRule>
  </conditionalFormatting>
  <conditionalFormatting sqref="N1108:P1119">
    <cfRule type="containsBlanks" dxfId="33" priority="94">
      <formula>LEN(TRIM(N1108))=0</formula>
    </cfRule>
  </conditionalFormatting>
  <conditionalFormatting sqref="P1228:P1403 P1443:P1544 P1405:P1441">
    <cfRule type="containsBlanks" dxfId="33" priority="129">
      <formula>LEN(TRIM(P1228))=0</formula>
    </cfRule>
  </conditionalFormatting>
  <conditionalFormatting sqref="L1244:L1441 L1443:L1544">
    <cfRule type="expression" dxfId="30" priority="61">
      <formula>$L1244=0</formula>
    </cfRule>
    <cfRule type="cellIs" dxfId="33" priority="62" operator="lessThan">
      <formula>0</formula>
    </cfRule>
    <cfRule type="cellIs" dxfId="32" priority="63" operator="lessThan">
      <formula>0</formula>
    </cfRule>
  </conditionalFormatting>
  <conditionalFormatting sqref="J1404 N1404:U1404 A1404:G1404 Y1404:AC1404">
    <cfRule type="expression" dxfId="30" priority="13">
      <formula>$L1404=0</formula>
    </cfRule>
  </conditionalFormatting>
  <conditionalFormatting sqref="M1404 W1404:X1404">
    <cfRule type="expression" dxfId="30" priority="16">
      <formula>$L1404=0</formula>
    </cfRule>
  </conditionalFormatting>
  <conditionalFormatting sqref="K1442 C1442 M1442">
    <cfRule type="expression" dxfId="30" priority="4">
      <formula>$L1442=0</formula>
    </cfRule>
  </conditionalFormatting>
  <conditionalFormatting sqref="T1442:U1442 W1442:X1442">
    <cfRule type="expression" dxfId="30" priority="11">
      <formula>$L1442=0</formula>
    </cfRule>
  </conditionalFormatting>
  <conditionalFormatting sqref="E1545:H1545 M1545 O1545">
    <cfRule type="expression" dxfId="30" priority="71">
      <formula>$L1545=0</formula>
    </cfRule>
  </conditionalFormatting>
  <conditionalFormatting sqref="K1545 V1545:W1545 N1545">
    <cfRule type="expression" dxfId="30" priority="78">
      <formula>$L1545=0</formula>
    </cfRule>
  </conditionalFormatting>
  <dataValidations count="3">
    <dataValidation type="list" allowBlank="1" showInputMessage="1" showErrorMessage="1" sqref="B316:B361 B362:B384 B385:B430 B431:B484">
      <formula1>$A$2:$A$999214</formula1>
    </dataValidation>
    <dataValidation type="list" allowBlank="1" showInputMessage="1" showErrorMessage="1" sqref="B3:B11">
      <formula1>$A$2:$A$1000864</formula1>
    </dataValidation>
    <dataValidation type="list" allowBlank="1" showInputMessage="1" showErrorMessage="1" sqref="B2">
      <formula1>$A$2:$A$1000815</formula1>
    </dataValidation>
  </dataValidations>
  <pageMargins left="1" right="1" top="1" bottom="1" header="0.25" footer="0.25"/>
  <pageSetup paperSize="1" scale="10" orientation="portrait"/>
  <headerFooter>
    <oddFooter>&amp;C&amp;"Helvetica Neue,Regular"&amp;12&amp;K000000&amp;P</oddFooter>
  </headerFooter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N2105"/>
  <sheetViews>
    <sheetView topLeftCell="A1607" workbookViewId="0">
      <selection activeCell="G1632" sqref="G1632"/>
    </sheetView>
  </sheetViews>
  <sheetFormatPr defaultColWidth="13" defaultRowHeight="2.4"/>
  <cols>
    <col min="1" max="1" width="47" style="5" customWidth="1"/>
    <col min="2" max="2" width="102" style="5" customWidth="1"/>
    <col min="3" max="3" width="138" style="5" customWidth="1"/>
    <col min="4" max="4" width="134" style="5" customWidth="1"/>
    <col min="5" max="5" width="92" style="5" customWidth="1"/>
    <col min="6" max="6" width="257" style="5" customWidth="1"/>
    <col min="7" max="7" width="79" style="6" customWidth="1"/>
    <col min="8" max="8" width="71" style="7" customWidth="1"/>
    <col min="9" max="12" width="63" style="7" customWidth="1"/>
    <col min="13" max="13" width="141" style="5" customWidth="1"/>
    <col min="14" max="14" width="123" style="5" customWidth="1"/>
    <col min="15" max="16384" width="13" style="5"/>
  </cols>
  <sheetData>
    <row r="1" ht="19" customHeight="1" spans="1:11">
      <c r="A1" s="8" t="s">
        <v>19518</v>
      </c>
      <c r="B1" s="8"/>
      <c r="C1" s="8"/>
      <c r="D1" s="8"/>
      <c r="E1" s="8"/>
      <c r="G1" s="12" t="s">
        <v>19519</v>
      </c>
      <c r="H1" s="12"/>
      <c r="I1" s="12"/>
      <c r="J1" s="17"/>
      <c r="K1" s="18"/>
    </row>
    <row r="2" s="1" customFormat="1" ht="35" customHeight="1" spans="1:13">
      <c r="A2" s="9" t="s">
        <v>19520</v>
      </c>
      <c r="B2" s="9" t="s">
        <v>19521</v>
      </c>
      <c r="C2" s="9" t="s">
        <v>19522</v>
      </c>
      <c r="D2" s="9" t="s">
        <v>19523</v>
      </c>
      <c r="E2" s="9" t="s">
        <v>19524</v>
      </c>
      <c r="F2" s="9" t="s">
        <v>19525</v>
      </c>
      <c r="G2" s="13" t="s">
        <v>19526</v>
      </c>
      <c r="H2" s="14" t="s">
        <v>19527</v>
      </c>
      <c r="I2" s="14" t="s">
        <v>19528</v>
      </c>
      <c r="J2" s="14" t="s">
        <v>12</v>
      </c>
      <c r="K2" s="14" t="s">
        <v>19529</v>
      </c>
      <c r="L2" s="14" t="s">
        <v>19530</v>
      </c>
      <c r="M2" s="9" t="s">
        <v>19531</v>
      </c>
    </row>
    <row r="3" ht="20" customHeight="1" spans="1:14">
      <c r="A3" s="10">
        <v>45017</v>
      </c>
      <c r="B3" s="11"/>
      <c r="C3" s="11"/>
      <c r="D3" s="11"/>
      <c r="E3" s="11" t="s">
        <v>19532</v>
      </c>
      <c r="F3" s="11" t="str">
        <f>IFERROR(VLOOKUP(VENTAS[[#This Row],[Código del producto Vendido]],STOCK[],5,FALSE),"-")</f>
        <v>-</v>
      </c>
      <c r="G3" s="15">
        <v>1</v>
      </c>
      <c r="H3" s="16">
        <v>25</v>
      </c>
      <c r="I3" s="16">
        <f>VENTAS[[#This Row],[Cantidad]]*VENTAS[[#This Row],[Precio Venta]]</f>
        <v>25</v>
      </c>
      <c r="J3" s="16">
        <f>IF(VENTAS[[#This Row],[Nombre del Gestor]]&gt;1,VENTAS[[#This Row],[Total]]*10%,0)</f>
        <v>0</v>
      </c>
      <c r="K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" s="16">
        <f>VENTAS[[#This Row],[Total]]-VENTAS[[#This Row],[Comisión 10%]]-VENTAS[[#This Row],[Costo SIN Comision]]</f>
        <v>0</v>
      </c>
      <c r="M3" s="16"/>
      <c r="N3" s="19"/>
    </row>
    <row r="4" ht="20" customHeight="1" spans="1:14">
      <c r="A4" s="10">
        <v>45017</v>
      </c>
      <c r="B4" s="11"/>
      <c r="C4" s="11"/>
      <c r="D4" s="11"/>
      <c r="E4" s="11" t="s">
        <v>19533</v>
      </c>
      <c r="F4" s="11" t="str">
        <f>IFERROR(VLOOKUP(VENTAS[[#This Row],[Código del producto Vendido]],STOCK[],5,FALSE),"-")</f>
        <v>-</v>
      </c>
      <c r="G4" s="15">
        <v>1</v>
      </c>
      <c r="H4" s="16">
        <v>30</v>
      </c>
      <c r="I4" s="16">
        <f>VENTAS[[#This Row],[Cantidad]]*VENTAS[[#This Row],[Precio Venta]]</f>
        <v>30</v>
      </c>
      <c r="J4" s="16">
        <f>IF(VENTAS[[#This Row],[Nombre del Gestor]]&gt;1,VENTAS[[#This Row],[Total]]*10%,0)</f>
        <v>0</v>
      </c>
      <c r="K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" s="16">
        <f>VENTAS[[#This Row],[Total]]-VENTAS[[#This Row],[Comisión 10%]]-VENTAS[[#This Row],[Costo SIN Comision]]</f>
        <v>0</v>
      </c>
      <c r="M4" s="16"/>
      <c r="N4" s="19"/>
    </row>
    <row r="5" ht="20" customHeight="1" spans="1:14">
      <c r="A5" s="10">
        <v>45017</v>
      </c>
      <c r="B5" s="11"/>
      <c r="C5" s="11"/>
      <c r="D5" s="11"/>
      <c r="E5" s="11" t="s">
        <v>19533</v>
      </c>
      <c r="F5" s="11" t="str">
        <f>IFERROR(VLOOKUP(VENTAS[[#This Row],[Código del producto Vendido]],STOCK[],5,FALSE),"-")</f>
        <v>-</v>
      </c>
      <c r="G5" s="15">
        <v>1</v>
      </c>
      <c r="H5" s="16">
        <v>30</v>
      </c>
      <c r="I5" s="16">
        <f>VENTAS[[#This Row],[Cantidad]]*VENTAS[[#This Row],[Precio Venta]]</f>
        <v>30</v>
      </c>
      <c r="J5" s="16">
        <f>IF(VENTAS[[#This Row],[Nombre del Gestor]]&gt;1,VENTAS[[#This Row],[Total]]*10%,0)</f>
        <v>0</v>
      </c>
      <c r="K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" s="16">
        <f>VENTAS[[#This Row],[Total]]-VENTAS[[#This Row],[Comisión 10%]]-VENTAS[[#This Row],[Costo SIN Comision]]</f>
        <v>0</v>
      </c>
      <c r="M5" s="16"/>
      <c r="N5" s="20"/>
    </row>
    <row r="6" ht="20" customHeight="1" spans="1:13">
      <c r="A6" s="10">
        <v>45017</v>
      </c>
      <c r="B6" s="11"/>
      <c r="C6" s="11"/>
      <c r="D6" s="11"/>
      <c r="E6" s="11" t="s">
        <v>19533</v>
      </c>
      <c r="F6" s="11" t="str">
        <f>IFERROR(VLOOKUP(VENTAS[[#This Row],[Código del producto Vendido]],STOCK[],5,FALSE),"-")</f>
        <v>-</v>
      </c>
      <c r="G6" s="15">
        <v>1</v>
      </c>
      <c r="H6" s="16">
        <v>30</v>
      </c>
      <c r="I6" s="16">
        <f>VENTAS[[#This Row],[Cantidad]]*VENTAS[[#This Row],[Precio Venta]]</f>
        <v>30</v>
      </c>
      <c r="J6" s="16">
        <f>IF(VENTAS[[#This Row],[Nombre del Gestor]]&gt;1,VENTAS[[#This Row],[Total]]*10%,0)</f>
        <v>0</v>
      </c>
      <c r="K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" s="16">
        <f>VENTAS[[#This Row],[Total]]-VENTAS[[#This Row],[Comisión 10%]]-VENTAS[[#This Row],[Costo SIN Comision]]</f>
        <v>0</v>
      </c>
      <c r="M6" s="16"/>
    </row>
    <row r="7" ht="20" customHeight="1" spans="1:13">
      <c r="A7" s="10">
        <v>45017</v>
      </c>
      <c r="B7" s="11"/>
      <c r="C7" s="11"/>
      <c r="D7" s="11"/>
      <c r="E7" s="11" t="s">
        <v>19534</v>
      </c>
      <c r="F7" s="11" t="str">
        <f>IFERROR(VLOOKUP(VENTAS[[#This Row],[Código del producto Vendido]],STOCK[],5,FALSE),"-")</f>
        <v>-</v>
      </c>
      <c r="G7" s="15">
        <v>2</v>
      </c>
      <c r="H7" s="16">
        <v>25</v>
      </c>
      <c r="I7" s="16">
        <f>VENTAS[[#This Row],[Cantidad]]*VENTAS[[#This Row],[Precio Venta]]</f>
        <v>50</v>
      </c>
      <c r="J7" s="16">
        <f>IF(VENTAS[[#This Row],[Nombre del Gestor]]&gt;1,VENTAS[[#This Row],[Total]]*10%,0)</f>
        <v>0</v>
      </c>
      <c r="K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7" s="16">
        <f>VENTAS[[#This Row],[Total]]-VENTAS[[#This Row],[Comisión 10%]]-VENTAS[[#This Row],[Costo SIN Comision]]</f>
        <v>0</v>
      </c>
      <c r="M7" s="16"/>
    </row>
    <row r="8" ht="20" customHeight="1" spans="1:13">
      <c r="A8" s="10">
        <v>45017</v>
      </c>
      <c r="B8" s="11"/>
      <c r="C8" s="11"/>
      <c r="D8" s="11"/>
      <c r="E8" s="11" t="s">
        <v>19535</v>
      </c>
      <c r="F8" s="11" t="str">
        <f>IFERROR(VLOOKUP(VENTAS[[#This Row],[Código del producto Vendido]],STOCK[],5,FALSE),"-")</f>
        <v>-</v>
      </c>
      <c r="G8" s="15">
        <v>1</v>
      </c>
      <c r="H8" s="16">
        <v>25</v>
      </c>
      <c r="I8" s="16">
        <f>VENTAS[[#This Row],[Cantidad]]*VENTAS[[#This Row],[Precio Venta]]</f>
        <v>25</v>
      </c>
      <c r="J8" s="16">
        <f>IF(VENTAS[[#This Row],[Nombre del Gestor]]&gt;1,VENTAS[[#This Row],[Total]]*10%,0)</f>
        <v>0</v>
      </c>
      <c r="K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" s="16">
        <f>VENTAS[[#This Row],[Total]]-VENTAS[[#This Row],[Comisión 10%]]-VENTAS[[#This Row],[Costo SIN Comision]]</f>
        <v>0</v>
      </c>
      <c r="M8" s="16"/>
    </row>
    <row r="9" ht="20" customHeight="1" spans="1:13">
      <c r="A9" s="10">
        <v>45017</v>
      </c>
      <c r="B9" s="11"/>
      <c r="C9" s="11"/>
      <c r="D9" s="11"/>
      <c r="E9" s="11" t="s">
        <v>19536</v>
      </c>
      <c r="F9" s="11" t="str">
        <f>IFERROR(VLOOKUP(VENTAS[[#This Row],[Código del producto Vendido]],STOCK[],5,FALSE),"-")</f>
        <v>-</v>
      </c>
      <c r="G9" s="15">
        <v>1</v>
      </c>
      <c r="H9" s="16">
        <v>25</v>
      </c>
      <c r="I9" s="16">
        <f>VENTAS[[#This Row],[Cantidad]]*VENTAS[[#This Row],[Precio Venta]]</f>
        <v>25</v>
      </c>
      <c r="J9" s="16">
        <f>IF(VENTAS[[#This Row],[Nombre del Gestor]]&gt;1,VENTAS[[#This Row],[Total]]*10%,0)</f>
        <v>0</v>
      </c>
      <c r="K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" s="16">
        <f>VENTAS[[#This Row],[Total]]-VENTAS[[#This Row],[Comisión 10%]]-VENTAS[[#This Row],[Costo SIN Comision]]</f>
        <v>0</v>
      </c>
      <c r="M9" s="16"/>
    </row>
    <row r="10" ht="20" customHeight="1" spans="1:13">
      <c r="A10" s="10">
        <v>45017</v>
      </c>
      <c r="B10" s="11"/>
      <c r="C10" s="11"/>
      <c r="D10" s="11"/>
      <c r="E10" s="11" t="s">
        <v>19537</v>
      </c>
      <c r="F10" s="11" t="str">
        <f>IFERROR(VLOOKUP(VENTAS[[#This Row],[Código del producto Vendido]],STOCK[],5,FALSE),"-")</f>
        <v>-</v>
      </c>
      <c r="G10" s="15">
        <v>2</v>
      </c>
      <c r="H10" s="16">
        <v>25</v>
      </c>
      <c r="I10" s="16">
        <f>VENTAS[[#This Row],[Cantidad]]*VENTAS[[#This Row],[Precio Venta]]</f>
        <v>50</v>
      </c>
      <c r="J10" s="16">
        <f>IF(VENTAS[[#This Row],[Nombre del Gestor]]&gt;1,VENTAS[[#This Row],[Total]]*10%,0)</f>
        <v>0</v>
      </c>
      <c r="K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10" s="16">
        <f>VENTAS[[#This Row],[Total]]-VENTAS[[#This Row],[Comisión 10%]]-VENTAS[[#This Row],[Costo SIN Comision]]</f>
        <v>0</v>
      </c>
      <c r="M10" s="16"/>
    </row>
    <row r="11" ht="20" customHeight="1" spans="1:13">
      <c r="A11" s="10">
        <v>45017</v>
      </c>
      <c r="B11" s="11"/>
      <c r="C11" s="11"/>
      <c r="D11" s="11"/>
      <c r="E11" s="11" t="s">
        <v>19538</v>
      </c>
      <c r="F11" s="11" t="str">
        <f>IFERROR(VLOOKUP(VENTAS[[#This Row],[Código del producto Vendido]],STOCK[],5,FALSE),"-")</f>
        <v>-</v>
      </c>
      <c r="G11" s="15">
        <v>1</v>
      </c>
      <c r="H11" s="16">
        <v>25</v>
      </c>
      <c r="I11" s="16">
        <f>VENTAS[[#This Row],[Cantidad]]*VENTAS[[#This Row],[Precio Venta]]</f>
        <v>25</v>
      </c>
      <c r="J11" s="16">
        <f>IF(VENTAS[[#This Row],[Nombre del Gestor]]&gt;1,VENTAS[[#This Row],[Total]]*10%,0)</f>
        <v>0</v>
      </c>
      <c r="K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" s="16">
        <f>VENTAS[[#This Row],[Total]]-VENTAS[[#This Row],[Comisión 10%]]-VENTAS[[#This Row],[Costo SIN Comision]]</f>
        <v>0</v>
      </c>
      <c r="M11" s="16"/>
    </row>
    <row r="12" ht="20" customHeight="1" spans="1:13">
      <c r="A12" s="10">
        <v>45017</v>
      </c>
      <c r="B12" s="11"/>
      <c r="C12" s="11"/>
      <c r="D12" s="11"/>
      <c r="E12" s="11" t="s">
        <v>19539</v>
      </c>
      <c r="F12" s="11" t="str">
        <f>IFERROR(VLOOKUP(VENTAS[[#This Row],[Código del producto Vendido]],STOCK[],5,FALSE),"-")</f>
        <v>-</v>
      </c>
      <c r="G12" s="15">
        <v>1</v>
      </c>
      <c r="H12" s="16">
        <v>8</v>
      </c>
      <c r="I12" s="16">
        <f>VENTAS[[#This Row],[Cantidad]]*VENTAS[[#This Row],[Precio Venta]]</f>
        <v>8</v>
      </c>
      <c r="J12" s="16">
        <f>IF(VENTAS[[#This Row],[Nombre del Gestor]]&gt;1,VENTAS[[#This Row],[Total]]*10%,0)</f>
        <v>0</v>
      </c>
      <c r="K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2" s="16">
        <f>VENTAS[[#This Row],[Total]]-VENTAS[[#This Row],[Comisión 10%]]-VENTAS[[#This Row],[Costo SIN Comision]]</f>
        <v>0</v>
      </c>
      <c r="M12" s="16"/>
    </row>
    <row r="13" ht="20" customHeight="1" spans="1:13">
      <c r="A13" s="10">
        <v>45017</v>
      </c>
      <c r="B13" s="11"/>
      <c r="C13" s="11"/>
      <c r="D13" s="11"/>
      <c r="E13" s="11" t="s">
        <v>19540</v>
      </c>
      <c r="F13" s="11" t="str">
        <f>IFERROR(VLOOKUP(VENTAS[[#This Row],[Código del producto Vendido]],STOCK[],5,FALSE),"-")</f>
        <v>-</v>
      </c>
      <c r="G13" s="15">
        <v>1</v>
      </c>
      <c r="H13" s="16">
        <v>25</v>
      </c>
      <c r="I13" s="16">
        <f>VENTAS[[#This Row],[Cantidad]]*VENTAS[[#This Row],[Precio Venta]]</f>
        <v>25</v>
      </c>
      <c r="J13" s="16">
        <f>IF(VENTAS[[#This Row],[Nombre del Gestor]]&gt;1,VENTAS[[#This Row],[Total]]*10%,0)</f>
        <v>0</v>
      </c>
      <c r="K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" s="16">
        <f>VENTAS[[#This Row],[Total]]-VENTAS[[#This Row],[Comisión 10%]]-VENTAS[[#This Row],[Costo SIN Comision]]</f>
        <v>0</v>
      </c>
      <c r="M13" s="16"/>
    </row>
    <row r="14" ht="20" customHeight="1" spans="1:13">
      <c r="A14" s="10">
        <v>45017</v>
      </c>
      <c r="B14" s="11"/>
      <c r="C14" s="11"/>
      <c r="D14" s="11"/>
      <c r="E14" s="11" t="s">
        <v>19541</v>
      </c>
      <c r="F14" s="11" t="str">
        <f>IFERROR(VLOOKUP(VENTAS[[#This Row],[Código del producto Vendido]],STOCK[],5,FALSE),"-")</f>
        <v>-</v>
      </c>
      <c r="G14" s="15">
        <v>1</v>
      </c>
      <c r="H14" s="16">
        <v>15</v>
      </c>
      <c r="I14" s="16">
        <f>VENTAS[[#This Row],[Cantidad]]*VENTAS[[#This Row],[Precio Venta]]</f>
        <v>15</v>
      </c>
      <c r="J14" s="16">
        <f>IF(VENTAS[[#This Row],[Nombre del Gestor]]&gt;1,VENTAS[[#This Row],[Total]]*10%,0)</f>
        <v>0</v>
      </c>
      <c r="K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4" s="16">
        <f>VENTAS[[#This Row],[Total]]-VENTAS[[#This Row],[Comisión 10%]]-VENTAS[[#This Row],[Costo SIN Comision]]</f>
        <v>0</v>
      </c>
      <c r="M14" s="16"/>
    </row>
    <row r="15" ht="20" customHeight="1" spans="1:13">
      <c r="A15" s="10">
        <v>45017</v>
      </c>
      <c r="B15" s="11"/>
      <c r="C15" s="11"/>
      <c r="D15" s="11"/>
      <c r="E15" s="11" t="s">
        <v>19542</v>
      </c>
      <c r="F15" s="11" t="str">
        <f>IFERROR(VLOOKUP(VENTAS[[#This Row],[Código del producto Vendido]],STOCK[],5,FALSE),"-")</f>
        <v>-</v>
      </c>
      <c r="G15" s="15">
        <v>1</v>
      </c>
      <c r="H15" s="16">
        <v>15</v>
      </c>
      <c r="I15" s="16">
        <f>VENTAS[[#This Row],[Cantidad]]*VENTAS[[#This Row],[Precio Venta]]</f>
        <v>15</v>
      </c>
      <c r="J15" s="16">
        <f>IF(VENTAS[[#This Row],[Nombre del Gestor]]&gt;1,VENTAS[[#This Row],[Total]]*10%,0)</f>
        <v>0</v>
      </c>
      <c r="K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5" s="16">
        <f>VENTAS[[#This Row],[Total]]-VENTAS[[#This Row],[Comisión 10%]]-VENTAS[[#This Row],[Costo SIN Comision]]</f>
        <v>0</v>
      </c>
      <c r="M15" s="16"/>
    </row>
    <row r="16" ht="20" customHeight="1" spans="1:13">
      <c r="A16" s="10">
        <v>45017</v>
      </c>
      <c r="B16" s="11"/>
      <c r="C16" s="11"/>
      <c r="D16" s="11"/>
      <c r="E16" s="11" t="s">
        <v>19543</v>
      </c>
      <c r="F16" s="11" t="str">
        <f>IFERROR(VLOOKUP(VENTAS[[#This Row],[Código del producto Vendido]],STOCK[],5,FALSE),"-")</f>
        <v>-</v>
      </c>
      <c r="G16" s="15">
        <v>1</v>
      </c>
      <c r="H16" s="16">
        <v>25</v>
      </c>
      <c r="I16" s="16">
        <f>VENTAS[[#This Row],[Cantidad]]*VENTAS[[#This Row],[Precio Venta]]</f>
        <v>25</v>
      </c>
      <c r="J16" s="16">
        <f>IF(VENTAS[[#This Row],[Nombre del Gestor]]&gt;1,VENTAS[[#This Row],[Total]]*10%,0)</f>
        <v>0</v>
      </c>
      <c r="K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" s="16">
        <f>VENTAS[[#This Row],[Total]]-VENTAS[[#This Row],[Comisión 10%]]-VENTAS[[#This Row],[Costo SIN Comision]]</f>
        <v>0</v>
      </c>
      <c r="M16" s="16"/>
    </row>
    <row r="17" ht="20" customHeight="1" spans="1:13">
      <c r="A17" s="10">
        <v>45017</v>
      </c>
      <c r="B17" s="11"/>
      <c r="C17" s="11"/>
      <c r="D17" s="11"/>
      <c r="E17" s="11" t="s">
        <v>19544</v>
      </c>
      <c r="F17" s="11" t="str">
        <f>IFERROR(VLOOKUP(VENTAS[[#This Row],[Código del producto Vendido]],STOCK[],5,FALSE),"-")</f>
        <v>-</v>
      </c>
      <c r="G17" s="15">
        <v>1</v>
      </c>
      <c r="H17" s="16">
        <v>25</v>
      </c>
      <c r="I17" s="16">
        <f>VENTAS[[#This Row],[Cantidad]]*VENTAS[[#This Row],[Precio Venta]]</f>
        <v>25</v>
      </c>
      <c r="J17" s="16">
        <f>IF(VENTAS[[#This Row],[Nombre del Gestor]]&gt;1,VENTAS[[#This Row],[Total]]*10%,0)</f>
        <v>0</v>
      </c>
      <c r="K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" s="16">
        <f>VENTAS[[#This Row],[Total]]-VENTAS[[#This Row],[Comisión 10%]]-VENTAS[[#This Row],[Costo SIN Comision]]</f>
        <v>0</v>
      </c>
      <c r="M17" s="16"/>
    </row>
    <row r="18" ht="20" customHeight="1" spans="1:13">
      <c r="A18" s="10">
        <v>45017</v>
      </c>
      <c r="B18" s="11"/>
      <c r="C18" s="11"/>
      <c r="D18" s="11"/>
      <c r="E18" s="11" t="s">
        <v>19543</v>
      </c>
      <c r="F18" s="11" t="str">
        <f>IFERROR(VLOOKUP(VENTAS[[#This Row],[Código del producto Vendido]],STOCK[],5,FALSE),"-")</f>
        <v>-</v>
      </c>
      <c r="G18" s="15">
        <v>1</v>
      </c>
      <c r="H18" s="16">
        <v>25</v>
      </c>
      <c r="I18" s="16">
        <f>VENTAS[[#This Row],[Cantidad]]*VENTAS[[#This Row],[Precio Venta]]</f>
        <v>25</v>
      </c>
      <c r="J18" s="16">
        <f>IF(VENTAS[[#This Row],[Nombre del Gestor]]&gt;1,VENTAS[[#This Row],[Total]]*10%,0)</f>
        <v>0</v>
      </c>
      <c r="K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" s="16">
        <f>VENTAS[[#This Row],[Total]]-VENTAS[[#This Row],[Comisión 10%]]-VENTAS[[#This Row],[Costo SIN Comision]]</f>
        <v>0</v>
      </c>
      <c r="M18" s="16"/>
    </row>
    <row r="19" ht="20" customHeight="1" spans="1:13">
      <c r="A19" s="10">
        <v>45017</v>
      </c>
      <c r="B19" s="11"/>
      <c r="C19" s="11"/>
      <c r="D19" s="11"/>
      <c r="E19" s="11" t="s">
        <v>19545</v>
      </c>
      <c r="F19" s="11" t="str">
        <f>IFERROR(VLOOKUP(VENTAS[[#This Row],[Código del producto Vendido]],STOCK[],5,FALSE),"-")</f>
        <v>-</v>
      </c>
      <c r="G19" s="15">
        <v>1</v>
      </c>
      <c r="H19" s="16">
        <v>25</v>
      </c>
      <c r="I19" s="16">
        <f>VENTAS[[#This Row],[Cantidad]]*VENTAS[[#This Row],[Precio Venta]]</f>
        <v>25</v>
      </c>
      <c r="J19" s="16">
        <f>IF(VENTAS[[#This Row],[Nombre del Gestor]]&gt;1,VENTAS[[#This Row],[Total]]*10%,0)</f>
        <v>0</v>
      </c>
      <c r="K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" s="16">
        <f>VENTAS[[#This Row],[Total]]-VENTAS[[#This Row],[Comisión 10%]]-VENTAS[[#This Row],[Costo SIN Comision]]</f>
        <v>0</v>
      </c>
      <c r="M19" s="16"/>
    </row>
    <row r="20" ht="20" customHeight="1" spans="1:13">
      <c r="A20" s="10">
        <v>45017</v>
      </c>
      <c r="B20" s="11"/>
      <c r="C20" s="11"/>
      <c r="D20" s="11"/>
      <c r="E20" s="11" t="s">
        <v>19546</v>
      </c>
      <c r="F20" s="11" t="str">
        <f>IFERROR(VLOOKUP(VENTAS[[#This Row],[Código del producto Vendido]],STOCK[],5,FALSE),"-")</f>
        <v>-</v>
      </c>
      <c r="G20" s="15">
        <v>1</v>
      </c>
      <c r="H20" s="16">
        <v>25</v>
      </c>
      <c r="I20" s="16">
        <f>VENTAS[[#This Row],[Cantidad]]*VENTAS[[#This Row],[Precio Venta]]</f>
        <v>25</v>
      </c>
      <c r="J20" s="16">
        <f>IF(VENTAS[[#This Row],[Nombre del Gestor]]&gt;1,VENTAS[[#This Row],[Total]]*10%,0)</f>
        <v>0</v>
      </c>
      <c r="K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" s="16">
        <f>VENTAS[[#This Row],[Total]]-VENTAS[[#This Row],[Comisión 10%]]-VENTAS[[#This Row],[Costo SIN Comision]]</f>
        <v>0</v>
      </c>
      <c r="M20" s="16"/>
    </row>
    <row r="21" ht="20" customHeight="1" spans="1:13">
      <c r="A21" s="10">
        <v>45017</v>
      </c>
      <c r="B21" s="11"/>
      <c r="C21" s="11"/>
      <c r="D21" s="11"/>
      <c r="E21" s="11" t="s">
        <v>19547</v>
      </c>
      <c r="F21" s="11" t="str">
        <f>IFERROR(VLOOKUP(VENTAS[[#This Row],[Código del producto Vendido]],STOCK[],5,FALSE),"-")</f>
        <v>-</v>
      </c>
      <c r="G21" s="15">
        <v>1</v>
      </c>
      <c r="H21" s="16">
        <v>25</v>
      </c>
      <c r="I21" s="16">
        <f>VENTAS[[#This Row],[Cantidad]]*VENTAS[[#This Row],[Precio Venta]]</f>
        <v>25</v>
      </c>
      <c r="J21" s="16">
        <f>IF(VENTAS[[#This Row],[Nombre del Gestor]]&gt;1,VENTAS[[#This Row],[Total]]*10%,0)</f>
        <v>0</v>
      </c>
      <c r="K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1" s="16">
        <f>VENTAS[[#This Row],[Total]]-VENTAS[[#This Row],[Comisión 10%]]-VENTAS[[#This Row],[Costo SIN Comision]]</f>
        <v>0</v>
      </c>
      <c r="M21" s="16"/>
    </row>
    <row r="22" ht="20" customHeight="1" spans="1:13">
      <c r="A22" s="10">
        <v>45017</v>
      </c>
      <c r="B22" s="11"/>
      <c r="C22" s="11"/>
      <c r="D22" s="11"/>
      <c r="E22" s="11" t="s">
        <v>19548</v>
      </c>
      <c r="F22" s="11" t="str">
        <f>IFERROR(VLOOKUP(VENTAS[[#This Row],[Código del producto Vendido]],STOCK[],5,FALSE),"-")</f>
        <v>-</v>
      </c>
      <c r="G22" s="15">
        <v>1</v>
      </c>
      <c r="H22" s="16">
        <v>22</v>
      </c>
      <c r="I22" s="16">
        <f>VENTAS[[#This Row],[Cantidad]]*VENTAS[[#This Row],[Precio Venta]]</f>
        <v>22</v>
      </c>
      <c r="J22" s="16">
        <f>IF(VENTAS[[#This Row],[Nombre del Gestor]]&gt;1,VENTAS[[#This Row],[Total]]*10%,0)</f>
        <v>0</v>
      </c>
      <c r="K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22" s="16">
        <f>VENTAS[[#This Row],[Total]]-VENTAS[[#This Row],[Comisión 10%]]-VENTAS[[#This Row],[Costo SIN Comision]]</f>
        <v>0</v>
      </c>
      <c r="M22" s="16"/>
    </row>
    <row r="23" ht="20" customHeight="1" spans="1:13">
      <c r="A23" s="10">
        <v>45017</v>
      </c>
      <c r="B23" s="11"/>
      <c r="C23" s="11"/>
      <c r="D23" s="11"/>
      <c r="E23" s="11" t="s">
        <v>19549</v>
      </c>
      <c r="F23" s="11" t="str">
        <f>IFERROR(VLOOKUP(VENTAS[[#This Row],[Código del producto Vendido]],STOCK[],5,FALSE),"-")</f>
        <v>-</v>
      </c>
      <c r="G23" s="15">
        <v>1</v>
      </c>
      <c r="H23" s="16">
        <v>30</v>
      </c>
      <c r="I23" s="16">
        <f>VENTAS[[#This Row],[Cantidad]]*VENTAS[[#This Row],[Precio Venta]]</f>
        <v>30</v>
      </c>
      <c r="J23" s="16">
        <f>IF(VENTAS[[#This Row],[Nombre del Gestor]]&gt;1,VENTAS[[#This Row],[Total]]*10%,0)</f>
        <v>0</v>
      </c>
      <c r="K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3" s="16">
        <f>VENTAS[[#This Row],[Total]]-VENTAS[[#This Row],[Comisión 10%]]-VENTAS[[#This Row],[Costo SIN Comision]]</f>
        <v>0</v>
      </c>
      <c r="M23" s="16"/>
    </row>
    <row r="24" ht="20" customHeight="1" spans="1:13">
      <c r="A24" s="10">
        <v>45017</v>
      </c>
      <c r="B24" s="11"/>
      <c r="C24" s="11"/>
      <c r="D24" s="11"/>
      <c r="E24" s="11" t="s">
        <v>19549</v>
      </c>
      <c r="F24" s="11" t="str">
        <f>IFERROR(VLOOKUP(VENTAS[[#This Row],[Código del producto Vendido]],STOCK[],5,FALSE),"-")</f>
        <v>-</v>
      </c>
      <c r="G24" s="15">
        <v>1</v>
      </c>
      <c r="H24" s="16">
        <v>22</v>
      </c>
      <c r="I24" s="16">
        <f>VENTAS[[#This Row],[Cantidad]]*VENTAS[[#This Row],[Precio Venta]]</f>
        <v>22</v>
      </c>
      <c r="J24" s="16">
        <f>IF(VENTAS[[#This Row],[Nombre del Gestor]]&gt;1,VENTAS[[#This Row],[Total]]*10%,0)</f>
        <v>0</v>
      </c>
      <c r="K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24" s="16">
        <f>VENTAS[[#This Row],[Total]]-VENTAS[[#This Row],[Comisión 10%]]-VENTAS[[#This Row],[Costo SIN Comision]]</f>
        <v>0</v>
      </c>
      <c r="M24" s="16"/>
    </row>
    <row r="25" ht="20" customHeight="1" spans="1:13">
      <c r="A25" s="10">
        <v>45017</v>
      </c>
      <c r="B25" s="11"/>
      <c r="C25" s="11"/>
      <c r="D25" s="11"/>
      <c r="E25" s="11" t="s">
        <v>19550</v>
      </c>
      <c r="F25" s="11" t="str">
        <f>IFERROR(VLOOKUP(VENTAS[[#This Row],[Código del producto Vendido]],STOCK[],5,FALSE),"-")</f>
        <v>-</v>
      </c>
      <c r="G25" s="15">
        <v>2</v>
      </c>
      <c r="H25" s="16">
        <v>22</v>
      </c>
      <c r="I25" s="16">
        <f>VENTAS[[#This Row],[Cantidad]]*VENTAS[[#This Row],[Precio Venta]]</f>
        <v>44</v>
      </c>
      <c r="J25" s="16">
        <f>IF(VENTAS[[#This Row],[Nombre del Gestor]]&gt;1,VENTAS[[#This Row],[Total]]*10%,0)</f>
        <v>0</v>
      </c>
      <c r="K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44</v>
      </c>
      <c r="L25" s="16">
        <f>VENTAS[[#This Row],[Total]]-VENTAS[[#This Row],[Comisión 10%]]-VENTAS[[#This Row],[Costo SIN Comision]]</f>
        <v>0</v>
      </c>
      <c r="M25" s="16"/>
    </row>
    <row r="26" ht="20" customHeight="1" spans="1:13">
      <c r="A26" s="10">
        <v>45017</v>
      </c>
      <c r="B26" s="11"/>
      <c r="C26" s="11"/>
      <c r="D26" s="11"/>
      <c r="E26" s="11" t="s">
        <v>19551</v>
      </c>
      <c r="F26" s="11" t="str">
        <f>IFERROR(VLOOKUP(VENTAS[[#This Row],[Código del producto Vendido]],STOCK[],5,FALSE),"-")</f>
        <v>-</v>
      </c>
      <c r="G26" s="15">
        <v>2</v>
      </c>
      <c r="H26" s="16">
        <v>22</v>
      </c>
      <c r="I26" s="16">
        <f>VENTAS[[#This Row],[Cantidad]]*VENTAS[[#This Row],[Precio Venta]]</f>
        <v>44</v>
      </c>
      <c r="J26" s="16">
        <f>IF(VENTAS[[#This Row],[Nombre del Gestor]]&gt;1,VENTAS[[#This Row],[Total]]*10%,0)</f>
        <v>0</v>
      </c>
      <c r="K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44</v>
      </c>
      <c r="L26" s="16">
        <f>VENTAS[[#This Row],[Total]]-VENTAS[[#This Row],[Comisión 10%]]-VENTAS[[#This Row],[Costo SIN Comision]]</f>
        <v>0</v>
      </c>
      <c r="M26" s="16"/>
    </row>
    <row r="27" ht="20" customHeight="1" spans="1:13">
      <c r="A27" s="10">
        <v>45017</v>
      </c>
      <c r="B27" s="11"/>
      <c r="C27" s="11"/>
      <c r="D27" s="11"/>
      <c r="E27" s="11" t="s">
        <v>19552</v>
      </c>
      <c r="F27" s="11" t="str">
        <f>IFERROR(VLOOKUP(VENTAS[[#This Row],[Código del producto Vendido]],STOCK[],5,FALSE),"-")</f>
        <v>-</v>
      </c>
      <c r="G27" s="15">
        <v>2</v>
      </c>
      <c r="H27" s="16">
        <v>25</v>
      </c>
      <c r="I27" s="16">
        <f>VENTAS[[#This Row],[Cantidad]]*VENTAS[[#This Row],[Precio Venta]]</f>
        <v>50</v>
      </c>
      <c r="J27" s="16">
        <f>IF(VENTAS[[#This Row],[Nombre del Gestor]]&gt;1,VENTAS[[#This Row],[Total]]*10%,0)</f>
        <v>0</v>
      </c>
      <c r="K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27" s="16">
        <f>VENTAS[[#This Row],[Total]]-VENTAS[[#This Row],[Comisión 10%]]-VENTAS[[#This Row],[Costo SIN Comision]]</f>
        <v>0</v>
      </c>
      <c r="M27" s="16"/>
    </row>
    <row r="28" ht="20" customHeight="1" spans="1:13">
      <c r="A28" s="10">
        <v>45017</v>
      </c>
      <c r="B28" s="11"/>
      <c r="C28" s="11"/>
      <c r="D28" s="11"/>
      <c r="E28" s="11" t="s">
        <v>19553</v>
      </c>
      <c r="F28" s="11" t="str">
        <f>IFERROR(VLOOKUP(VENTAS[[#This Row],[Código del producto Vendido]],STOCK[],5,FALSE),"-")</f>
        <v>-</v>
      </c>
      <c r="G28" s="15">
        <v>3</v>
      </c>
      <c r="H28" s="16">
        <v>25</v>
      </c>
      <c r="I28" s="16">
        <f>VENTAS[[#This Row],[Cantidad]]*VENTAS[[#This Row],[Precio Venta]]</f>
        <v>75</v>
      </c>
      <c r="J28" s="16">
        <f>IF(VENTAS[[#This Row],[Nombre del Gestor]]&gt;1,VENTAS[[#This Row],[Total]]*10%,0)</f>
        <v>0</v>
      </c>
      <c r="K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75</v>
      </c>
      <c r="L28" s="16">
        <f>VENTAS[[#This Row],[Total]]-VENTAS[[#This Row],[Comisión 10%]]-VENTAS[[#This Row],[Costo SIN Comision]]</f>
        <v>0</v>
      </c>
      <c r="M28" s="16"/>
    </row>
    <row r="29" ht="20" customHeight="1" spans="1:13">
      <c r="A29" s="10">
        <v>45017</v>
      </c>
      <c r="B29" s="11"/>
      <c r="C29" s="11"/>
      <c r="D29" s="11"/>
      <c r="E29" s="11" t="s">
        <v>19554</v>
      </c>
      <c r="F29" s="11" t="str">
        <f>IFERROR(VLOOKUP(VENTAS[[#This Row],[Código del producto Vendido]],STOCK[],5,FALSE),"-")</f>
        <v>-</v>
      </c>
      <c r="G29" s="15">
        <v>3</v>
      </c>
      <c r="H29" s="16">
        <v>25</v>
      </c>
      <c r="I29" s="16">
        <f>VENTAS[[#This Row],[Cantidad]]*VENTAS[[#This Row],[Precio Venta]]</f>
        <v>75</v>
      </c>
      <c r="J29" s="16">
        <f>IF(VENTAS[[#This Row],[Nombre del Gestor]]&gt;1,VENTAS[[#This Row],[Total]]*10%,0)</f>
        <v>0</v>
      </c>
      <c r="K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75</v>
      </c>
      <c r="L29" s="16">
        <f>VENTAS[[#This Row],[Total]]-VENTAS[[#This Row],[Comisión 10%]]-VENTAS[[#This Row],[Costo SIN Comision]]</f>
        <v>0</v>
      </c>
      <c r="M29" s="16"/>
    </row>
    <row r="30" ht="20" customHeight="1" spans="1:13">
      <c r="A30" s="10">
        <v>45017</v>
      </c>
      <c r="B30" s="11"/>
      <c r="C30" s="11"/>
      <c r="D30" s="11"/>
      <c r="E30" s="11" t="s">
        <v>19555</v>
      </c>
      <c r="F30" s="11" t="str">
        <f>IFERROR(VLOOKUP(VENTAS[[#This Row],[Código del producto Vendido]],STOCK[],5,FALSE),"-")</f>
        <v>-</v>
      </c>
      <c r="G30" s="15">
        <v>2</v>
      </c>
      <c r="H30" s="16">
        <v>25</v>
      </c>
      <c r="I30" s="16">
        <f>VENTAS[[#This Row],[Cantidad]]*VENTAS[[#This Row],[Precio Venta]]</f>
        <v>50</v>
      </c>
      <c r="J30" s="16">
        <f>IF(VENTAS[[#This Row],[Nombre del Gestor]]&gt;1,VENTAS[[#This Row],[Total]]*10%,0)</f>
        <v>0</v>
      </c>
      <c r="K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30" s="16">
        <f>VENTAS[[#This Row],[Total]]-VENTAS[[#This Row],[Comisión 10%]]-VENTAS[[#This Row],[Costo SIN Comision]]</f>
        <v>0</v>
      </c>
      <c r="M30" s="16"/>
    </row>
    <row r="31" ht="20" customHeight="1" spans="1:13">
      <c r="A31" s="10">
        <v>45017</v>
      </c>
      <c r="B31" s="11"/>
      <c r="C31" s="11"/>
      <c r="D31" s="11"/>
      <c r="E31" s="11" t="s">
        <v>19543</v>
      </c>
      <c r="F31" s="11" t="str">
        <f>IFERROR(VLOOKUP(VENTAS[[#This Row],[Código del producto Vendido]],STOCK[],5,FALSE),"-")</f>
        <v>-</v>
      </c>
      <c r="G31" s="15">
        <v>1</v>
      </c>
      <c r="H31" s="16">
        <v>25</v>
      </c>
      <c r="I31" s="16">
        <f>VENTAS[[#This Row],[Cantidad]]*VENTAS[[#This Row],[Precio Venta]]</f>
        <v>25</v>
      </c>
      <c r="J31" s="16">
        <f>IF(VENTAS[[#This Row],[Nombre del Gestor]]&gt;1,VENTAS[[#This Row],[Total]]*10%,0)</f>
        <v>0</v>
      </c>
      <c r="K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1" s="16">
        <f>VENTAS[[#This Row],[Total]]-VENTAS[[#This Row],[Comisión 10%]]-VENTAS[[#This Row],[Costo SIN Comision]]</f>
        <v>0</v>
      </c>
      <c r="M31" s="16"/>
    </row>
    <row r="32" ht="20" customHeight="1" spans="1:13">
      <c r="A32" s="10">
        <v>45017</v>
      </c>
      <c r="B32" s="11"/>
      <c r="C32" s="11"/>
      <c r="D32" s="11"/>
      <c r="E32" s="11" t="s">
        <v>19556</v>
      </c>
      <c r="F32" s="11" t="str">
        <f>IFERROR(VLOOKUP(VENTAS[[#This Row],[Código del producto Vendido]],STOCK[],5,FALSE),"-")</f>
        <v>-</v>
      </c>
      <c r="G32" s="15">
        <v>2</v>
      </c>
      <c r="H32" s="16">
        <v>25</v>
      </c>
      <c r="I32" s="16">
        <f>VENTAS[[#This Row],[Cantidad]]*VENTAS[[#This Row],[Precio Venta]]</f>
        <v>50</v>
      </c>
      <c r="J32" s="16">
        <f>IF(VENTAS[[#This Row],[Nombre del Gestor]]&gt;1,VENTAS[[#This Row],[Total]]*10%,0)</f>
        <v>0</v>
      </c>
      <c r="K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32" s="16">
        <f>VENTAS[[#This Row],[Total]]-VENTAS[[#This Row],[Comisión 10%]]-VENTAS[[#This Row],[Costo SIN Comision]]</f>
        <v>0</v>
      </c>
      <c r="M32" s="16"/>
    </row>
    <row r="33" ht="20" customHeight="1" spans="1:13">
      <c r="A33" s="10">
        <v>45017</v>
      </c>
      <c r="B33" s="11"/>
      <c r="C33" s="11"/>
      <c r="D33" s="11"/>
      <c r="E33" s="11" t="s">
        <v>19557</v>
      </c>
      <c r="F33" s="11" t="str">
        <f>IFERROR(VLOOKUP(VENTAS[[#This Row],[Código del producto Vendido]],STOCK[],5,FALSE),"-")</f>
        <v>-</v>
      </c>
      <c r="G33" s="15">
        <v>1</v>
      </c>
      <c r="H33" s="16">
        <v>25</v>
      </c>
      <c r="I33" s="16">
        <f>VENTAS[[#This Row],[Cantidad]]*VENTAS[[#This Row],[Precio Venta]]</f>
        <v>25</v>
      </c>
      <c r="J33" s="16">
        <f>IF(VENTAS[[#This Row],[Nombre del Gestor]]&gt;1,VENTAS[[#This Row],[Total]]*10%,0)</f>
        <v>0</v>
      </c>
      <c r="K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3" s="16">
        <f>VENTAS[[#This Row],[Total]]-VENTAS[[#This Row],[Comisión 10%]]-VENTAS[[#This Row],[Costo SIN Comision]]</f>
        <v>0</v>
      </c>
      <c r="M33" s="16"/>
    </row>
    <row r="34" ht="20" customHeight="1" spans="1:13">
      <c r="A34" s="10">
        <v>45017</v>
      </c>
      <c r="B34" s="11"/>
      <c r="C34" s="11"/>
      <c r="D34" s="11"/>
      <c r="E34" s="11" t="s">
        <v>19558</v>
      </c>
      <c r="F34" s="11" t="str">
        <f>IFERROR(VLOOKUP(VENTAS[[#This Row],[Código del producto Vendido]],STOCK[],5,FALSE),"-")</f>
        <v>-</v>
      </c>
      <c r="G34" s="15">
        <v>1</v>
      </c>
      <c r="H34" s="16">
        <v>25</v>
      </c>
      <c r="I34" s="16">
        <f>VENTAS[[#This Row],[Cantidad]]*VENTAS[[#This Row],[Precio Venta]]</f>
        <v>25</v>
      </c>
      <c r="J34" s="16">
        <f>IF(VENTAS[[#This Row],[Nombre del Gestor]]&gt;1,VENTAS[[#This Row],[Total]]*10%,0)</f>
        <v>0</v>
      </c>
      <c r="K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4" s="16">
        <f>VENTAS[[#This Row],[Total]]-VENTAS[[#This Row],[Comisión 10%]]-VENTAS[[#This Row],[Costo SIN Comision]]</f>
        <v>0</v>
      </c>
      <c r="M34" s="16"/>
    </row>
    <row r="35" ht="20" customHeight="1" spans="1:13">
      <c r="A35" s="10">
        <v>45017</v>
      </c>
      <c r="B35" s="11"/>
      <c r="C35" s="11"/>
      <c r="D35" s="11"/>
      <c r="E35" s="11" t="s">
        <v>19559</v>
      </c>
      <c r="F35" s="11" t="str">
        <f>IFERROR(VLOOKUP(VENTAS[[#This Row],[Código del producto Vendido]],STOCK[],5,FALSE),"-")</f>
        <v>-</v>
      </c>
      <c r="G35" s="15">
        <v>1</v>
      </c>
      <c r="H35" s="16">
        <v>22</v>
      </c>
      <c r="I35" s="16">
        <f>VENTAS[[#This Row],[Cantidad]]*VENTAS[[#This Row],[Precio Venta]]</f>
        <v>22</v>
      </c>
      <c r="J35" s="16">
        <f>IF(VENTAS[[#This Row],[Nombre del Gestor]]&gt;1,VENTAS[[#This Row],[Total]]*10%,0)</f>
        <v>0</v>
      </c>
      <c r="K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35" s="16">
        <f>VENTAS[[#This Row],[Total]]-VENTAS[[#This Row],[Comisión 10%]]-VENTAS[[#This Row],[Costo SIN Comision]]</f>
        <v>0</v>
      </c>
      <c r="M35" s="16"/>
    </row>
    <row r="36" ht="20" customHeight="1" spans="1:13">
      <c r="A36" s="10">
        <v>45017</v>
      </c>
      <c r="B36" s="11"/>
      <c r="C36" s="11"/>
      <c r="D36" s="11"/>
      <c r="E36" s="11" t="s">
        <v>19560</v>
      </c>
      <c r="F36" s="11" t="str">
        <f>IFERROR(VLOOKUP(VENTAS[[#This Row],[Código del producto Vendido]],STOCK[],5,FALSE),"-")</f>
        <v>-</v>
      </c>
      <c r="G36" s="15">
        <v>1</v>
      </c>
      <c r="H36" s="16">
        <v>22</v>
      </c>
      <c r="I36" s="16">
        <f>VENTAS[[#This Row],[Cantidad]]*VENTAS[[#This Row],[Precio Venta]]</f>
        <v>22</v>
      </c>
      <c r="J36" s="16">
        <f>IF(VENTAS[[#This Row],[Nombre del Gestor]]&gt;1,VENTAS[[#This Row],[Total]]*10%,0)</f>
        <v>0</v>
      </c>
      <c r="K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36" s="16">
        <f>VENTAS[[#This Row],[Total]]-VENTAS[[#This Row],[Comisión 10%]]-VENTAS[[#This Row],[Costo SIN Comision]]</f>
        <v>0</v>
      </c>
      <c r="M36" s="16"/>
    </row>
    <row r="37" ht="20" customHeight="1" spans="1:13">
      <c r="A37" s="10">
        <v>45017</v>
      </c>
      <c r="B37" s="11"/>
      <c r="C37" s="11"/>
      <c r="D37" s="11"/>
      <c r="E37" s="11" t="s">
        <v>19561</v>
      </c>
      <c r="F37" s="11" t="str">
        <f>IFERROR(VLOOKUP(VENTAS[[#This Row],[Código del producto Vendido]],STOCK[],5,FALSE),"-")</f>
        <v>-</v>
      </c>
      <c r="G37" s="15">
        <v>1</v>
      </c>
      <c r="H37" s="16">
        <v>25</v>
      </c>
      <c r="I37" s="16">
        <f>VENTAS[[#This Row],[Cantidad]]*VENTAS[[#This Row],[Precio Venta]]</f>
        <v>25</v>
      </c>
      <c r="J37" s="16">
        <f>IF(VENTAS[[#This Row],[Nombre del Gestor]]&gt;1,VENTAS[[#This Row],[Total]]*10%,0)</f>
        <v>0</v>
      </c>
      <c r="K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7" s="16">
        <f>VENTAS[[#This Row],[Total]]-VENTAS[[#This Row],[Comisión 10%]]-VENTAS[[#This Row],[Costo SIN Comision]]</f>
        <v>0</v>
      </c>
      <c r="M37" s="16"/>
    </row>
    <row r="38" ht="20" customHeight="1" spans="1:13">
      <c r="A38" s="10">
        <v>45017</v>
      </c>
      <c r="B38" s="11"/>
      <c r="C38" s="11"/>
      <c r="D38" s="11"/>
      <c r="E38" s="11" t="s">
        <v>19562</v>
      </c>
      <c r="F38" s="11" t="str">
        <f>IFERROR(VLOOKUP(VENTAS[[#This Row],[Código del producto Vendido]],STOCK[],5,FALSE),"-")</f>
        <v>-</v>
      </c>
      <c r="G38" s="15">
        <v>1</v>
      </c>
      <c r="H38" s="16">
        <v>22</v>
      </c>
      <c r="I38" s="16">
        <f>VENTAS[[#This Row],[Cantidad]]*VENTAS[[#This Row],[Precio Venta]]</f>
        <v>22</v>
      </c>
      <c r="J38" s="16">
        <f>IF(VENTAS[[#This Row],[Nombre del Gestor]]&gt;1,VENTAS[[#This Row],[Total]]*10%,0)</f>
        <v>0</v>
      </c>
      <c r="K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38" s="16">
        <f>VENTAS[[#This Row],[Total]]-VENTAS[[#This Row],[Comisión 10%]]-VENTAS[[#This Row],[Costo SIN Comision]]</f>
        <v>0</v>
      </c>
      <c r="M38" s="16"/>
    </row>
    <row r="39" ht="20" customHeight="1" spans="1:13">
      <c r="A39" s="10">
        <v>45017</v>
      </c>
      <c r="B39" s="11"/>
      <c r="C39" s="11"/>
      <c r="D39" s="11"/>
      <c r="E39" s="11" t="s">
        <v>19563</v>
      </c>
      <c r="F39" s="11" t="str">
        <f>IFERROR(VLOOKUP(VENTAS[[#This Row],[Código del producto Vendido]],STOCK[],5,FALSE),"-")</f>
        <v>-</v>
      </c>
      <c r="G39" s="15">
        <v>1</v>
      </c>
      <c r="H39" s="16">
        <v>15</v>
      </c>
      <c r="I39" s="16">
        <f>VENTAS[[#This Row],[Cantidad]]*VENTAS[[#This Row],[Precio Venta]]</f>
        <v>15</v>
      </c>
      <c r="J39" s="16">
        <f>IF(VENTAS[[#This Row],[Nombre del Gestor]]&gt;1,VENTAS[[#This Row],[Total]]*10%,0)</f>
        <v>0</v>
      </c>
      <c r="K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39" s="16">
        <f>VENTAS[[#This Row],[Total]]-VENTAS[[#This Row],[Comisión 10%]]-VENTAS[[#This Row],[Costo SIN Comision]]</f>
        <v>0</v>
      </c>
      <c r="M39" s="16"/>
    </row>
    <row r="40" ht="20" customHeight="1" spans="1:13">
      <c r="A40" s="10">
        <v>45017</v>
      </c>
      <c r="B40" s="11"/>
      <c r="C40" s="11"/>
      <c r="D40" s="11"/>
      <c r="E40" s="11" t="s">
        <v>19564</v>
      </c>
      <c r="F40" s="11" t="str">
        <f>IFERROR(VLOOKUP(VENTAS[[#This Row],[Código del producto Vendido]],STOCK[],5,FALSE),"-")</f>
        <v>-</v>
      </c>
      <c r="G40" s="15">
        <v>1</v>
      </c>
      <c r="H40" s="16">
        <v>10</v>
      </c>
      <c r="I40" s="16">
        <f>VENTAS[[#This Row],[Cantidad]]*VENTAS[[#This Row],[Precio Venta]]</f>
        <v>10</v>
      </c>
      <c r="J40" s="16">
        <f>IF(VENTAS[[#This Row],[Nombre del Gestor]]&gt;1,VENTAS[[#This Row],[Total]]*10%,0)</f>
        <v>0</v>
      </c>
      <c r="K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40" s="16">
        <f>VENTAS[[#This Row],[Total]]-VENTAS[[#This Row],[Comisión 10%]]-VENTAS[[#This Row],[Costo SIN Comision]]</f>
        <v>0</v>
      </c>
      <c r="M40" s="16"/>
    </row>
    <row r="41" ht="20" customHeight="1" spans="1:13">
      <c r="A41" s="10">
        <v>45017</v>
      </c>
      <c r="B41" s="11"/>
      <c r="C41" s="11"/>
      <c r="D41" s="11"/>
      <c r="E41" s="11" t="s">
        <v>19564</v>
      </c>
      <c r="F41" s="11" t="str">
        <f>IFERROR(VLOOKUP(VENTAS[[#This Row],[Código del producto Vendido]],STOCK[],5,FALSE),"-")</f>
        <v>-</v>
      </c>
      <c r="G41" s="15">
        <v>1</v>
      </c>
      <c r="H41" s="16">
        <v>10</v>
      </c>
      <c r="I41" s="16">
        <f>VENTAS[[#This Row],[Cantidad]]*VENTAS[[#This Row],[Precio Venta]]</f>
        <v>10</v>
      </c>
      <c r="J41" s="16">
        <f>IF(VENTAS[[#This Row],[Nombre del Gestor]]&gt;1,VENTAS[[#This Row],[Total]]*10%,0)</f>
        <v>0</v>
      </c>
      <c r="K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41" s="16">
        <f>VENTAS[[#This Row],[Total]]-VENTAS[[#This Row],[Comisión 10%]]-VENTAS[[#This Row],[Costo SIN Comision]]</f>
        <v>0</v>
      </c>
      <c r="M41" s="16"/>
    </row>
    <row r="42" ht="20" customHeight="1" spans="1:13">
      <c r="A42" s="10">
        <v>45017</v>
      </c>
      <c r="B42" s="11"/>
      <c r="C42" s="11"/>
      <c r="D42" s="11"/>
      <c r="E42" s="11" t="s">
        <v>19565</v>
      </c>
      <c r="F42" s="11" t="str">
        <f>IFERROR(VLOOKUP(VENTAS[[#This Row],[Código del producto Vendido]],STOCK[],5,FALSE),"-")</f>
        <v>-</v>
      </c>
      <c r="G42" s="15">
        <v>1</v>
      </c>
      <c r="H42" s="16">
        <v>22</v>
      </c>
      <c r="I42" s="16">
        <f>VENTAS[[#This Row],[Cantidad]]*VENTAS[[#This Row],[Precio Venta]]</f>
        <v>22</v>
      </c>
      <c r="J42" s="16">
        <f>IF(VENTAS[[#This Row],[Nombre del Gestor]]&gt;1,VENTAS[[#This Row],[Total]]*10%,0)</f>
        <v>0</v>
      </c>
      <c r="K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42" s="16">
        <f>VENTAS[[#This Row],[Total]]-VENTAS[[#This Row],[Comisión 10%]]-VENTAS[[#This Row],[Costo SIN Comision]]</f>
        <v>0</v>
      </c>
      <c r="M42" s="16"/>
    </row>
    <row r="43" ht="20" customHeight="1" spans="1:13">
      <c r="A43" s="10">
        <v>45017</v>
      </c>
      <c r="B43" s="11"/>
      <c r="C43" s="11"/>
      <c r="D43" s="11"/>
      <c r="E43" s="11" t="s">
        <v>19566</v>
      </c>
      <c r="F43" s="11" t="str">
        <f>IFERROR(VLOOKUP(VENTAS[[#This Row],[Código del producto Vendido]],STOCK[],5,FALSE),"-")</f>
        <v>-</v>
      </c>
      <c r="G43" s="15">
        <v>2</v>
      </c>
      <c r="H43" s="16">
        <v>25</v>
      </c>
      <c r="I43" s="16">
        <f>VENTAS[[#This Row],[Cantidad]]*VENTAS[[#This Row],[Precio Venta]]</f>
        <v>50</v>
      </c>
      <c r="J43" s="16">
        <f>IF(VENTAS[[#This Row],[Nombre del Gestor]]&gt;1,VENTAS[[#This Row],[Total]]*10%,0)</f>
        <v>0</v>
      </c>
      <c r="K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43" s="16">
        <f>VENTAS[[#This Row],[Total]]-VENTAS[[#This Row],[Comisión 10%]]-VENTAS[[#This Row],[Costo SIN Comision]]</f>
        <v>0</v>
      </c>
      <c r="M43" s="16"/>
    </row>
    <row r="44" ht="20" customHeight="1" spans="1:13">
      <c r="A44" s="10">
        <v>45017</v>
      </c>
      <c r="B44" s="11"/>
      <c r="C44" s="11"/>
      <c r="D44" s="11"/>
      <c r="E44" s="11" t="s">
        <v>19567</v>
      </c>
      <c r="F44" s="11" t="str">
        <f>IFERROR(VLOOKUP(VENTAS[[#This Row],[Código del producto Vendido]],STOCK[],5,FALSE),"-")</f>
        <v>-</v>
      </c>
      <c r="G44" s="15">
        <v>1</v>
      </c>
      <c r="H44" s="16">
        <v>25</v>
      </c>
      <c r="I44" s="16">
        <f>VENTAS[[#This Row],[Cantidad]]*VENTAS[[#This Row],[Precio Venta]]</f>
        <v>25</v>
      </c>
      <c r="J44" s="16">
        <f>IF(VENTAS[[#This Row],[Nombre del Gestor]]&gt;1,VENTAS[[#This Row],[Total]]*10%,0)</f>
        <v>0</v>
      </c>
      <c r="K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44" s="16">
        <f>VENTAS[[#This Row],[Total]]-VENTAS[[#This Row],[Comisión 10%]]-VENTAS[[#This Row],[Costo SIN Comision]]</f>
        <v>0</v>
      </c>
      <c r="M44" s="16"/>
    </row>
    <row r="45" ht="20" customHeight="1" spans="1:13">
      <c r="A45" s="10">
        <v>45017</v>
      </c>
      <c r="B45" s="11"/>
      <c r="C45" s="11"/>
      <c r="D45" s="11"/>
      <c r="E45" s="11" t="s">
        <v>19568</v>
      </c>
      <c r="F45" s="11" t="str">
        <f>IFERROR(VLOOKUP(VENTAS[[#This Row],[Código del producto Vendido]],STOCK[],5,FALSE),"-")</f>
        <v>-</v>
      </c>
      <c r="G45" s="15">
        <v>2</v>
      </c>
      <c r="H45" s="16">
        <v>25</v>
      </c>
      <c r="I45" s="16">
        <f>VENTAS[[#This Row],[Cantidad]]*VENTAS[[#This Row],[Precio Venta]]</f>
        <v>50</v>
      </c>
      <c r="J45" s="16">
        <f>IF(VENTAS[[#This Row],[Nombre del Gestor]]&gt;1,VENTAS[[#This Row],[Total]]*10%,0)</f>
        <v>0</v>
      </c>
      <c r="K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45" s="16">
        <f>VENTAS[[#This Row],[Total]]-VENTAS[[#This Row],[Comisión 10%]]-VENTAS[[#This Row],[Costo SIN Comision]]</f>
        <v>0</v>
      </c>
      <c r="M45" s="16"/>
    </row>
    <row r="46" ht="20" customHeight="1" spans="1:13">
      <c r="A46" s="10">
        <v>45017</v>
      </c>
      <c r="B46" s="11"/>
      <c r="C46" s="11"/>
      <c r="D46" s="11"/>
      <c r="E46" s="11" t="s">
        <v>19569</v>
      </c>
      <c r="F46" s="11" t="str">
        <f>IFERROR(VLOOKUP(VENTAS[[#This Row],[Código del producto Vendido]],STOCK[],5,FALSE),"-")</f>
        <v>-</v>
      </c>
      <c r="G46" s="15">
        <v>1</v>
      </c>
      <c r="H46" s="16">
        <v>10</v>
      </c>
      <c r="I46" s="16">
        <f>VENTAS[[#This Row],[Cantidad]]*VENTAS[[#This Row],[Precio Venta]]</f>
        <v>10</v>
      </c>
      <c r="J46" s="16">
        <f>IF(VENTAS[[#This Row],[Nombre del Gestor]]&gt;1,VENTAS[[#This Row],[Total]]*10%,0)</f>
        <v>0</v>
      </c>
      <c r="K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46" s="16">
        <f>VENTAS[[#This Row],[Total]]-VENTAS[[#This Row],[Comisión 10%]]-VENTAS[[#This Row],[Costo SIN Comision]]</f>
        <v>0</v>
      </c>
      <c r="M46" s="16"/>
    </row>
    <row r="47" ht="20" customHeight="1" spans="1:13">
      <c r="A47" s="10">
        <v>45017</v>
      </c>
      <c r="B47" s="11"/>
      <c r="C47" s="11"/>
      <c r="D47" s="11"/>
      <c r="E47" s="11" t="s">
        <v>19570</v>
      </c>
      <c r="F47" s="11" t="str">
        <f>IFERROR(VLOOKUP(VENTAS[[#This Row],[Código del producto Vendido]],STOCK[],5,FALSE),"-")</f>
        <v>-</v>
      </c>
      <c r="G47" s="15">
        <v>1</v>
      </c>
      <c r="H47" s="16">
        <v>40</v>
      </c>
      <c r="I47" s="16">
        <f>VENTAS[[#This Row],[Cantidad]]*VENTAS[[#This Row],[Precio Venta]]</f>
        <v>40</v>
      </c>
      <c r="J47" s="16">
        <f>IF(VENTAS[[#This Row],[Nombre del Gestor]]&gt;1,VENTAS[[#This Row],[Total]]*10%,0)</f>
        <v>0</v>
      </c>
      <c r="K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47" s="16">
        <f>VENTAS[[#This Row],[Total]]-VENTAS[[#This Row],[Comisión 10%]]-VENTAS[[#This Row],[Costo SIN Comision]]</f>
        <v>0</v>
      </c>
      <c r="M47" s="16"/>
    </row>
    <row r="48" ht="20" customHeight="1" spans="1:13">
      <c r="A48" s="10">
        <v>45017</v>
      </c>
      <c r="B48" s="11"/>
      <c r="C48" s="11"/>
      <c r="D48" s="11"/>
      <c r="E48" s="11" t="s">
        <v>19571</v>
      </c>
      <c r="F48" s="11" t="str">
        <f>IFERROR(VLOOKUP(VENTAS[[#This Row],[Código del producto Vendido]],STOCK[],5,FALSE),"-")</f>
        <v>-</v>
      </c>
      <c r="G48" s="15">
        <v>1</v>
      </c>
      <c r="H48" s="16">
        <v>19</v>
      </c>
      <c r="I48" s="16">
        <f>VENTAS[[#This Row],[Cantidad]]*VENTAS[[#This Row],[Precio Venta]]</f>
        <v>19</v>
      </c>
      <c r="J48" s="16">
        <f>IF(VENTAS[[#This Row],[Nombre del Gestor]]&gt;1,VENTAS[[#This Row],[Total]]*10%,0)</f>
        <v>0</v>
      </c>
      <c r="K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48" s="16">
        <f>VENTAS[[#This Row],[Total]]-VENTAS[[#This Row],[Comisión 10%]]-VENTAS[[#This Row],[Costo SIN Comision]]</f>
        <v>0</v>
      </c>
      <c r="M48" s="16"/>
    </row>
    <row r="49" ht="20" customHeight="1" spans="1:13">
      <c r="A49" s="10">
        <v>45017</v>
      </c>
      <c r="B49" s="11" t="s">
        <v>19572</v>
      </c>
      <c r="C49" s="11"/>
      <c r="D49" s="11"/>
      <c r="E49" s="11" t="s">
        <v>19573</v>
      </c>
      <c r="F49" s="11" t="str">
        <f>IFERROR(VLOOKUP(VENTAS[[#This Row],[Código del producto Vendido]],STOCK[],5,FALSE),"-")</f>
        <v>-</v>
      </c>
      <c r="G49" s="15">
        <v>1</v>
      </c>
      <c r="H49" s="16">
        <v>40</v>
      </c>
      <c r="I49" s="16">
        <f>VENTAS[[#This Row],[Cantidad]]*VENTAS[[#This Row],[Precio Venta]]</f>
        <v>40</v>
      </c>
      <c r="J49" s="16">
        <f>IF(VENTAS[[#This Row],[Nombre del Gestor]]&gt;1,VENTAS[[#This Row],[Total]]*10%,0)</f>
        <v>0</v>
      </c>
      <c r="K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49" s="16">
        <f>VENTAS[[#This Row],[Total]]-VENTAS[[#This Row],[Comisión 10%]]-VENTAS[[#This Row],[Costo SIN Comision]]</f>
        <v>0</v>
      </c>
      <c r="M49" s="16"/>
    </row>
    <row r="50" ht="20" customHeight="1" spans="1:13">
      <c r="A50" s="10">
        <v>45017</v>
      </c>
      <c r="B50" s="11"/>
      <c r="C50" s="11"/>
      <c r="D50" s="11"/>
      <c r="E50" s="11" t="s">
        <v>19574</v>
      </c>
      <c r="F50" s="11" t="str">
        <f>IFERROR(VLOOKUP(VENTAS[[#This Row],[Código del producto Vendido]],STOCK[],5,FALSE),"-")</f>
        <v>-</v>
      </c>
      <c r="G50" s="15">
        <v>1</v>
      </c>
      <c r="H50" s="16">
        <v>17</v>
      </c>
      <c r="I50" s="16">
        <f>VENTAS[[#This Row],[Cantidad]]*VENTAS[[#This Row],[Precio Venta]]</f>
        <v>17</v>
      </c>
      <c r="J50" s="16">
        <f>IF(VENTAS[[#This Row],[Nombre del Gestor]]&gt;1,VENTAS[[#This Row],[Total]]*10%,0)</f>
        <v>0</v>
      </c>
      <c r="K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50" s="16">
        <f>VENTAS[[#This Row],[Total]]-VENTAS[[#This Row],[Comisión 10%]]-VENTAS[[#This Row],[Costo SIN Comision]]</f>
        <v>0</v>
      </c>
      <c r="M50" s="16"/>
    </row>
    <row r="51" ht="20" customHeight="1" spans="1:13">
      <c r="A51" s="10">
        <v>45017</v>
      </c>
      <c r="B51" s="11"/>
      <c r="C51" s="11"/>
      <c r="D51" s="11"/>
      <c r="E51" s="11" t="s">
        <v>19575</v>
      </c>
      <c r="F51" s="11" t="str">
        <f>IFERROR(VLOOKUP(VENTAS[[#This Row],[Código del producto Vendido]],STOCK[],5,FALSE),"-")</f>
        <v>-</v>
      </c>
      <c r="G51" s="15">
        <v>3</v>
      </c>
      <c r="H51" s="16">
        <v>15</v>
      </c>
      <c r="I51" s="16">
        <f>VENTAS[[#This Row],[Cantidad]]*VENTAS[[#This Row],[Precio Venta]]</f>
        <v>45</v>
      </c>
      <c r="J51" s="16">
        <f>IF(VENTAS[[#This Row],[Nombre del Gestor]]&gt;1,VENTAS[[#This Row],[Total]]*10%,0)</f>
        <v>0</v>
      </c>
      <c r="K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51" s="16">
        <f>VENTAS[[#This Row],[Total]]-VENTAS[[#This Row],[Comisión 10%]]-VENTAS[[#This Row],[Costo SIN Comision]]</f>
        <v>0</v>
      </c>
      <c r="M51" s="16"/>
    </row>
    <row r="52" ht="20" customHeight="1" spans="1:13">
      <c r="A52" s="10"/>
      <c r="B52" s="11" t="s">
        <v>19572</v>
      </c>
      <c r="C52" s="11"/>
      <c r="D52" s="11"/>
      <c r="E52" s="11" t="s">
        <v>19576</v>
      </c>
      <c r="F52" s="11" t="str">
        <f>IFERROR(VLOOKUP(VENTAS[[#This Row],[Código del producto Vendido]],STOCK[],5,FALSE),"-")</f>
        <v>-</v>
      </c>
      <c r="G52" s="15">
        <v>3</v>
      </c>
      <c r="H52" s="16">
        <v>20</v>
      </c>
      <c r="I52" s="16">
        <f>VENTAS[[#This Row],[Cantidad]]*VENTAS[[#This Row],[Precio Venta]]</f>
        <v>60</v>
      </c>
      <c r="J52" s="16">
        <f>IF(VENTAS[[#This Row],[Nombre del Gestor]]&gt;1,VENTAS[[#This Row],[Total]]*10%,0)</f>
        <v>0</v>
      </c>
      <c r="K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52" s="16">
        <f>VENTAS[[#This Row],[Total]]-VENTAS[[#This Row],[Comisión 10%]]-VENTAS[[#This Row],[Costo SIN Comision]]</f>
        <v>0</v>
      </c>
      <c r="M52" s="16"/>
    </row>
    <row r="53" ht="20" customHeight="1" spans="1:13">
      <c r="A53" s="10"/>
      <c r="B53" s="11" t="s">
        <v>19572</v>
      </c>
      <c r="C53" s="11"/>
      <c r="D53" s="11"/>
      <c r="E53" s="11" t="s">
        <v>19577</v>
      </c>
      <c r="F53" s="11" t="str">
        <f>IFERROR(VLOOKUP(VENTAS[[#This Row],[Código del producto Vendido]],STOCK[],5,FALSE),"-")</f>
        <v>-</v>
      </c>
      <c r="G53" s="15">
        <v>4</v>
      </c>
      <c r="H53" s="16">
        <v>15</v>
      </c>
      <c r="I53" s="16">
        <f>VENTAS[[#This Row],[Cantidad]]*VENTAS[[#This Row],[Precio Venta]]</f>
        <v>60</v>
      </c>
      <c r="J53" s="16">
        <f>IF(VENTAS[[#This Row],[Nombre del Gestor]]&gt;1,VENTAS[[#This Row],[Total]]*10%,0)</f>
        <v>0</v>
      </c>
      <c r="K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53" s="16">
        <f>VENTAS[[#This Row],[Total]]-VENTAS[[#This Row],[Comisión 10%]]-VENTAS[[#This Row],[Costo SIN Comision]]</f>
        <v>0</v>
      </c>
      <c r="M53" s="16"/>
    </row>
    <row r="54" ht="20" customHeight="1" spans="1:13">
      <c r="A54" s="10"/>
      <c r="B54" s="11" t="s">
        <v>19572</v>
      </c>
      <c r="C54" s="11"/>
      <c r="D54" s="11"/>
      <c r="E54" s="11" t="s">
        <v>19578</v>
      </c>
      <c r="F54" s="11" t="str">
        <f>IFERROR(VLOOKUP(VENTAS[[#This Row],[Código del producto Vendido]],STOCK[],5,FALSE),"-")</f>
        <v>-</v>
      </c>
      <c r="G54" s="15">
        <v>4</v>
      </c>
      <c r="H54" s="16">
        <v>20</v>
      </c>
      <c r="I54" s="16">
        <f>VENTAS[[#This Row],[Cantidad]]*VENTAS[[#This Row],[Precio Venta]]</f>
        <v>80</v>
      </c>
      <c r="J54" s="16">
        <f>IF(VENTAS[[#This Row],[Nombre del Gestor]]&gt;1,VENTAS[[#This Row],[Total]]*10%,0)</f>
        <v>0</v>
      </c>
      <c r="K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80</v>
      </c>
      <c r="L54" s="16">
        <f>VENTAS[[#This Row],[Total]]-VENTAS[[#This Row],[Comisión 10%]]-VENTAS[[#This Row],[Costo SIN Comision]]</f>
        <v>0</v>
      </c>
      <c r="M54" s="16"/>
    </row>
    <row r="55" ht="20" customHeight="1" spans="1:13">
      <c r="A55" s="10"/>
      <c r="B55" s="11" t="s">
        <v>19572</v>
      </c>
      <c r="C55" s="11"/>
      <c r="D55" s="11"/>
      <c r="E55" s="11" t="s">
        <v>19579</v>
      </c>
      <c r="F55" s="11" t="str">
        <f>IFERROR(VLOOKUP(VENTAS[[#This Row],[Código del producto Vendido]],STOCK[],5,FALSE),"-")</f>
        <v>-</v>
      </c>
      <c r="G55" s="15">
        <v>4</v>
      </c>
      <c r="H55" s="16">
        <v>20</v>
      </c>
      <c r="I55" s="16">
        <f>VENTAS[[#This Row],[Cantidad]]*VENTAS[[#This Row],[Precio Venta]]</f>
        <v>80</v>
      </c>
      <c r="J55" s="16">
        <f>IF(VENTAS[[#This Row],[Nombre del Gestor]]&gt;1,VENTAS[[#This Row],[Total]]*10%,0)</f>
        <v>0</v>
      </c>
      <c r="K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80</v>
      </c>
      <c r="L55" s="16">
        <f>VENTAS[[#This Row],[Total]]-VENTAS[[#This Row],[Comisión 10%]]-VENTAS[[#This Row],[Costo SIN Comision]]</f>
        <v>0</v>
      </c>
      <c r="M55" s="16"/>
    </row>
    <row r="56" ht="20" customHeight="1" spans="1:13">
      <c r="A56" s="10"/>
      <c r="B56" s="11" t="s">
        <v>19572</v>
      </c>
      <c r="C56" s="11"/>
      <c r="D56" s="11"/>
      <c r="E56" s="11" t="s">
        <v>19580</v>
      </c>
      <c r="F56" s="11" t="str">
        <f>IFERROR(VLOOKUP(VENTAS[[#This Row],[Código del producto Vendido]],STOCK[],5,FALSE),"-")</f>
        <v>-</v>
      </c>
      <c r="G56" s="15">
        <v>4</v>
      </c>
      <c r="H56" s="16">
        <v>20</v>
      </c>
      <c r="I56" s="16">
        <f>VENTAS[[#This Row],[Cantidad]]*VENTAS[[#This Row],[Precio Venta]]</f>
        <v>80</v>
      </c>
      <c r="J56" s="16">
        <f>IF(VENTAS[[#This Row],[Nombre del Gestor]]&gt;1,VENTAS[[#This Row],[Total]]*10%,0)</f>
        <v>0</v>
      </c>
      <c r="K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80</v>
      </c>
      <c r="L56" s="16">
        <f>VENTAS[[#This Row],[Total]]-VENTAS[[#This Row],[Comisión 10%]]-VENTAS[[#This Row],[Costo SIN Comision]]</f>
        <v>0</v>
      </c>
      <c r="M56" s="16"/>
    </row>
    <row r="57" ht="20" customHeight="1" spans="1:13">
      <c r="A57" s="10"/>
      <c r="B57" s="11" t="s">
        <v>19572</v>
      </c>
      <c r="C57" s="11"/>
      <c r="D57" s="11"/>
      <c r="E57" s="11" t="s">
        <v>19581</v>
      </c>
      <c r="F57" s="11" t="str">
        <f>IFERROR(VLOOKUP(VENTAS[[#This Row],[Código del producto Vendido]],STOCK[],5,FALSE),"-")</f>
        <v>-</v>
      </c>
      <c r="G57" s="15">
        <v>4</v>
      </c>
      <c r="H57" s="16">
        <v>20</v>
      </c>
      <c r="I57" s="16">
        <f>VENTAS[[#This Row],[Cantidad]]*VENTAS[[#This Row],[Precio Venta]]</f>
        <v>80</v>
      </c>
      <c r="J57" s="16">
        <f>IF(VENTAS[[#This Row],[Nombre del Gestor]]&gt;1,VENTAS[[#This Row],[Total]]*10%,0)</f>
        <v>0</v>
      </c>
      <c r="K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80</v>
      </c>
      <c r="L57" s="16">
        <f>VENTAS[[#This Row],[Total]]-VENTAS[[#This Row],[Comisión 10%]]-VENTAS[[#This Row],[Costo SIN Comision]]</f>
        <v>0</v>
      </c>
      <c r="M57" s="16"/>
    </row>
    <row r="58" ht="20" customHeight="1" spans="1:13">
      <c r="A58" s="10"/>
      <c r="B58" s="11" t="s">
        <v>19572</v>
      </c>
      <c r="C58" s="11"/>
      <c r="D58" s="11"/>
      <c r="E58" s="11" t="s">
        <v>19582</v>
      </c>
      <c r="F58" s="11" t="str">
        <f>IFERROR(VLOOKUP(VENTAS[[#This Row],[Código del producto Vendido]],STOCK[],5,FALSE),"-")</f>
        <v>-</v>
      </c>
      <c r="G58" s="15">
        <v>4</v>
      </c>
      <c r="H58" s="16">
        <v>20</v>
      </c>
      <c r="I58" s="16">
        <f>VENTAS[[#This Row],[Cantidad]]*VENTAS[[#This Row],[Precio Venta]]</f>
        <v>80</v>
      </c>
      <c r="J58" s="16">
        <f>IF(VENTAS[[#This Row],[Nombre del Gestor]]&gt;1,VENTAS[[#This Row],[Total]]*10%,0)</f>
        <v>0</v>
      </c>
      <c r="K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80</v>
      </c>
      <c r="L58" s="16">
        <f>VENTAS[[#This Row],[Total]]-VENTAS[[#This Row],[Comisión 10%]]-VENTAS[[#This Row],[Costo SIN Comision]]</f>
        <v>0</v>
      </c>
      <c r="M58" s="16"/>
    </row>
    <row r="59" ht="20" customHeight="1" spans="1:13">
      <c r="A59" s="10">
        <v>45017</v>
      </c>
      <c r="B59" s="11"/>
      <c r="C59" s="11"/>
      <c r="D59" s="11"/>
      <c r="E59" s="11" t="s">
        <v>19583</v>
      </c>
      <c r="F59" s="11" t="str">
        <f>IFERROR(VLOOKUP(VENTAS[[#This Row],[Código del producto Vendido]],STOCK[],5,FALSE),"-")</f>
        <v>-</v>
      </c>
      <c r="G59" s="15">
        <v>1</v>
      </c>
      <c r="H59" s="16">
        <v>15</v>
      </c>
      <c r="I59" s="16">
        <f>VENTAS[[#This Row],[Cantidad]]*VENTAS[[#This Row],[Precio Venta]]</f>
        <v>15</v>
      </c>
      <c r="J59" s="16">
        <f>IF(VENTAS[[#This Row],[Nombre del Gestor]]&gt;1,VENTAS[[#This Row],[Total]]*10%,0)</f>
        <v>0</v>
      </c>
      <c r="K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59" s="16">
        <f>VENTAS[[#This Row],[Total]]-VENTAS[[#This Row],[Comisión 10%]]-VENTAS[[#This Row],[Costo SIN Comision]]</f>
        <v>0</v>
      </c>
      <c r="M59" s="16"/>
    </row>
    <row r="60" ht="20" customHeight="1" spans="1:13">
      <c r="A60" s="10"/>
      <c r="B60" s="11" t="s">
        <v>19572</v>
      </c>
      <c r="C60" s="11"/>
      <c r="D60" s="11"/>
      <c r="E60" s="11" t="s">
        <v>19584</v>
      </c>
      <c r="F60" s="11" t="str">
        <f>IFERROR(VLOOKUP(VENTAS[[#This Row],[Código del producto Vendido]],STOCK[],5,FALSE),"-")</f>
        <v>-</v>
      </c>
      <c r="G60" s="15">
        <v>1</v>
      </c>
      <c r="H60" s="16">
        <v>15</v>
      </c>
      <c r="I60" s="16">
        <f>VENTAS[[#This Row],[Cantidad]]*VENTAS[[#This Row],[Precio Venta]]</f>
        <v>15</v>
      </c>
      <c r="J60" s="16">
        <f>IF(VENTAS[[#This Row],[Nombre del Gestor]]&gt;1,VENTAS[[#This Row],[Total]]*10%,0)</f>
        <v>0</v>
      </c>
      <c r="K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60" s="16">
        <f>VENTAS[[#This Row],[Total]]-VENTAS[[#This Row],[Comisión 10%]]-VENTAS[[#This Row],[Costo SIN Comision]]</f>
        <v>0</v>
      </c>
      <c r="M60" s="16"/>
    </row>
    <row r="61" ht="20" customHeight="1" spans="1:13">
      <c r="A61" s="10"/>
      <c r="B61" s="11" t="s">
        <v>19572</v>
      </c>
      <c r="C61" s="11"/>
      <c r="D61" s="11"/>
      <c r="E61" s="11" t="s">
        <v>19584</v>
      </c>
      <c r="F61" s="11" t="str">
        <f>IFERROR(VLOOKUP(VENTAS[[#This Row],[Código del producto Vendido]],STOCK[],5,FALSE),"-")</f>
        <v>-</v>
      </c>
      <c r="G61" s="15">
        <v>1</v>
      </c>
      <c r="H61" s="16">
        <v>0</v>
      </c>
      <c r="I61" s="16">
        <f>VENTAS[[#This Row],[Cantidad]]*VENTAS[[#This Row],[Precio Venta]]</f>
        <v>0</v>
      </c>
      <c r="J61" s="16">
        <f>IF(VENTAS[[#This Row],[Nombre del Gestor]]&gt;1,VENTAS[[#This Row],[Total]]*10%,0)</f>
        <v>0</v>
      </c>
      <c r="K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61" s="16">
        <f>VENTAS[[#This Row],[Total]]-VENTAS[[#This Row],[Comisión 10%]]-VENTAS[[#This Row],[Costo SIN Comision]]</f>
        <v>0</v>
      </c>
      <c r="M61" s="16"/>
    </row>
    <row r="62" ht="20" customHeight="1" spans="1:13">
      <c r="A62" s="10"/>
      <c r="B62" s="11" t="s">
        <v>19572</v>
      </c>
      <c r="C62" s="11"/>
      <c r="D62" s="11"/>
      <c r="E62" s="11" t="s">
        <v>19585</v>
      </c>
      <c r="F62" s="11" t="str">
        <f>IFERROR(VLOOKUP(VENTAS[[#This Row],[Código del producto Vendido]],STOCK[],5,FALSE),"-")</f>
        <v>-</v>
      </c>
      <c r="G62" s="15">
        <v>3</v>
      </c>
      <c r="H62" s="16">
        <v>15</v>
      </c>
      <c r="I62" s="16">
        <f>VENTAS[[#This Row],[Cantidad]]*VENTAS[[#This Row],[Precio Venta]]</f>
        <v>45</v>
      </c>
      <c r="J62" s="16">
        <f>IF(VENTAS[[#This Row],[Nombre del Gestor]]&gt;1,VENTAS[[#This Row],[Total]]*10%,0)</f>
        <v>0</v>
      </c>
      <c r="K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62" s="16">
        <f>VENTAS[[#This Row],[Total]]-VENTAS[[#This Row],[Comisión 10%]]-VENTAS[[#This Row],[Costo SIN Comision]]</f>
        <v>0</v>
      </c>
      <c r="M62" s="16"/>
    </row>
    <row r="63" ht="20" customHeight="1" spans="1:13">
      <c r="A63" s="10"/>
      <c r="B63" s="11" t="s">
        <v>19572</v>
      </c>
      <c r="C63" s="11"/>
      <c r="D63" s="11"/>
      <c r="E63" s="11" t="s">
        <v>19586</v>
      </c>
      <c r="F63" s="11" t="str">
        <f>IFERROR(VLOOKUP(VENTAS[[#This Row],[Código del producto Vendido]],STOCK[],5,FALSE),"-")</f>
        <v>-</v>
      </c>
      <c r="G63" s="15">
        <v>4</v>
      </c>
      <c r="H63" s="16">
        <v>15</v>
      </c>
      <c r="I63" s="16">
        <f>VENTAS[[#This Row],[Cantidad]]*VENTAS[[#This Row],[Precio Venta]]</f>
        <v>60</v>
      </c>
      <c r="J63" s="16">
        <f>IF(VENTAS[[#This Row],[Nombre del Gestor]]&gt;1,VENTAS[[#This Row],[Total]]*10%,0)</f>
        <v>0</v>
      </c>
      <c r="K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63" s="16">
        <f>VENTAS[[#This Row],[Total]]-VENTAS[[#This Row],[Comisión 10%]]-VENTAS[[#This Row],[Costo SIN Comision]]</f>
        <v>0</v>
      </c>
      <c r="M63" s="16"/>
    </row>
    <row r="64" ht="20" customHeight="1" spans="1:13">
      <c r="A64" s="10"/>
      <c r="B64" s="11" t="s">
        <v>19572</v>
      </c>
      <c r="C64" s="11"/>
      <c r="D64" s="11"/>
      <c r="E64" s="11" t="s">
        <v>19587</v>
      </c>
      <c r="F64" s="11" t="str">
        <f>IFERROR(VLOOKUP(VENTAS[[#This Row],[Código del producto Vendido]],STOCK[],5,FALSE),"-")</f>
        <v>-</v>
      </c>
      <c r="G64" s="15">
        <v>2</v>
      </c>
      <c r="H64" s="16">
        <v>15</v>
      </c>
      <c r="I64" s="16">
        <f>VENTAS[[#This Row],[Cantidad]]*VENTAS[[#This Row],[Precio Venta]]</f>
        <v>30</v>
      </c>
      <c r="J64" s="16">
        <f>IF(VENTAS[[#This Row],[Nombre del Gestor]]&gt;1,VENTAS[[#This Row],[Total]]*10%,0)</f>
        <v>0</v>
      </c>
      <c r="K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4" s="16">
        <f>VENTAS[[#This Row],[Total]]-VENTAS[[#This Row],[Comisión 10%]]-VENTAS[[#This Row],[Costo SIN Comision]]</f>
        <v>0</v>
      </c>
      <c r="M64" s="16"/>
    </row>
    <row r="65" ht="20" customHeight="1" spans="1:13">
      <c r="A65" s="10"/>
      <c r="B65" s="11" t="s">
        <v>19572</v>
      </c>
      <c r="C65" s="11"/>
      <c r="D65" s="11"/>
      <c r="E65" s="11" t="s">
        <v>19588</v>
      </c>
      <c r="F65" s="11" t="str">
        <f>IFERROR(VLOOKUP(VENTAS[[#This Row],[Código del producto Vendido]],STOCK[],5,FALSE),"-")</f>
        <v>-</v>
      </c>
      <c r="G65" s="15">
        <v>2</v>
      </c>
      <c r="H65" s="16">
        <v>15</v>
      </c>
      <c r="I65" s="16">
        <f>VENTAS[[#This Row],[Cantidad]]*VENTAS[[#This Row],[Precio Venta]]</f>
        <v>30</v>
      </c>
      <c r="J65" s="16">
        <f>IF(VENTAS[[#This Row],[Nombre del Gestor]]&gt;1,VENTAS[[#This Row],[Total]]*10%,0)</f>
        <v>0</v>
      </c>
      <c r="K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5" s="16">
        <f>VENTAS[[#This Row],[Total]]-VENTAS[[#This Row],[Comisión 10%]]-VENTAS[[#This Row],[Costo SIN Comision]]</f>
        <v>0</v>
      </c>
      <c r="M65" s="16"/>
    </row>
    <row r="66" ht="20" customHeight="1" spans="1:13">
      <c r="A66" s="10"/>
      <c r="B66" s="11" t="s">
        <v>19572</v>
      </c>
      <c r="C66" s="11"/>
      <c r="D66" s="11"/>
      <c r="E66" s="11" t="s">
        <v>19589</v>
      </c>
      <c r="F66" s="11" t="str">
        <f>IFERROR(VLOOKUP(VENTAS[[#This Row],[Código del producto Vendido]],STOCK[],5,FALSE),"-")</f>
        <v>-</v>
      </c>
      <c r="G66" s="15">
        <v>3</v>
      </c>
      <c r="H66" s="16">
        <v>15</v>
      </c>
      <c r="I66" s="16">
        <f>VENTAS[[#This Row],[Cantidad]]*VENTAS[[#This Row],[Precio Venta]]</f>
        <v>45</v>
      </c>
      <c r="J66" s="16">
        <f>IF(VENTAS[[#This Row],[Nombre del Gestor]]&gt;1,VENTAS[[#This Row],[Total]]*10%,0)</f>
        <v>0</v>
      </c>
      <c r="K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66" s="16">
        <f>VENTAS[[#This Row],[Total]]-VENTAS[[#This Row],[Comisión 10%]]-VENTAS[[#This Row],[Costo SIN Comision]]</f>
        <v>0</v>
      </c>
      <c r="M66" s="16"/>
    </row>
    <row r="67" ht="20" customHeight="1" spans="1:13">
      <c r="A67" s="10"/>
      <c r="B67" s="11" t="s">
        <v>19572</v>
      </c>
      <c r="C67" s="11"/>
      <c r="D67" s="11"/>
      <c r="E67" s="11" t="s">
        <v>19590</v>
      </c>
      <c r="F67" s="11" t="str">
        <f>IFERROR(VLOOKUP(VENTAS[[#This Row],[Código del producto Vendido]],STOCK[],5,FALSE),"-")</f>
        <v>-</v>
      </c>
      <c r="G67" s="15">
        <v>2</v>
      </c>
      <c r="H67" s="16">
        <v>20</v>
      </c>
      <c r="I67" s="16">
        <f>VENTAS[[#This Row],[Cantidad]]*VENTAS[[#This Row],[Precio Venta]]</f>
        <v>40</v>
      </c>
      <c r="J67" s="16">
        <f>IF(VENTAS[[#This Row],[Nombre del Gestor]]&gt;1,VENTAS[[#This Row],[Total]]*10%,0)</f>
        <v>0</v>
      </c>
      <c r="K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67" s="16">
        <f>VENTAS[[#This Row],[Total]]-VENTAS[[#This Row],[Comisión 10%]]-VENTAS[[#This Row],[Costo SIN Comision]]</f>
        <v>0</v>
      </c>
      <c r="M67" s="16"/>
    </row>
    <row r="68" ht="20" customHeight="1" spans="1:13">
      <c r="A68" s="10"/>
      <c r="B68" s="11" t="s">
        <v>19572</v>
      </c>
      <c r="C68" s="11"/>
      <c r="D68" s="11"/>
      <c r="E68" s="11" t="s">
        <v>19591</v>
      </c>
      <c r="F68" s="11" t="str">
        <f>IFERROR(VLOOKUP(VENTAS[[#This Row],[Código del producto Vendido]],STOCK[],5,FALSE),"-")</f>
        <v>-</v>
      </c>
      <c r="G68" s="15">
        <v>2</v>
      </c>
      <c r="H68" s="16">
        <v>20</v>
      </c>
      <c r="I68" s="16">
        <f>VENTAS[[#This Row],[Cantidad]]*VENTAS[[#This Row],[Precio Venta]]</f>
        <v>40</v>
      </c>
      <c r="J68" s="16">
        <f>IF(VENTAS[[#This Row],[Nombre del Gestor]]&gt;1,VENTAS[[#This Row],[Total]]*10%,0)</f>
        <v>0</v>
      </c>
      <c r="K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68" s="16">
        <f>VENTAS[[#This Row],[Total]]-VENTAS[[#This Row],[Comisión 10%]]-VENTAS[[#This Row],[Costo SIN Comision]]</f>
        <v>0</v>
      </c>
      <c r="M68" s="16"/>
    </row>
    <row r="69" ht="20" customHeight="1" spans="1:13">
      <c r="A69" s="10"/>
      <c r="B69" s="11" t="s">
        <v>19572</v>
      </c>
      <c r="C69" s="11"/>
      <c r="D69" s="11"/>
      <c r="E69" s="11" t="s">
        <v>19592</v>
      </c>
      <c r="F69" s="11" t="str">
        <f>IFERROR(VLOOKUP(VENTAS[[#This Row],[Código del producto Vendido]],STOCK[],5,FALSE),"-")</f>
        <v>-</v>
      </c>
      <c r="G69" s="15">
        <v>1</v>
      </c>
      <c r="H69" s="16">
        <v>15</v>
      </c>
      <c r="I69" s="16">
        <f>VENTAS[[#This Row],[Cantidad]]*VENTAS[[#This Row],[Precio Venta]]</f>
        <v>15</v>
      </c>
      <c r="J69" s="16">
        <f>IF(VENTAS[[#This Row],[Nombre del Gestor]]&gt;1,VENTAS[[#This Row],[Total]]*10%,0)</f>
        <v>0</v>
      </c>
      <c r="K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69" s="16">
        <f>VENTAS[[#This Row],[Total]]-VENTAS[[#This Row],[Comisión 10%]]-VENTAS[[#This Row],[Costo SIN Comision]]</f>
        <v>0</v>
      </c>
      <c r="M69" s="16"/>
    </row>
    <row r="70" ht="20" customHeight="1" spans="1:13">
      <c r="A70" s="10"/>
      <c r="B70" s="11" t="s">
        <v>19572</v>
      </c>
      <c r="C70" s="11"/>
      <c r="D70" s="11"/>
      <c r="E70" s="11" t="s">
        <v>19593</v>
      </c>
      <c r="F70" s="11" t="str">
        <f>IFERROR(VLOOKUP(VENTAS[[#This Row],[Código del producto Vendido]],STOCK[],5,FALSE),"-")</f>
        <v>-</v>
      </c>
      <c r="G70" s="15">
        <v>1</v>
      </c>
      <c r="H70" s="16">
        <v>15</v>
      </c>
      <c r="I70" s="16">
        <f>VENTAS[[#This Row],[Cantidad]]*VENTAS[[#This Row],[Precio Venta]]</f>
        <v>15</v>
      </c>
      <c r="J70" s="16">
        <f>IF(VENTAS[[#This Row],[Nombre del Gestor]]&gt;1,VENTAS[[#This Row],[Total]]*10%,0)</f>
        <v>0</v>
      </c>
      <c r="K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70" s="16">
        <f>VENTAS[[#This Row],[Total]]-VENTAS[[#This Row],[Comisión 10%]]-VENTAS[[#This Row],[Costo SIN Comision]]</f>
        <v>0</v>
      </c>
      <c r="M70" s="16"/>
    </row>
    <row r="71" ht="20" customHeight="1" spans="1:13">
      <c r="A71" s="10"/>
      <c r="B71" s="11" t="s">
        <v>19572</v>
      </c>
      <c r="C71" s="11"/>
      <c r="D71" s="11"/>
      <c r="E71" s="11" t="s">
        <v>19594</v>
      </c>
      <c r="F71" s="11" t="str">
        <f>IFERROR(VLOOKUP(VENTAS[[#This Row],[Código del producto Vendido]],STOCK[],5,FALSE),"-")</f>
        <v>-</v>
      </c>
      <c r="G71" s="15">
        <v>1</v>
      </c>
      <c r="H71" s="16">
        <v>20</v>
      </c>
      <c r="I71" s="16">
        <f>VENTAS[[#This Row],[Cantidad]]*VENTAS[[#This Row],[Precio Venta]]</f>
        <v>20</v>
      </c>
      <c r="J71" s="16">
        <f>IF(VENTAS[[#This Row],[Nombre del Gestor]]&gt;1,VENTAS[[#This Row],[Total]]*10%,0)</f>
        <v>0</v>
      </c>
      <c r="K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71" s="16">
        <f>VENTAS[[#This Row],[Total]]-VENTAS[[#This Row],[Comisión 10%]]-VENTAS[[#This Row],[Costo SIN Comision]]</f>
        <v>0</v>
      </c>
      <c r="M71" s="16"/>
    </row>
    <row r="72" ht="20" customHeight="1" spans="1:13">
      <c r="A72" s="10"/>
      <c r="B72" s="11" t="s">
        <v>19572</v>
      </c>
      <c r="C72" s="11"/>
      <c r="D72" s="11"/>
      <c r="E72" s="11" t="s">
        <v>19595</v>
      </c>
      <c r="F72" s="11" t="str">
        <f>IFERROR(VLOOKUP(VENTAS[[#This Row],[Código del producto Vendido]],STOCK[],5,FALSE),"-")</f>
        <v>-</v>
      </c>
      <c r="G72" s="15">
        <v>1</v>
      </c>
      <c r="H72" s="16">
        <v>20</v>
      </c>
      <c r="I72" s="16">
        <f>VENTAS[[#This Row],[Cantidad]]*VENTAS[[#This Row],[Precio Venta]]</f>
        <v>20</v>
      </c>
      <c r="J72" s="16">
        <f>IF(VENTAS[[#This Row],[Nombre del Gestor]]&gt;1,VENTAS[[#This Row],[Total]]*10%,0)</f>
        <v>0</v>
      </c>
      <c r="K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72" s="16">
        <f>VENTAS[[#This Row],[Total]]-VENTAS[[#This Row],[Comisión 10%]]-VENTAS[[#This Row],[Costo SIN Comision]]</f>
        <v>0</v>
      </c>
      <c r="M72" s="16"/>
    </row>
    <row r="73" ht="20" customHeight="1" spans="1:13">
      <c r="A73" s="10"/>
      <c r="B73" s="11" t="s">
        <v>19572</v>
      </c>
      <c r="C73" s="11"/>
      <c r="D73" s="11"/>
      <c r="E73" s="11" t="s">
        <v>19596</v>
      </c>
      <c r="F73" s="11" t="str">
        <f>IFERROR(VLOOKUP(VENTAS[[#This Row],[Código del producto Vendido]],STOCK[],5,FALSE),"-")</f>
        <v>-</v>
      </c>
      <c r="G73" s="15">
        <v>1</v>
      </c>
      <c r="H73" s="16">
        <v>20</v>
      </c>
      <c r="I73" s="16">
        <f>VENTAS[[#This Row],[Cantidad]]*VENTAS[[#This Row],[Precio Venta]]</f>
        <v>20</v>
      </c>
      <c r="J73" s="16">
        <f>IF(VENTAS[[#This Row],[Nombre del Gestor]]&gt;1,VENTAS[[#This Row],[Total]]*10%,0)</f>
        <v>0</v>
      </c>
      <c r="K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73" s="16">
        <f>VENTAS[[#This Row],[Total]]-VENTAS[[#This Row],[Comisión 10%]]-VENTAS[[#This Row],[Costo SIN Comision]]</f>
        <v>0</v>
      </c>
      <c r="M73" s="16"/>
    </row>
    <row r="74" ht="20" customHeight="1" spans="1:13">
      <c r="A74" s="10"/>
      <c r="B74" s="11" t="s">
        <v>19572</v>
      </c>
      <c r="C74" s="11"/>
      <c r="D74" s="11"/>
      <c r="E74" s="11" t="s">
        <v>19597</v>
      </c>
      <c r="F74" s="11" t="str">
        <f>IFERROR(VLOOKUP(VENTAS[[#This Row],[Código del producto Vendido]],STOCK[],5,FALSE),"-")</f>
        <v>-</v>
      </c>
      <c r="G74" s="15">
        <v>1</v>
      </c>
      <c r="H74" s="16">
        <v>15</v>
      </c>
      <c r="I74" s="16">
        <f>VENTAS[[#This Row],[Cantidad]]*VENTAS[[#This Row],[Precio Venta]]</f>
        <v>15</v>
      </c>
      <c r="J74" s="16">
        <f>IF(VENTAS[[#This Row],[Nombre del Gestor]]&gt;1,VENTAS[[#This Row],[Total]]*10%,0)</f>
        <v>0</v>
      </c>
      <c r="K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74" s="16">
        <f>VENTAS[[#This Row],[Total]]-VENTAS[[#This Row],[Comisión 10%]]-VENTAS[[#This Row],[Costo SIN Comision]]</f>
        <v>0</v>
      </c>
      <c r="M74" s="16"/>
    </row>
    <row r="75" ht="20" customHeight="1" spans="1:13">
      <c r="A75" s="10"/>
      <c r="B75" s="11" t="s">
        <v>19572</v>
      </c>
      <c r="C75" s="11"/>
      <c r="D75" s="11"/>
      <c r="E75" s="11" t="s">
        <v>19598</v>
      </c>
      <c r="F75" s="11" t="str">
        <f>IFERROR(VLOOKUP(VENTAS[[#This Row],[Código del producto Vendido]],STOCK[],5,FALSE),"-")</f>
        <v>-</v>
      </c>
      <c r="G75" s="15">
        <v>3</v>
      </c>
      <c r="H75" s="16">
        <v>20</v>
      </c>
      <c r="I75" s="16">
        <f>VENTAS[[#This Row],[Cantidad]]*VENTAS[[#This Row],[Precio Venta]]</f>
        <v>60</v>
      </c>
      <c r="J75" s="16">
        <f>IF(VENTAS[[#This Row],[Nombre del Gestor]]&gt;1,VENTAS[[#This Row],[Total]]*10%,0)</f>
        <v>0</v>
      </c>
      <c r="K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75" s="16">
        <f>VENTAS[[#This Row],[Total]]-VENTAS[[#This Row],[Comisión 10%]]-VENTAS[[#This Row],[Costo SIN Comision]]</f>
        <v>0</v>
      </c>
      <c r="M75" s="16"/>
    </row>
    <row r="76" ht="20" customHeight="1" spans="1:13">
      <c r="A76" s="10"/>
      <c r="B76" s="11" t="s">
        <v>19572</v>
      </c>
      <c r="C76" s="11"/>
      <c r="D76" s="11"/>
      <c r="E76" s="11" t="s">
        <v>19599</v>
      </c>
      <c r="F76" s="11" t="str">
        <f>IFERROR(VLOOKUP(VENTAS[[#This Row],[Código del producto Vendido]],STOCK[],5,FALSE),"-")</f>
        <v>-</v>
      </c>
      <c r="G76" s="15">
        <v>3</v>
      </c>
      <c r="H76" s="16">
        <v>20</v>
      </c>
      <c r="I76" s="16">
        <f>VENTAS[[#This Row],[Cantidad]]*VENTAS[[#This Row],[Precio Venta]]</f>
        <v>60</v>
      </c>
      <c r="J76" s="16">
        <f>IF(VENTAS[[#This Row],[Nombre del Gestor]]&gt;1,VENTAS[[#This Row],[Total]]*10%,0)</f>
        <v>0</v>
      </c>
      <c r="K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76" s="16">
        <f>VENTAS[[#This Row],[Total]]-VENTAS[[#This Row],[Comisión 10%]]-VENTAS[[#This Row],[Costo SIN Comision]]</f>
        <v>0</v>
      </c>
      <c r="M76" s="16"/>
    </row>
    <row r="77" ht="20" customHeight="1" spans="1:13">
      <c r="A77" s="10"/>
      <c r="B77" s="11" t="s">
        <v>19572</v>
      </c>
      <c r="C77" s="11"/>
      <c r="D77" s="11"/>
      <c r="E77" s="11" t="s">
        <v>19600</v>
      </c>
      <c r="F77" s="11" t="str">
        <f>IFERROR(VLOOKUP(VENTAS[[#This Row],[Código del producto Vendido]],STOCK[],5,FALSE),"-")</f>
        <v>-</v>
      </c>
      <c r="G77" s="15">
        <v>2</v>
      </c>
      <c r="H77" s="16">
        <v>20</v>
      </c>
      <c r="I77" s="16">
        <f>VENTAS[[#This Row],[Cantidad]]*VENTAS[[#This Row],[Precio Venta]]</f>
        <v>40</v>
      </c>
      <c r="J77" s="16">
        <f>IF(VENTAS[[#This Row],[Nombre del Gestor]]&gt;1,VENTAS[[#This Row],[Total]]*10%,0)</f>
        <v>0</v>
      </c>
      <c r="K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77" s="16">
        <f>VENTAS[[#This Row],[Total]]-VENTAS[[#This Row],[Comisión 10%]]-VENTAS[[#This Row],[Costo SIN Comision]]</f>
        <v>0</v>
      </c>
      <c r="M77" s="16"/>
    </row>
    <row r="78" ht="20" customHeight="1" spans="1:13">
      <c r="A78" s="10"/>
      <c r="B78" s="11" t="s">
        <v>19572</v>
      </c>
      <c r="C78" s="11"/>
      <c r="D78" s="11"/>
      <c r="E78" s="11" t="s">
        <v>19601</v>
      </c>
      <c r="F78" s="11" t="str">
        <f>IFERROR(VLOOKUP(VENTAS[[#This Row],[Código del producto Vendido]],STOCK[],5,FALSE),"-")</f>
        <v>-</v>
      </c>
      <c r="G78" s="15">
        <v>3</v>
      </c>
      <c r="H78" s="16">
        <v>20</v>
      </c>
      <c r="I78" s="16">
        <f>VENTAS[[#This Row],[Cantidad]]*VENTAS[[#This Row],[Precio Venta]]</f>
        <v>60</v>
      </c>
      <c r="J78" s="16">
        <f>IF(VENTAS[[#This Row],[Nombre del Gestor]]&gt;1,VENTAS[[#This Row],[Total]]*10%,0)</f>
        <v>0</v>
      </c>
      <c r="K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78" s="16">
        <f>VENTAS[[#This Row],[Total]]-VENTAS[[#This Row],[Comisión 10%]]-VENTAS[[#This Row],[Costo SIN Comision]]</f>
        <v>0</v>
      </c>
      <c r="M78" s="16"/>
    </row>
    <row r="79" ht="20" customHeight="1" spans="1:13">
      <c r="A79" s="10"/>
      <c r="B79" s="11" t="s">
        <v>19572</v>
      </c>
      <c r="C79" s="11"/>
      <c r="D79" s="11"/>
      <c r="E79" s="11" t="s">
        <v>19602</v>
      </c>
      <c r="F79" s="11" t="str">
        <f>IFERROR(VLOOKUP(VENTAS[[#This Row],[Código del producto Vendido]],STOCK[],5,FALSE),"-")</f>
        <v>-</v>
      </c>
      <c r="G79" s="15">
        <v>3</v>
      </c>
      <c r="H79" s="16">
        <v>20</v>
      </c>
      <c r="I79" s="16">
        <f>VENTAS[[#This Row],[Cantidad]]*VENTAS[[#This Row],[Precio Venta]]</f>
        <v>60</v>
      </c>
      <c r="J79" s="16">
        <f>IF(VENTAS[[#This Row],[Nombre del Gestor]]&gt;1,VENTAS[[#This Row],[Total]]*10%,0)</f>
        <v>0</v>
      </c>
      <c r="K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79" s="16">
        <f>VENTAS[[#This Row],[Total]]-VENTAS[[#This Row],[Comisión 10%]]-VENTAS[[#This Row],[Costo SIN Comision]]</f>
        <v>0</v>
      </c>
      <c r="M79" s="16"/>
    </row>
    <row r="80" ht="20" customHeight="1" spans="1:13">
      <c r="A80" s="10"/>
      <c r="B80" s="11" t="s">
        <v>19572</v>
      </c>
      <c r="C80" s="11"/>
      <c r="D80" s="11"/>
      <c r="E80" s="11" t="s">
        <v>19603</v>
      </c>
      <c r="F80" s="11" t="str">
        <f>IFERROR(VLOOKUP(VENTAS[[#This Row],[Código del producto Vendido]],STOCK[],5,FALSE),"-")</f>
        <v>-</v>
      </c>
      <c r="G80" s="15">
        <v>3</v>
      </c>
      <c r="H80" s="16">
        <v>20</v>
      </c>
      <c r="I80" s="16">
        <f>VENTAS[[#This Row],[Cantidad]]*VENTAS[[#This Row],[Precio Venta]]</f>
        <v>60</v>
      </c>
      <c r="J80" s="16">
        <f>IF(VENTAS[[#This Row],[Nombre del Gestor]]&gt;1,VENTAS[[#This Row],[Total]]*10%,0)</f>
        <v>0</v>
      </c>
      <c r="K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80" s="16">
        <f>VENTAS[[#This Row],[Total]]-VENTAS[[#This Row],[Comisión 10%]]-VENTAS[[#This Row],[Costo SIN Comision]]</f>
        <v>0</v>
      </c>
      <c r="M80" s="16"/>
    </row>
    <row r="81" ht="20" customHeight="1" spans="1:13">
      <c r="A81" s="10"/>
      <c r="B81" s="11" t="s">
        <v>19572</v>
      </c>
      <c r="C81" s="11"/>
      <c r="D81" s="11"/>
      <c r="E81" s="11" t="s">
        <v>19604</v>
      </c>
      <c r="F81" s="11" t="str">
        <f>IFERROR(VLOOKUP(VENTAS[[#This Row],[Código del producto Vendido]],STOCK[],5,FALSE),"-")</f>
        <v>-</v>
      </c>
      <c r="G81" s="15">
        <v>3</v>
      </c>
      <c r="H81" s="16">
        <v>20</v>
      </c>
      <c r="I81" s="16">
        <f>VENTAS[[#This Row],[Cantidad]]*VENTAS[[#This Row],[Precio Venta]]</f>
        <v>60</v>
      </c>
      <c r="J81" s="16">
        <f>IF(VENTAS[[#This Row],[Nombre del Gestor]]&gt;1,VENTAS[[#This Row],[Total]]*10%,0)</f>
        <v>0</v>
      </c>
      <c r="K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81" s="16">
        <f>VENTAS[[#This Row],[Total]]-VENTAS[[#This Row],[Comisión 10%]]-VENTAS[[#This Row],[Costo SIN Comision]]</f>
        <v>0</v>
      </c>
      <c r="M81" s="16"/>
    </row>
    <row r="82" ht="20" customHeight="1" spans="1:13">
      <c r="A82" s="10"/>
      <c r="B82" s="11" t="s">
        <v>19572</v>
      </c>
      <c r="C82" s="11"/>
      <c r="D82" s="11"/>
      <c r="E82" s="11" t="s">
        <v>19605</v>
      </c>
      <c r="F82" s="11" t="str">
        <f>IFERROR(VLOOKUP(VENTAS[[#This Row],[Código del producto Vendido]],STOCK[],5,FALSE),"-")</f>
        <v>-</v>
      </c>
      <c r="G82" s="15">
        <v>3</v>
      </c>
      <c r="H82" s="16">
        <v>20</v>
      </c>
      <c r="I82" s="16">
        <f>VENTAS[[#This Row],[Cantidad]]*VENTAS[[#This Row],[Precio Venta]]</f>
        <v>60</v>
      </c>
      <c r="J82" s="16">
        <f>IF(VENTAS[[#This Row],[Nombre del Gestor]]&gt;1,VENTAS[[#This Row],[Total]]*10%,0)</f>
        <v>0</v>
      </c>
      <c r="K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82" s="16">
        <f>VENTAS[[#This Row],[Total]]-VENTAS[[#This Row],[Comisión 10%]]-VENTAS[[#This Row],[Costo SIN Comision]]</f>
        <v>0</v>
      </c>
      <c r="M82" s="16"/>
    </row>
    <row r="83" ht="20" customHeight="1" spans="1:13">
      <c r="A83" s="10"/>
      <c r="B83" s="11" t="s">
        <v>19572</v>
      </c>
      <c r="C83" s="11"/>
      <c r="D83" s="11"/>
      <c r="E83" s="11" t="s">
        <v>19606</v>
      </c>
      <c r="F83" s="11" t="str">
        <f>IFERROR(VLOOKUP(VENTAS[[#This Row],[Código del producto Vendido]],STOCK[],5,FALSE),"-")</f>
        <v>-</v>
      </c>
      <c r="G83" s="15">
        <v>3</v>
      </c>
      <c r="H83" s="16">
        <v>15</v>
      </c>
      <c r="I83" s="16">
        <f>VENTAS[[#This Row],[Cantidad]]*VENTAS[[#This Row],[Precio Venta]]</f>
        <v>45</v>
      </c>
      <c r="J83" s="16">
        <f>IF(VENTAS[[#This Row],[Nombre del Gestor]]&gt;1,VENTAS[[#This Row],[Total]]*10%,0)</f>
        <v>0</v>
      </c>
      <c r="K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83" s="16">
        <f>VENTAS[[#This Row],[Total]]-VENTAS[[#This Row],[Comisión 10%]]-VENTAS[[#This Row],[Costo SIN Comision]]</f>
        <v>0</v>
      </c>
      <c r="M83" s="16"/>
    </row>
    <row r="84" ht="20" customHeight="1" spans="1:13">
      <c r="A84" s="10"/>
      <c r="B84" s="11" t="s">
        <v>19572</v>
      </c>
      <c r="C84" s="11"/>
      <c r="D84" s="11"/>
      <c r="E84" s="11" t="s">
        <v>19607</v>
      </c>
      <c r="F84" s="11" t="str">
        <f>IFERROR(VLOOKUP(VENTAS[[#This Row],[Código del producto Vendido]],STOCK[],5,FALSE),"-")</f>
        <v>-</v>
      </c>
      <c r="G84" s="15">
        <v>3</v>
      </c>
      <c r="H84" s="16">
        <v>15</v>
      </c>
      <c r="I84" s="16">
        <f>VENTAS[[#This Row],[Cantidad]]*VENTAS[[#This Row],[Precio Venta]]</f>
        <v>45</v>
      </c>
      <c r="J84" s="16">
        <f>IF(VENTAS[[#This Row],[Nombre del Gestor]]&gt;1,VENTAS[[#This Row],[Total]]*10%,0)</f>
        <v>0</v>
      </c>
      <c r="K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84" s="16">
        <f>VENTAS[[#This Row],[Total]]-VENTAS[[#This Row],[Comisión 10%]]-VENTAS[[#This Row],[Costo SIN Comision]]</f>
        <v>0</v>
      </c>
      <c r="M84" s="16"/>
    </row>
    <row r="85" ht="20" customHeight="1" spans="1:13">
      <c r="A85" s="10"/>
      <c r="B85" s="11" t="s">
        <v>19572</v>
      </c>
      <c r="C85" s="11"/>
      <c r="D85" s="11"/>
      <c r="E85" s="11" t="s">
        <v>19608</v>
      </c>
      <c r="F85" s="11" t="str">
        <f>IFERROR(VLOOKUP(VENTAS[[#This Row],[Código del producto Vendido]],STOCK[],5,FALSE),"-")</f>
        <v>-</v>
      </c>
      <c r="G85" s="15">
        <v>3</v>
      </c>
      <c r="H85" s="16">
        <v>15</v>
      </c>
      <c r="I85" s="16">
        <f>VENTAS[[#This Row],[Cantidad]]*VENTAS[[#This Row],[Precio Venta]]</f>
        <v>45</v>
      </c>
      <c r="J85" s="16">
        <f>IF(VENTAS[[#This Row],[Nombre del Gestor]]&gt;1,VENTAS[[#This Row],[Total]]*10%,0)</f>
        <v>0</v>
      </c>
      <c r="K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85" s="16">
        <f>VENTAS[[#This Row],[Total]]-VENTAS[[#This Row],[Comisión 10%]]-VENTAS[[#This Row],[Costo SIN Comision]]</f>
        <v>0</v>
      </c>
      <c r="M85" s="16"/>
    </row>
    <row r="86" ht="20" customHeight="1" spans="1:13">
      <c r="A86" s="10"/>
      <c r="B86" s="11" t="s">
        <v>19572</v>
      </c>
      <c r="C86" s="11"/>
      <c r="D86" s="11"/>
      <c r="E86" s="11" t="s">
        <v>19609</v>
      </c>
      <c r="F86" s="11" t="str">
        <f>IFERROR(VLOOKUP(VENTAS[[#This Row],[Código del producto Vendido]],STOCK[],5,FALSE),"-")</f>
        <v>-</v>
      </c>
      <c r="G86" s="15">
        <v>3</v>
      </c>
      <c r="H86" s="16">
        <v>15</v>
      </c>
      <c r="I86" s="16">
        <f>VENTAS[[#This Row],[Cantidad]]*VENTAS[[#This Row],[Precio Venta]]</f>
        <v>45</v>
      </c>
      <c r="J86" s="16">
        <f>IF(VENTAS[[#This Row],[Nombre del Gestor]]&gt;1,VENTAS[[#This Row],[Total]]*10%,0)</f>
        <v>0</v>
      </c>
      <c r="K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86" s="16">
        <f>VENTAS[[#This Row],[Total]]-VENTAS[[#This Row],[Comisión 10%]]-VENTAS[[#This Row],[Costo SIN Comision]]</f>
        <v>0</v>
      </c>
      <c r="M86" s="16"/>
    </row>
    <row r="87" ht="20" customHeight="1" spans="1:13">
      <c r="A87" s="10"/>
      <c r="B87" s="11" t="s">
        <v>19572</v>
      </c>
      <c r="C87" s="11"/>
      <c r="D87" s="11"/>
      <c r="E87" s="11" t="s">
        <v>19610</v>
      </c>
      <c r="F87" s="11" t="str">
        <f>IFERROR(VLOOKUP(VENTAS[[#This Row],[Código del producto Vendido]],STOCK[],5,FALSE),"-")</f>
        <v>-</v>
      </c>
      <c r="G87" s="15">
        <v>1</v>
      </c>
      <c r="H87" s="16">
        <v>25</v>
      </c>
      <c r="I87" s="16">
        <f>VENTAS[[#This Row],[Cantidad]]*VENTAS[[#This Row],[Precio Venta]]</f>
        <v>25</v>
      </c>
      <c r="J87" s="16">
        <f>IF(VENTAS[[#This Row],[Nombre del Gestor]]&gt;1,VENTAS[[#This Row],[Total]]*10%,0)</f>
        <v>0</v>
      </c>
      <c r="K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7" s="16">
        <f>VENTAS[[#This Row],[Total]]-VENTAS[[#This Row],[Comisión 10%]]-VENTAS[[#This Row],[Costo SIN Comision]]</f>
        <v>0</v>
      </c>
      <c r="M87" s="16"/>
    </row>
    <row r="88" ht="20" customHeight="1" spans="1:13">
      <c r="A88" s="10"/>
      <c r="B88" s="11" t="s">
        <v>19572</v>
      </c>
      <c r="C88" s="11"/>
      <c r="D88" s="11"/>
      <c r="E88" s="11" t="s">
        <v>19611</v>
      </c>
      <c r="F88" s="11" t="str">
        <f>IFERROR(VLOOKUP(VENTAS[[#This Row],[Código del producto Vendido]],STOCK[],5,FALSE),"-")</f>
        <v>-</v>
      </c>
      <c r="G88" s="15">
        <v>3</v>
      </c>
      <c r="H88" s="16">
        <v>25</v>
      </c>
      <c r="I88" s="16">
        <f>VENTAS[[#This Row],[Cantidad]]*VENTAS[[#This Row],[Precio Venta]]</f>
        <v>75</v>
      </c>
      <c r="J88" s="16">
        <f>IF(VENTAS[[#This Row],[Nombre del Gestor]]&gt;1,VENTAS[[#This Row],[Total]]*10%,0)</f>
        <v>0</v>
      </c>
      <c r="K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75</v>
      </c>
      <c r="L88" s="16">
        <f>VENTAS[[#This Row],[Total]]-VENTAS[[#This Row],[Comisión 10%]]-VENTAS[[#This Row],[Costo SIN Comision]]</f>
        <v>0</v>
      </c>
      <c r="M88" s="16"/>
    </row>
    <row r="89" ht="20" customHeight="1" spans="1:13">
      <c r="A89" s="10"/>
      <c r="B89" s="11" t="s">
        <v>19572</v>
      </c>
      <c r="C89" s="11"/>
      <c r="D89" s="11"/>
      <c r="E89" s="11" t="s">
        <v>19612</v>
      </c>
      <c r="F89" s="11" t="str">
        <f>IFERROR(VLOOKUP(VENTAS[[#This Row],[Código del producto Vendido]],STOCK[],5,FALSE),"-")</f>
        <v>-</v>
      </c>
      <c r="G89" s="15">
        <v>1</v>
      </c>
      <c r="H89" s="16">
        <v>12</v>
      </c>
      <c r="I89" s="16">
        <f>VENTAS[[#This Row],[Cantidad]]*VENTAS[[#This Row],[Precio Venta]]</f>
        <v>12</v>
      </c>
      <c r="J89" s="16">
        <f>IF(VENTAS[[#This Row],[Nombre del Gestor]]&gt;1,VENTAS[[#This Row],[Total]]*10%,0)</f>
        <v>0</v>
      </c>
      <c r="K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89" s="16">
        <f>VENTAS[[#This Row],[Total]]-VENTAS[[#This Row],[Comisión 10%]]-VENTAS[[#This Row],[Costo SIN Comision]]</f>
        <v>0</v>
      </c>
      <c r="M89" s="16"/>
    </row>
    <row r="90" ht="20" customHeight="1" spans="1:13">
      <c r="A90" s="10"/>
      <c r="B90" s="11" t="s">
        <v>19572</v>
      </c>
      <c r="C90" s="11"/>
      <c r="D90" s="11"/>
      <c r="E90" s="11" t="s">
        <v>19613</v>
      </c>
      <c r="F90" s="11" t="str">
        <f>IFERROR(VLOOKUP(VENTAS[[#This Row],[Código del producto Vendido]],STOCK[],5,FALSE),"-")</f>
        <v>-</v>
      </c>
      <c r="G90" s="15">
        <v>1</v>
      </c>
      <c r="H90" s="16">
        <v>15</v>
      </c>
      <c r="I90" s="16">
        <f>VENTAS[[#This Row],[Cantidad]]*VENTAS[[#This Row],[Precio Venta]]</f>
        <v>15</v>
      </c>
      <c r="J90" s="16">
        <f>IF(VENTAS[[#This Row],[Nombre del Gestor]]&gt;1,VENTAS[[#This Row],[Total]]*10%,0)</f>
        <v>0</v>
      </c>
      <c r="K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90" s="16">
        <f>VENTAS[[#This Row],[Total]]-VENTAS[[#This Row],[Comisión 10%]]-VENTAS[[#This Row],[Costo SIN Comision]]</f>
        <v>0</v>
      </c>
      <c r="M90" s="16"/>
    </row>
    <row r="91" ht="20" customHeight="1" spans="1:13">
      <c r="A91" s="10"/>
      <c r="B91" s="11" t="s">
        <v>19572</v>
      </c>
      <c r="C91" s="11"/>
      <c r="D91" s="11"/>
      <c r="E91" s="11" t="s">
        <v>19614</v>
      </c>
      <c r="F91" s="11" t="str">
        <f>IFERROR(VLOOKUP(VENTAS[[#This Row],[Código del producto Vendido]],STOCK[],5,FALSE),"-")</f>
        <v>-</v>
      </c>
      <c r="G91" s="15">
        <v>1</v>
      </c>
      <c r="H91" s="16">
        <v>35</v>
      </c>
      <c r="I91" s="16">
        <f>VENTAS[[#This Row],[Cantidad]]*VENTAS[[#This Row],[Precio Venta]]</f>
        <v>35</v>
      </c>
      <c r="J91" s="16">
        <f>IF(VENTAS[[#This Row],[Nombre del Gestor]]&gt;1,VENTAS[[#This Row],[Total]]*10%,0)</f>
        <v>0</v>
      </c>
      <c r="K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1" s="16">
        <f>VENTAS[[#This Row],[Total]]-VENTAS[[#This Row],[Comisión 10%]]-VENTAS[[#This Row],[Costo SIN Comision]]</f>
        <v>0</v>
      </c>
      <c r="M91" s="16"/>
    </row>
    <row r="92" ht="20" customHeight="1" spans="1:13">
      <c r="A92" s="10"/>
      <c r="B92" s="11" t="s">
        <v>19572</v>
      </c>
      <c r="C92" s="11"/>
      <c r="D92" s="11"/>
      <c r="E92" s="11" t="s">
        <v>19615</v>
      </c>
      <c r="F92" s="11" t="str">
        <f>IFERROR(VLOOKUP(VENTAS[[#This Row],[Código del producto Vendido]],STOCK[],5,FALSE),"-")</f>
        <v>-</v>
      </c>
      <c r="G92" s="15">
        <v>1</v>
      </c>
      <c r="H92" s="16">
        <v>25</v>
      </c>
      <c r="I92" s="16">
        <f>VENTAS[[#This Row],[Cantidad]]*VENTAS[[#This Row],[Precio Venta]]</f>
        <v>25</v>
      </c>
      <c r="J92" s="16">
        <f>IF(VENTAS[[#This Row],[Nombre del Gestor]]&gt;1,VENTAS[[#This Row],[Total]]*10%,0)</f>
        <v>0</v>
      </c>
      <c r="K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2" s="16">
        <f>VENTAS[[#This Row],[Total]]-VENTAS[[#This Row],[Comisión 10%]]-VENTAS[[#This Row],[Costo SIN Comision]]</f>
        <v>0</v>
      </c>
      <c r="M92" s="16"/>
    </row>
    <row r="93" ht="20" customHeight="1" spans="1:13">
      <c r="A93" s="10"/>
      <c r="B93" s="11" t="s">
        <v>19572</v>
      </c>
      <c r="C93" s="11"/>
      <c r="D93" s="11"/>
      <c r="E93" s="11" t="s">
        <v>19616</v>
      </c>
      <c r="F93" s="11" t="str">
        <f>IFERROR(VLOOKUP(VENTAS[[#This Row],[Código del producto Vendido]],STOCK[],5,FALSE),"-")</f>
        <v>-</v>
      </c>
      <c r="G93" s="15">
        <v>2</v>
      </c>
      <c r="H93" s="16">
        <v>16</v>
      </c>
      <c r="I93" s="16">
        <f>VENTAS[[#This Row],[Cantidad]]*VENTAS[[#This Row],[Precio Venta]]</f>
        <v>32</v>
      </c>
      <c r="J93" s="16">
        <f>IF(VENTAS[[#This Row],[Nombre del Gestor]]&gt;1,VENTAS[[#This Row],[Total]]*10%,0)</f>
        <v>0</v>
      </c>
      <c r="K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93" s="16">
        <f>VENTAS[[#This Row],[Total]]-VENTAS[[#This Row],[Comisión 10%]]-VENTAS[[#This Row],[Costo SIN Comision]]</f>
        <v>0</v>
      </c>
      <c r="M93" s="16"/>
    </row>
    <row r="94" ht="20" customHeight="1" spans="1:13">
      <c r="A94" s="10"/>
      <c r="B94" s="11" t="s">
        <v>19572</v>
      </c>
      <c r="C94" s="11"/>
      <c r="D94" s="11"/>
      <c r="E94" s="11" t="s">
        <v>19617</v>
      </c>
      <c r="F94" s="11" t="str">
        <f>IFERROR(VLOOKUP(VENTAS[[#This Row],[Código del producto Vendido]],STOCK[],5,FALSE),"-")</f>
        <v>-</v>
      </c>
      <c r="G94" s="15">
        <v>2</v>
      </c>
      <c r="H94" s="16">
        <v>16</v>
      </c>
      <c r="I94" s="16">
        <f>VENTAS[[#This Row],[Cantidad]]*VENTAS[[#This Row],[Precio Venta]]</f>
        <v>32</v>
      </c>
      <c r="J94" s="16">
        <f>IF(VENTAS[[#This Row],[Nombre del Gestor]]&gt;1,VENTAS[[#This Row],[Total]]*10%,0)</f>
        <v>0</v>
      </c>
      <c r="K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94" s="16">
        <f>VENTAS[[#This Row],[Total]]-VENTAS[[#This Row],[Comisión 10%]]-VENTAS[[#This Row],[Costo SIN Comision]]</f>
        <v>0</v>
      </c>
      <c r="M94" s="16"/>
    </row>
    <row r="95" ht="20" customHeight="1" spans="1:13">
      <c r="A95" s="10"/>
      <c r="B95" s="11" t="s">
        <v>19572</v>
      </c>
      <c r="C95" s="11"/>
      <c r="D95" s="11"/>
      <c r="E95" s="11" t="s">
        <v>19618</v>
      </c>
      <c r="F95" s="11" t="str">
        <f>IFERROR(VLOOKUP(VENTAS[[#This Row],[Código del producto Vendido]],STOCK[],5,FALSE),"-")</f>
        <v>-</v>
      </c>
      <c r="G95" s="15">
        <v>2</v>
      </c>
      <c r="H95" s="16">
        <v>16</v>
      </c>
      <c r="I95" s="16">
        <f>VENTAS[[#This Row],[Cantidad]]*VENTAS[[#This Row],[Precio Venta]]</f>
        <v>32</v>
      </c>
      <c r="J95" s="16">
        <f>IF(VENTAS[[#This Row],[Nombre del Gestor]]&gt;1,VENTAS[[#This Row],[Total]]*10%,0)</f>
        <v>0</v>
      </c>
      <c r="K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95" s="16">
        <f>VENTAS[[#This Row],[Total]]-VENTAS[[#This Row],[Comisión 10%]]-VENTAS[[#This Row],[Costo SIN Comision]]</f>
        <v>0</v>
      </c>
      <c r="M95" s="16"/>
    </row>
    <row r="96" ht="20" customHeight="1" spans="1:13">
      <c r="A96" s="10"/>
      <c r="B96" s="11" t="s">
        <v>19572</v>
      </c>
      <c r="C96" s="11"/>
      <c r="D96" s="11"/>
      <c r="E96" s="11" t="s">
        <v>19619</v>
      </c>
      <c r="F96" s="11" t="str">
        <f>IFERROR(VLOOKUP(VENTAS[[#This Row],[Código del producto Vendido]],STOCK[],5,FALSE),"-")</f>
        <v>-</v>
      </c>
      <c r="G96" s="15">
        <v>1</v>
      </c>
      <c r="H96" s="16">
        <v>10</v>
      </c>
      <c r="I96" s="16">
        <f>VENTAS[[#This Row],[Cantidad]]*VENTAS[[#This Row],[Precio Venta]]</f>
        <v>10</v>
      </c>
      <c r="J96" s="16">
        <f>IF(VENTAS[[#This Row],[Nombre del Gestor]]&gt;1,VENTAS[[#This Row],[Total]]*10%,0)</f>
        <v>0</v>
      </c>
      <c r="K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96" s="16">
        <f>VENTAS[[#This Row],[Total]]-VENTAS[[#This Row],[Comisión 10%]]-VENTAS[[#This Row],[Costo SIN Comision]]</f>
        <v>0</v>
      </c>
      <c r="M96" s="16"/>
    </row>
    <row r="97" ht="20" customHeight="1" spans="1:13">
      <c r="A97" s="10"/>
      <c r="B97" s="11" t="s">
        <v>19572</v>
      </c>
      <c r="C97" s="11"/>
      <c r="D97" s="11"/>
      <c r="E97" s="11" t="s">
        <v>19620</v>
      </c>
      <c r="F97" s="11" t="str">
        <f>IFERROR(VLOOKUP(VENTAS[[#This Row],[Código del producto Vendido]],STOCK[],5,FALSE),"-")</f>
        <v>-</v>
      </c>
      <c r="G97" s="15">
        <v>1</v>
      </c>
      <c r="H97" s="16">
        <v>15</v>
      </c>
      <c r="I97" s="16">
        <f>VENTAS[[#This Row],[Cantidad]]*VENTAS[[#This Row],[Precio Venta]]</f>
        <v>15</v>
      </c>
      <c r="J97" s="16">
        <f>IF(VENTAS[[#This Row],[Nombre del Gestor]]&gt;1,VENTAS[[#This Row],[Total]]*10%,0)</f>
        <v>0</v>
      </c>
      <c r="K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97" s="16">
        <f>VENTAS[[#This Row],[Total]]-VENTAS[[#This Row],[Comisión 10%]]-VENTAS[[#This Row],[Costo SIN Comision]]</f>
        <v>0</v>
      </c>
      <c r="M97" s="16"/>
    </row>
    <row r="98" ht="20" customHeight="1" spans="1:13">
      <c r="A98" s="10"/>
      <c r="B98" s="11" t="s">
        <v>19572</v>
      </c>
      <c r="C98" s="11"/>
      <c r="D98" s="11"/>
      <c r="E98" s="11" t="s">
        <v>19621</v>
      </c>
      <c r="F98" s="11" t="str">
        <f>IFERROR(VLOOKUP(VENTAS[[#This Row],[Código del producto Vendido]],STOCK[],5,FALSE),"-")</f>
        <v>-</v>
      </c>
      <c r="G98" s="15">
        <v>1</v>
      </c>
      <c r="H98" s="16">
        <v>30</v>
      </c>
      <c r="I98" s="16">
        <f>VENTAS[[#This Row],[Cantidad]]*VENTAS[[#This Row],[Precio Venta]]</f>
        <v>30</v>
      </c>
      <c r="J98" s="16">
        <f>IF(VENTAS[[#This Row],[Nombre del Gestor]]&gt;1,VENTAS[[#This Row],[Total]]*10%,0)</f>
        <v>0</v>
      </c>
      <c r="K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98" s="16">
        <f>VENTAS[[#This Row],[Total]]-VENTAS[[#This Row],[Comisión 10%]]-VENTAS[[#This Row],[Costo SIN Comision]]</f>
        <v>0</v>
      </c>
      <c r="M98" s="16"/>
    </row>
    <row r="99" ht="20" customHeight="1" spans="1:13">
      <c r="A99" s="10"/>
      <c r="B99" s="11" t="s">
        <v>19572</v>
      </c>
      <c r="C99" s="11"/>
      <c r="D99" s="11"/>
      <c r="E99" s="11" t="s">
        <v>19622</v>
      </c>
      <c r="F99" s="11" t="str">
        <f>IFERROR(VLOOKUP(VENTAS[[#This Row],[Código del producto Vendido]],STOCK[],5,FALSE),"-")</f>
        <v>-</v>
      </c>
      <c r="G99" s="15">
        <v>1</v>
      </c>
      <c r="H99" s="16">
        <v>12</v>
      </c>
      <c r="I99" s="16">
        <f>VENTAS[[#This Row],[Cantidad]]*VENTAS[[#This Row],[Precio Venta]]</f>
        <v>12</v>
      </c>
      <c r="J99" s="16">
        <f>IF(VENTAS[[#This Row],[Nombre del Gestor]]&gt;1,VENTAS[[#This Row],[Total]]*10%,0)</f>
        <v>0</v>
      </c>
      <c r="K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99" s="16">
        <f>VENTAS[[#This Row],[Total]]-VENTAS[[#This Row],[Comisión 10%]]-VENTAS[[#This Row],[Costo SIN Comision]]</f>
        <v>0</v>
      </c>
      <c r="M99" s="16"/>
    </row>
    <row r="100" ht="20" customHeight="1" spans="1:13">
      <c r="A100" s="10"/>
      <c r="B100" s="11" t="s">
        <v>19572</v>
      </c>
      <c r="C100" s="11"/>
      <c r="D100" s="11"/>
      <c r="E100" s="11" t="s">
        <v>19623</v>
      </c>
      <c r="F100" s="11" t="str">
        <f>IFERROR(VLOOKUP(VENTAS[[#This Row],[Código del producto Vendido]],STOCK[],5,FALSE),"-")</f>
        <v>-</v>
      </c>
      <c r="G100" s="15">
        <v>1</v>
      </c>
      <c r="H100" s="16">
        <v>30</v>
      </c>
      <c r="I100" s="16">
        <f>VENTAS[[#This Row],[Cantidad]]*VENTAS[[#This Row],[Precio Venta]]</f>
        <v>30</v>
      </c>
      <c r="J100" s="16">
        <f>IF(VENTAS[[#This Row],[Nombre del Gestor]]&gt;1,VENTAS[[#This Row],[Total]]*10%,0)</f>
        <v>0</v>
      </c>
      <c r="K1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0" s="16">
        <f>VENTAS[[#This Row],[Total]]-VENTAS[[#This Row],[Comisión 10%]]-VENTAS[[#This Row],[Costo SIN Comision]]</f>
        <v>0</v>
      </c>
      <c r="M100" s="16"/>
    </row>
    <row r="101" ht="20" customHeight="1" spans="1:13">
      <c r="A101" s="10"/>
      <c r="B101" s="11" t="s">
        <v>19572</v>
      </c>
      <c r="C101" s="11"/>
      <c r="D101" s="11"/>
      <c r="E101" s="11" t="s">
        <v>19624</v>
      </c>
      <c r="F101" s="11" t="str">
        <f>IFERROR(VLOOKUP(VENTAS[[#This Row],[Código del producto Vendido]],STOCK[],5,FALSE),"-")</f>
        <v>-</v>
      </c>
      <c r="G101" s="15">
        <v>1</v>
      </c>
      <c r="H101" s="16">
        <v>35</v>
      </c>
      <c r="I101" s="16">
        <f>VENTAS[[#This Row],[Cantidad]]*VENTAS[[#This Row],[Precio Venta]]</f>
        <v>35</v>
      </c>
      <c r="J101" s="16">
        <f>IF(VENTAS[[#This Row],[Nombre del Gestor]]&gt;1,VENTAS[[#This Row],[Total]]*10%,0)</f>
        <v>0</v>
      </c>
      <c r="K1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01" s="16">
        <f>VENTAS[[#This Row],[Total]]-VENTAS[[#This Row],[Comisión 10%]]-VENTAS[[#This Row],[Costo SIN Comision]]</f>
        <v>0</v>
      </c>
      <c r="M101" s="16"/>
    </row>
    <row r="102" ht="20" customHeight="1" spans="1:13">
      <c r="A102" s="10"/>
      <c r="B102" s="11" t="s">
        <v>19572</v>
      </c>
      <c r="C102" s="11"/>
      <c r="D102" s="11"/>
      <c r="E102" s="11" t="s">
        <v>19625</v>
      </c>
      <c r="F102" s="11" t="str">
        <f>IFERROR(VLOOKUP(VENTAS[[#This Row],[Código del producto Vendido]],STOCK[],5,FALSE),"-")</f>
        <v>-</v>
      </c>
      <c r="G102" s="15">
        <v>1</v>
      </c>
      <c r="H102" s="16">
        <v>30</v>
      </c>
      <c r="I102" s="16">
        <f>VENTAS[[#This Row],[Cantidad]]*VENTAS[[#This Row],[Precio Venta]]</f>
        <v>30</v>
      </c>
      <c r="J102" s="16">
        <f>IF(VENTAS[[#This Row],[Nombre del Gestor]]&gt;1,VENTAS[[#This Row],[Total]]*10%,0)</f>
        <v>0</v>
      </c>
      <c r="K1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2" s="16">
        <f>VENTAS[[#This Row],[Total]]-VENTAS[[#This Row],[Comisión 10%]]-VENTAS[[#This Row],[Costo SIN Comision]]</f>
        <v>0</v>
      </c>
      <c r="M102" s="16"/>
    </row>
    <row r="103" ht="20" customHeight="1" spans="1:13">
      <c r="A103" s="10"/>
      <c r="B103" s="11" t="s">
        <v>19572</v>
      </c>
      <c r="C103" s="11"/>
      <c r="D103" s="11"/>
      <c r="E103" s="11" t="s">
        <v>19626</v>
      </c>
      <c r="F103" s="11" t="str">
        <f>IFERROR(VLOOKUP(VENTAS[[#This Row],[Código del producto Vendido]],STOCK[],5,FALSE),"-")</f>
        <v>-</v>
      </c>
      <c r="G103" s="15">
        <v>1</v>
      </c>
      <c r="H103" s="16">
        <v>25</v>
      </c>
      <c r="I103" s="16">
        <f>VENTAS[[#This Row],[Cantidad]]*VENTAS[[#This Row],[Precio Venta]]</f>
        <v>25</v>
      </c>
      <c r="J103" s="16">
        <f>IF(VENTAS[[#This Row],[Nombre del Gestor]]&gt;1,VENTAS[[#This Row],[Total]]*10%,0)</f>
        <v>0</v>
      </c>
      <c r="K1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3" s="16">
        <f>VENTAS[[#This Row],[Total]]-VENTAS[[#This Row],[Comisión 10%]]-VENTAS[[#This Row],[Costo SIN Comision]]</f>
        <v>0</v>
      </c>
      <c r="M103" s="16"/>
    </row>
    <row r="104" ht="20" customHeight="1" spans="1:13">
      <c r="A104" s="10"/>
      <c r="B104" s="11" t="s">
        <v>19572</v>
      </c>
      <c r="C104" s="11"/>
      <c r="D104" s="11"/>
      <c r="E104" s="11" t="s">
        <v>19627</v>
      </c>
      <c r="F104" s="11" t="str">
        <f>IFERROR(VLOOKUP(VENTAS[[#This Row],[Código del producto Vendido]],STOCK[],5,FALSE),"-")</f>
        <v>-</v>
      </c>
      <c r="G104" s="15">
        <v>1</v>
      </c>
      <c r="H104" s="16">
        <v>25</v>
      </c>
      <c r="I104" s="16">
        <f>VENTAS[[#This Row],[Cantidad]]*VENTAS[[#This Row],[Precio Venta]]</f>
        <v>25</v>
      </c>
      <c r="J104" s="16">
        <f>IF(VENTAS[[#This Row],[Nombre del Gestor]]&gt;1,VENTAS[[#This Row],[Total]]*10%,0)</f>
        <v>0</v>
      </c>
      <c r="K1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4" s="16">
        <f>VENTAS[[#This Row],[Total]]-VENTAS[[#This Row],[Comisión 10%]]-VENTAS[[#This Row],[Costo SIN Comision]]</f>
        <v>0</v>
      </c>
      <c r="M104" s="16"/>
    </row>
    <row r="105" ht="20" customHeight="1" spans="1:13">
      <c r="A105" s="10"/>
      <c r="B105" s="11" t="s">
        <v>19572</v>
      </c>
      <c r="C105" s="11"/>
      <c r="D105" s="11"/>
      <c r="E105" s="11" t="s">
        <v>16435</v>
      </c>
      <c r="F105" s="11" t="str">
        <f>IFERROR(VLOOKUP(VENTAS[[#This Row],[Código del producto Vendido]],STOCK[],5,FALSE),"-")</f>
        <v>Cinturón trenzado  - Talla Unitalla</v>
      </c>
      <c r="G105" s="15">
        <v>2</v>
      </c>
      <c r="H105" s="16">
        <v>10</v>
      </c>
      <c r="I105" s="16">
        <f>VENTAS[[#This Row],[Cantidad]]*VENTAS[[#This Row],[Precio Venta]]</f>
        <v>20</v>
      </c>
      <c r="J105" s="16">
        <f>IF(VENTAS[[#This Row],[Nombre del Gestor]]&gt;1,VENTAS[[#This Row],[Total]]*10%,0)</f>
        <v>0</v>
      </c>
      <c r="K1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5" s="16">
        <f>VENTAS[[#This Row],[Total]]-VENTAS[[#This Row],[Comisión 10%]]-VENTAS[[#This Row],[Costo SIN Comision]]</f>
        <v>0</v>
      </c>
      <c r="M105" s="16"/>
    </row>
    <row r="106" ht="20" customHeight="1" spans="1:13">
      <c r="A106" s="10"/>
      <c r="B106" s="11"/>
      <c r="C106" s="11"/>
      <c r="D106" s="11"/>
      <c r="E106" s="11" t="s">
        <v>16435</v>
      </c>
      <c r="F106" s="11" t="str">
        <f>IFERROR(VLOOKUP(VENTAS[[#This Row],[Código del producto Vendido]],STOCK[],5,FALSE),"-")</f>
        <v>Cinturón trenzado  - Talla Unitalla</v>
      </c>
      <c r="G106" s="15">
        <v>1</v>
      </c>
      <c r="H106" s="16">
        <v>10</v>
      </c>
      <c r="I106" s="16">
        <f>VENTAS[[#This Row],[Cantidad]]*VENTAS[[#This Row],[Precio Venta]]</f>
        <v>10</v>
      </c>
      <c r="J106" s="16">
        <f>IF(VENTAS[[#This Row],[Nombre del Gestor]]&gt;1,VENTAS[[#This Row],[Total]]*10%,0)</f>
        <v>0</v>
      </c>
      <c r="K1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06" s="16">
        <f>VENTAS[[#This Row],[Total]]-VENTAS[[#This Row],[Comisión 10%]]-VENTAS[[#This Row],[Costo SIN Comision]]</f>
        <v>0</v>
      </c>
      <c r="M106" s="16"/>
    </row>
    <row r="107" ht="20" customHeight="1" spans="1:13">
      <c r="A107" s="10"/>
      <c r="B107" s="11" t="s">
        <v>19572</v>
      </c>
      <c r="C107" s="11"/>
      <c r="D107" s="11"/>
      <c r="E107" s="11" t="s">
        <v>19628</v>
      </c>
      <c r="F107" s="11" t="str">
        <f>IFERROR(VLOOKUP(VENTAS[[#This Row],[Código del producto Vendido]],STOCK[],5,FALSE),"-")</f>
        <v>-</v>
      </c>
      <c r="G107" s="15">
        <v>3</v>
      </c>
      <c r="H107" s="16">
        <v>10</v>
      </c>
      <c r="I107" s="16">
        <f>VENTAS[[#This Row],[Cantidad]]*VENTAS[[#This Row],[Precio Venta]]</f>
        <v>30</v>
      </c>
      <c r="J107" s="16">
        <f>IF(VENTAS[[#This Row],[Nombre del Gestor]]&gt;1,VENTAS[[#This Row],[Total]]*10%,0)</f>
        <v>0</v>
      </c>
      <c r="K1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7" s="16">
        <f>VENTAS[[#This Row],[Total]]-VENTAS[[#This Row],[Comisión 10%]]-VENTAS[[#This Row],[Costo SIN Comision]]</f>
        <v>0</v>
      </c>
      <c r="M107" s="16"/>
    </row>
    <row r="108" ht="20" customHeight="1" spans="1:13">
      <c r="A108" s="10"/>
      <c r="B108" s="11" t="s">
        <v>19572</v>
      </c>
      <c r="C108" s="11"/>
      <c r="D108" s="11"/>
      <c r="E108" s="11" t="s">
        <v>19629</v>
      </c>
      <c r="F108" s="11" t="str">
        <f>IFERROR(VLOOKUP(VENTAS[[#This Row],[Código del producto Vendido]],STOCK[],5,FALSE),"-")</f>
        <v>-</v>
      </c>
      <c r="G108" s="15">
        <v>3</v>
      </c>
      <c r="H108" s="16">
        <v>10</v>
      </c>
      <c r="I108" s="16">
        <f>VENTAS[[#This Row],[Cantidad]]*VENTAS[[#This Row],[Precio Venta]]</f>
        <v>30</v>
      </c>
      <c r="J108" s="16">
        <f>IF(VENTAS[[#This Row],[Nombre del Gestor]]&gt;1,VENTAS[[#This Row],[Total]]*10%,0)</f>
        <v>0</v>
      </c>
      <c r="K1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8" s="16">
        <f>VENTAS[[#This Row],[Total]]-VENTAS[[#This Row],[Comisión 10%]]-VENTAS[[#This Row],[Costo SIN Comision]]</f>
        <v>0</v>
      </c>
      <c r="M108" s="16"/>
    </row>
    <row r="109" ht="20" customHeight="1" spans="1:13">
      <c r="A109" s="10"/>
      <c r="B109" s="11" t="s">
        <v>19572</v>
      </c>
      <c r="C109" s="11"/>
      <c r="D109" s="11"/>
      <c r="E109" s="11" t="s">
        <v>19630</v>
      </c>
      <c r="F109" s="11" t="str">
        <f>IFERROR(VLOOKUP(VENTAS[[#This Row],[Código del producto Vendido]],STOCK[],5,FALSE),"-")</f>
        <v>-</v>
      </c>
      <c r="G109" s="15">
        <v>3</v>
      </c>
      <c r="H109" s="16">
        <v>10</v>
      </c>
      <c r="I109" s="16">
        <f>VENTAS[[#This Row],[Cantidad]]*VENTAS[[#This Row],[Precio Venta]]</f>
        <v>30</v>
      </c>
      <c r="J109" s="16">
        <f>IF(VENTAS[[#This Row],[Nombre del Gestor]]&gt;1,VENTAS[[#This Row],[Total]]*10%,0)</f>
        <v>0</v>
      </c>
      <c r="K1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9" s="16">
        <f>VENTAS[[#This Row],[Total]]-VENTAS[[#This Row],[Comisión 10%]]-VENTAS[[#This Row],[Costo SIN Comision]]</f>
        <v>0</v>
      </c>
      <c r="M109" s="16"/>
    </row>
    <row r="110" ht="20" customHeight="1" spans="1:13">
      <c r="A110" s="10"/>
      <c r="B110" s="11" t="s">
        <v>19572</v>
      </c>
      <c r="C110" s="11"/>
      <c r="D110" s="11"/>
      <c r="E110" s="11" t="s">
        <v>19631</v>
      </c>
      <c r="F110" s="11" t="str">
        <f>IFERROR(VLOOKUP(VENTAS[[#This Row],[Código del producto Vendido]],STOCK[],5,FALSE),"-")</f>
        <v>-</v>
      </c>
      <c r="G110" s="15">
        <v>2</v>
      </c>
      <c r="H110" s="16">
        <v>9</v>
      </c>
      <c r="I110" s="16">
        <f>VENTAS[[#This Row],[Cantidad]]*VENTAS[[#This Row],[Precio Venta]]</f>
        <v>18</v>
      </c>
      <c r="J110" s="16">
        <f>IF(VENTAS[[#This Row],[Nombre del Gestor]]&gt;1,VENTAS[[#This Row],[Total]]*10%,0)</f>
        <v>0</v>
      </c>
      <c r="K1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10" s="16">
        <f>VENTAS[[#This Row],[Total]]-VENTAS[[#This Row],[Comisión 10%]]-VENTAS[[#This Row],[Costo SIN Comision]]</f>
        <v>0</v>
      </c>
      <c r="M110" s="16"/>
    </row>
    <row r="111" ht="20" customHeight="1" spans="1:13">
      <c r="A111" s="10"/>
      <c r="B111" s="11" t="s">
        <v>19572</v>
      </c>
      <c r="C111" s="11"/>
      <c r="D111" s="11"/>
      <c r="E111" s="11" t="s">
        <v>19632</v>
      </c>
      <c r="F111" s="11" t="str">
        <f>IFERROR(VLOOKUP(VENTAS[[#This Row],[Código del producto Vendido]],STOCK[],5,FALSE),"-")</f>
        <v>-</v>
      </c>
      <c r="G111" s="15">
        <v>2</v>
      </c>
      <c r="H111" s="16">
        <v>14</v>
      </c>
      <c r="I111" s="16">
        <f>VENTAS[[#This Row],[Cantidad]]*VENTAS[[#This Row],[Precio Venta]]</f>
        <v>28</v>
      </c>
      <c r="J111" s="16">
        <f>IF(VENTAS[[#This Row],[Nombre del Gestor]]&gt;1,VENTAS[[#This Row],[Total]]*10%,0)</f>
        <v>0</v>
      </c>
      <c r="K1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11" s="16">
        <f>VENTAS[[#This Row],[Total]]-VENTAS[[#This Row],[Comisión 10%]]-VENTAS[[#This Row],[Costo SIN Comision]]</f>
        <v>0</v>
      </c>
      <c r="M111" s="16"/>
    </row>
    <row r="112" ht="20" customHeight="1" spans="1:13">
      <c r="A112" s="10"/>
      <c r="B112" s="11" t="s">
        <v>19572</v>
      </c>
      <c r="C112" s="11"/>
      <c r="D112" s="11"/>
      <c r="E112" s="11" t="s">
        <v>19633</v>
      </c>
      <c r="F112" s="11" t="str">
        <f>IFERROR(VLOOKUP(VENTAS[[#This Row],[Código del producto Vendido]],STOCK[],5,FALSE),"-")</f>
        <v>-</v>
      </c>
      <c r="G112" s="15">
        <v>1</v>
      </c>
      <c r="H112" s="16">
        <v>9</v>
      </c>
      <c r="I112" s="16">
        <f>VENTAS[[#This Row],[Cantidad]]*VENTAS[[#This Row],[Precio Venta]]</f>
        <v>9</v>
      </c>
      <c r="J112" s="16">
        <f>IF(VENTAS[[#This Row],[Nombre del Gestor]]&gt;1,VENTAS[[#This Row],[Total]]*10%,0)</f>
        <v>0</v>
      </c>
      <c r="K1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12" s="16">
        <f>VENTAS[[#This Row],[Total]]-VENTAS[[#This Row],[Comisión 10%]]-VENTAS[[#This Row],[Costo SIN Comision]]</f>
        <v>0</v>
      </c>
      <c r="M112" s="16"/>
    </row>
    <row r="113" ht="20" customHeight="1" spans="1:13">
      <c r="A113" s="10"/>
      <c r="B113" s="11" t="s">
        <v>19572</v>
      </c>
      <c r="C113" s="11"/>
      <c r="D113" s="11"/>
      <c r="E113" s="11" t="s">
        <v>19634</v>
      </c>
      <c r="F113" s="11" t="str">
        <f>IFERROR(VLOOKUP(VENTAS[[#This Row],[Código del producto Vendido]],STOCK[],5,FALSE),"-")</f>
        <v>-</v>
      </c>
      <c r="G113" s="15">
        <v>3</v>
      </c>
      <c r="H113" s="16">
        <v>9</v>
      </c>
      <c r="I113" s="16">
        <f>VENTAS[[#This Row],[Cantidad]]*VENTAS[[#This Row],[Precio Venta]]</f>
        <v>27</v>
      </c>
      <c r="J113" s="16">
        <f>IF(VENTAS[[#This Row],[Nombre del Gestor]]&gt;1,VENTAS[[#This Row],[Total]]*10%,0)</f>
        <v>0</v>
      </c>
      <c r="K1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113" s="16">
        <f>VENTAS[[#This Row],[Total]]-VENTAS[[#This Row],[Comisión 10%]]-VENTAS[[#This Row],[Costo SIN Comision]]</f>
        <v>0</v>
      </c>
      <c r="M113" s="16"/>
    </row>
    <row r="114" ht="20" customHeight="1" spans="1:13">
      <c r="A114" s="10"/>
      <c r="B114" s="11" t="s">
        <v>19572</v>
      </c>
      <c r="C114" s="11"/>
      <c r="D114" s="11"/>
      <c r="E114" s="11" t="s">
        <v>19635</v>
      </c>
      <c r="F114" s="11" t="str">
        <f>IFERROR(VLOOKUP(VENTAS[[#This Row],[Código del producto Vendido]],STOCK[],5,FALSE),"-")</f>
        <v>-</v>
      </c>
      <c r="G114" s="15">
        <v>3</v>
      </c>
      <c r="H114" s="16">
        <v>10</v>
      </c>
      <c r="I114" s="16">
        <f>VENTAS[[#This Row],[Cantidad]]*VENTAS[[#This Row],[Precio Venta]]</f>
        <v>30</v>
      </c>
      <c r="J114" s="16">
        <f>IF(VENTAS[[#This Row],[Nombre del Gestor]]&gt;1,VENTAS[[#This Row],[Total]]*10%,0)</f>
        <v>0</v>
      </c>
      <c r="K1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14" s="16">
        <f>VENTAS[[#This Row],[Total]]-VENTAS[[#This Row],[Comisión 10%]]-VENTAS[[#This Row],[Costo SIN Comision]]</f>
        <v>0</v>
      </c>
      <c r="M114" s="16"/>
    </row>
    <row r="115" ht="20" customHeight="1" spans="1:13">
      <c r="A115" s="10"/>
      <c r="B115" s="11" t="s">
        <v>19572</v>
      </c>
      <c r="C115" s="11"/>
      <c r="D115" s="11"/>
      <c r="E115" s="11" t="s">
        <v>19636</v>
      </c>
      <c r="F115" s="11" t="str">
        <f>IFERROR(VLOOKUP(VENTAS[[#This Row],[Código del producto Vendido]],STOCK[],5,FALSE),"-")</f>
        <v>-</v>
      </c>
      <c r="G115" s="15">
        <v>3</v>
      </c>
      <c r="H115" s="16">
        <v>10</v>
      </c>
      <c r="I115" s="16">
        <f>VENTAS[[#This Row],[Cantidad]]*VENTAS[[#This Row],[Precio Venta]]</f>
        <v>30</v>
      </c>
      <c r="J115" s="16">
        <f>IF(VENTAS[[#This Row],[Nombre del Gestor]]&gt;1,VENTAS[[#This Row],[Total]]*10%,0)</f>
        <v>0</v>
      </c>
      <c r="K1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15" s="16">
        <f>VENTAS[[#This Row],[Total]]-VENTAS[[#This Row],[Comisión 10%]]-VENTAS[[#This Row],[Costo SIN Comision]]</f>
        <v>0</v>
      </c>
      <c r="M115" s="16"/>
    </row>
    <row r="116" ht="20" customHeight="1" spans="1:13">
      <c r="A116" s="10"/>
      <c r="B116" s="11" t="s">
        <v>19572</v>
      </c>
      <c r="C116" s="11"/>
      <c r="D116" s="11"/>
      <c r="E116" s="11" t="s">
        <v>19637</v>
      </c>
      <c r="F116" s="11" t="str">
        <f>IFERROR(VLOOKUP(VENTAS[[#This Row],[Código del producto Vendido]],STOCK[],5,FALSE),"-")</f>
        <v>-</v>
      </c>
      <c r="G116" s="15">
        <v>3</v>
      </c>
      <c r="H116" s="16">
        <v>9</v>
      </c>
      <c r="I116" s="16">
        <f>VENTAS[[#This Row],[Cantidad]]*VENTAS[[#This Row],[Precio Venta]]</f>
        <v>27</v>
      </c>
      <c r="J116" s="16">
        <f>IF(VENTAS[[#This Row],[Nombre del Gestor]]&gt;1,VENTAS[[#This Row],[Total]]*10%,0)</f>
        <v>0</v>
      </c>
      <c r="K1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116" s="16">
        <f>VENTAS[[#This Row],[Total]]-VENTAS[[#This Row],[Comisión 10%]]-VENTAS[[#This Row],[Costo SIN Comision]]</f>
        <v>0</v>
      </c>
      <c r="M116" s="16"/>
    </row>
    <row r="117" ht="20" customHeight="1" spans="1:13">
      <c r="A117" s="10"/>
      <c r="B117" s="11" t="s">
        <v>19572</v>
      </c>
      <c r="C117" s="11"/>
      <c r="D117" s="11"/>
      <c r="E117" s="11" t="s">
        <v>19638</v>
      </c>
      <c r="F117" s="11" t="str">
        <f>IFERROR(VLOOKUP(VENTAS[[#This Row],[Código del producto Vendido]],STOCK[],5,FALSE),"-")</f>
        <v>-</v>
      </c>
      <c r="G117" s="15">
        <v>1</v>
      </c>
      <c r="H117" s="16">
        <v>9</v>
      </c>
      <c r="I117" s="16">
        <f>VENTAS[[#This Row],[Cantidad]]*VENTAS[[#This Row],[Precio Venta]]</f>
        <v>9</v>
      </c>
      <c r="J117" s="16">
        <f>IF(VENTAS[[#This Row],[Nombre del Gestor]]&gt;1,VENTAS[[#This Row],[Total]]*10%,0)</f>
        <v>0</v>
      </c>
      <c r="K1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17" s="16">
        <f>VENTAS[[#This Row],[Total]]-VENTAS[[#This Row],[Comisión 10%]]-VENTAS[[#This Row],[Costo SIN Comision]]</f>
        <v>0</v>
      </c>
      <c r="M117" s="16"/>
    </row>
    <row r="118" ht="20" customHeight="1" spans="1:13">
      <c r="A118" s="10"/>
      <c r="B118" s="11" t="s">
        <v>19572</v>
      </c>
      <c r="C118" s="11"/>
      <c r="D118" s="11"/>
      <c r="E118" s="11" t="s">
        <v>19639</v>
      </c>
      <c r="F118" s="11" t="str">
        <f>IFERROR(VLOOKUP(VENTAS[[#This Row],[Código del producto Vendido]],STOCK[],5,FALSE),"-")</f>
        <v>-</v>
      </c>
      <c r="G118" s="15">
        <v>1</v>
      </c>
      <c r="H118" s="16">
        <v>10</v>
      </c>
      <c r="I118" s="16">
        <f>VENTAS[[#This Row],[Cantidad]]*VENTAS[[#This Row],[Precio Venta]]</f>
        <v>10</v>
      </c>
      <c r="J118" s="16">
        <f>IF(VENTAS[[#This Row],[Nombre del Gestor]]&gt;1,VENTAS[[#This Row],[Total]]*10%,0)</f>
        <v>0</v>
      </c>
      <c r="K1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18" s="16">
        <f>VENTAS[[#This Row],[Total]]-VENTAS[[#This Row],[Comisión 10%]]-VENTAS[[#This Row],[Costo SIN Comision]]</f>
        <v>0</v>
      </c>
      <c r="M118" s="16"/>
    </row>
    <row r="119" ht="20" customHeight="1" spans="1:13">
      <c r="A119" s="10"/>
      <c r="B119" s="11" t="s">
        <v>19572</v>
      </c>
      <c r="C119" s="11"/>
      <c r="D119" s="11"/>
      <c r="E119" s="11" t="s">
        <v>19640</v>
      </c>
      <c r="F119" s="11" t="str">
        <f>IFERROR(VLOOKUP(VENTAS[[#This Row],[Código del producto Vendido]],STOCK[],5,FALSE),"-")</f>
        <v>-</v>
      </c>
      <c r="G119" s="15">
        <v>2</v>
      </c>
      <c r="H119" s="16">
        <v>9</v>
      </c>
      <c r="I119" s="16">
        <f>VENTAS[[#This Row],[Cantidad]]*VENTAS[[#This Row],[Precio Venta]]</f>
        <v>18</v>
      </c>
      <c r="J119" s="16">
        <f>IF(VENTAS[[#This Row],[Nombre del Gestor]]&gt;1,VENTAS[[#This Row],[Total]]*10%,0)</f>
        <v>0</v>
      </c>
      <c r="K1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19" s="16">
        <f>VENTAS[[#This Row],[Total]]-VENTAS[[#This Row],[Comisión 10%]]-VENTAS[[#This Row],[Costo SIN Comision]]</f>
        <v>0</v>
      </c>
      <c r="M119" s="16"/>
    </row>
    <row r="120" ht="20" customHeight="1" spans="1:13">
      <c r="A120" s="10"/>
      <c r="B120" s="11" t="s">
        <v>19572</v>
      </c>
      <c r="C120" s="11"/>
      <c r="D120" s="11"/>
      <c r="E120" s="11" t="s">
        <v>19641</v>
      </c>
      <c r="F120" s="11" t="str">
        <f>IFERROR(VLOOKUP(VENTAS[[#This Row],[Código del producto Vendido]],STOCK[],5,FALSE),"-")</f>
        <v>-</v>
      </c>
      <c r="G120" s="15">
        <v>2</v>
      </c>
      <c r="H120" s="16">
        <v>9</v>
      </c>
      <c r="I120" s="16">
        <f>VENTAS[[#This Row],[Cantidad]]*VENTAS[[#This Row],[Precio Venta]]</f>
        <v>18</v>
      </c>
      <c r="J120" s="16">
        <f>IF(VENTAS[[#This Row],[Nombre del Gestor]]&gt;1,VENTAS[[#This Row],[Total]]*10%,0)</f>
        <v>0</v>
      </c>
      <c r="K1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20" s="16">
        <f>VENTAS[[#This Row],[Total]]-VENTAS[[#This Row],[Comisión 10%]]-VENTAS[[#This Row],[Costo SIN Comision]]</f>
        <v>0</v>
      </c>
      <c r="M120" s="16"/>
    </row>
    <row r="121" ht="20" customHeight="1" spans="1:13">
      <c r="A121" s="10"/>
      <c r="B121" s="11" t="s">
        <v>19572</v>
      </c>
      <c r="C121" s="11"/>
      <c r="D121" s="11"/>
      <c r="E121" s="11" t="s">
        <v>19642</v>
      </c>
      <c r="F121" s="11" t="str">
        <f>IFERROR(VLOOKUP(VENTAS[[#This Row],[Código del producto Vendido]],STOCK[],5,FALSE),"-")</f>
        <v>-</v>
      </c>
      <c r="G121" s="15">
        <v>2</v>
      </c>
      <c r="H121" s="16">
        <v>9</v>
      </c>
      <c r="I121" s="16">
        <f>VENTAS[[#This Row],[Cantidad]]*VENTAS[[#This Row],[Precio Venta]]</f>
        <v>18</v>
      </c>
      <c r="J121" s="16">
        <f>IF(VENTAS[[#This Row],[Nombre del Gestor]]&gt;1,VENTAS[[#This Row],[Total]]*10%,0)</f>
        <v>0</v>
      </c>
      <c r="K1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21" s="16">
        <f>VENTAS[[#This Row],[Total]]-VENTAS[[#This Row],[Comisión 10%]]-VENTAS[[#This Row],[Costo SIN Comision]]</f>
        <v>0</v>
      </c>
      <c r="M121" s="16"/>
    </row>
    <row r="122" ht="20" customHeight="1" spans="1:13">
      <c r="A122" s="10"/>
      <c r="B122" s="11" t="s">
        <v>19572</v>
      </c>
      <c r="C122" s="11"/>
      <c r="D122" s="11"/>
      <c r="E122" s="11" t="s">
        <v>19643</v>
      </c>
      <c r="F122" s="11" t="str">
        <f>IFERROR(VLOOKUP(VENTAS[[#This Row],[Código del producto Vendido]],STOCK[],5,FALSE),"-")</f>
        <v>-</v>
      </c>
      <c r="G122" s="15">
        <v>1</v>
      </c>
      <c r="H122" s="16">
        <v>9</v>
      </c>
      <c r="I122" s="16">
        <f>VENTAS[[#This Row],[Cantidad]]*VENTAS[[#This Row],[Precio Venta]]</f>
        <v>9</v>
      </c>
      <c r="J122" s="16">
        <f>IF(VENTAS[[#This Row],[Nombre del Gestor]]&gt;1,VENTAS[[#This Row],[Total]]*10%,0)</f>
        <v>0</v>
      </c>
      <c r="K1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22" s="16">
        <f>VENTAS[[#This Row],[Total]]-VENTAS[[#This Row],[Comisión 10%]]-VENTAS[[#This Row],[Costo SIN Comision]]</f>
        <v>0</v>
      </c>
      <c r="M122" s="16"/>
    </row>
    <row r="123" ht="20" customHeight="1" spans="1:13">
      <c r="A123" s="10"/>
      <c r="B123" s="11" t="s">
        <v>19572</v>
      </c>
      <c r="C123" s="11"/>
      <c r="D123" s="11"/>
      <c r="E123" s="11" t="s">
        <v>19644</v>
      </c>
      <c r="F123" s="11" t="str">
        <f>IFERROR(VLOOKUP(VENTAS[[#This Row],[Código del producto Vendido]],STOCK[],5,FALSE),"-")</f>
        <v>-</v>
      </c>
      <c r="G123" s="15">
        <v>2</v>
      </c>
      <c r="H123" s="16">
        <v>9</v>
      </c>
      <c r="I123" s="16">
        <f>VENTAS[[#This Row],[Cantidad]]*VENTAS[[#This Row],[Precio Venta]]</f>
        <v>18</v>
      </c>
      <c r="J123" s="16">
        <f>IF(VENTAS[[#This Row],[Nombre del Gestor]]&gt;1,VENTAS[[#This Row],[Total]]*10%,0)</f>
        <v>0</v>
      </c>
      <c r="K1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23" s="16">
        <f>VENTAS[[#This Row],[Total]]-VENTAS[[#This Row],[Comisión 10%]]-VENTAS[[#This Row],[Costo SIN Comision]]</f>
        <v>0</v>
      </c>
      <c r="M123" s="16"/>
    </row>
    <row r="124" ht="20" customHeight="1" spans="1:13">
      <c r="A124" s="10"/>
      <c r="B124" s="11" t="s">
        <v>19572</v>
      </c>
      <c r="C124" s="11"/>
      <c r="D124" s="11"/>
      <c r="E124" s="11" t="s">
        <v>19645</v>
      </c>
      <c r="F124" s="11" t="str">
        <f>IFERROR(VLOOKUP(VENTAS[[#This Row],[Código del producto Vendido]],STOCK[],5,FALSE),"-")</f>
        <v>-</v>
      </c>
      <c r="G124" s="15">
        <v>1</v>
      </c>
      <c r="H124" s="16">
        <v>9</v>
      </c>
      <c r="I124" s="16">
        <f>VENTAS[[#This Row],[Cantidad]]*VENTAS[[#This Row],[Precio Venta]]</f>
        <v>9</v>
      </c>
      <c r="J124" s="16">
        <f>IF(VENTAS[[#This Row],[Nombre del Gestor]]&gt;1,VENTAS[[#This Row],[Total]]*10%,0)</f>
        <v>0</v>
      </c>
      <c r="K1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24" s="16">
        <f>VENTAS[[#This Row],[Total]]-VENTAS[[#This Row],[Comisión 10%]]-VENTAS[[#This Row],[Costo SIN Comision]]</f>
        <v>0</v>
      </c>
      <c r="M124" s="16"/>
    </row>
    <row r="125" ht="20" customHeight="1" spans="1:13">
      <c r="A125" s="10"/>
      <c r="B125" s="11" t="s">
        <v>19572</v>
      </c>
      <c r="C125" s="11"/>
      <c r="D125" s="11"/>
      <c r="E125" s="11" t="s">
        <v>16425</v>
      </c>
      <c r="F125" s="11" t="str">
        <f>IFERROR(VLOOKUP(VENTAS[[#This Row],[Código del producto Vendido]],STOCK[],5,FALSE),"-")</f>
        <v>Top corto manga farol - Talla XS</v>
      </c>
      <c r="G125" s="15">
        <v>2</v>
      </c>
      <c r="H125" s="16">
        <v>9</v>
      </c>
      <c r="I125" s="16">
        <f>VENTAS[[#This Row],[Cantidad]]*VENTAS[[#This Row],[Precio Venta]]</f>
        <v>18</v>
      </c>
      <c r="J125" s="16">
        <f>IF(VENTAS[[#This Row],[Nombre del Gestor]]&gt;1,VENTAS[[#This Row],[Total]]*10%,0)</f>
        <v>0</v>
      </c>
      <c r="K1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10.75</v>
      </c>
      <c r="L125" s="16">
        <f>VENTAS[[#This Row],[Total]]-VENTAS[[#This Row],[Comisión 10%]]-VENTAS[[#This Row],[Costo SIN Comision]]</f>
        <v>7.25</v>
      </c>
      <c r="M125" s="16"/>
    </row>
    <row r="126" ht="20" customHeight="1" spans="1:13">
      <c r="A126" s="10"/>
      <c r="B126" s="11" t="s">
        <v>19572</v>
      </c>
      <c r="C126" s="11"/>
      <c r="D126" s="11"/>
      <c r="E126" s="11" t="s">
        <v>19646</v>
      </c>
      <c r="F126" s="11" t="str">
        <f>IFERROR(VLOOKUP(VENTAS[[#This Row],[Código del producto Vendido]],STOCK[],5,FALSE),"-")</f>
        <v>-</v>
      </c>
      <c r="G126" s="15">
        <v>3</v>
      </c>
      <c r="H126" s="16">
        <v>12</v>
      </c>
      <c r="I126" s="16">
        <f>VENTAS[[#This Row],[Cantidad]]*VENTAS[[#This Row],[Precio Venta]]</f>
        <v>36</v>
      </c>
      <c r="J126" s="16">
        <f>IF(VENTAS[[#This Row],[Nombre del Gestor]]&gt;1,VENTAS[[#This Row],[Total]]*10%,0)</f>
        <v>0</v>
      </c>
      <c r="K1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36</v>
      </c>
      <c r="L126" s="16">
        <f>VENTAS[[#This Row],[Total]]-VENTAS[[#This Row],[Comisión 10%]]-VENTAS[[#This Row],[Costo SIN Comision]]</f>
        <v>0</v>
      </c>
      <c r="M126" s="16"/>
    </row>
    <row r="127" ht="20" customHeight="1" spans="1:13">
      <c r="A127" s="10">
        <v>45045</v>
      </c>
      <c r="B127" s="11"/>
      <c r="C127" s="11" t="s">
        <v>19647</v>
      </c>
      <c r="D127" s="11"/>
      <c r="E127" s="11" t="s">
        <v>19648</v>
      </c>
      <c r="F127" s="11" t="str">
        <f>IFERROR(VLOOKUP(VENTAS[[#This Row],[Código del producto Vendido]],STOCK[],5,FALSE),"-")</f>
        <v>-</v>
      </c>
      <c r="G127" s="15">
        <v>1</v>
      </c>
      <c r="H127" s="16">
        <v>15</v>
      </c>
      <c r="I127" s="16">
        <f>VENTAS[[#This Row],[Cantidad]]*VENTAS[[#This Row],[Precio Venta]]</f>
        <v>15</v>
      </c>
      <c r="J127" s="16">
        <f>IF(VENTAS[[#This Row],[Nombre del Gestor]]&gt;1,VENTAS[[#This Row],[Total]]*10%,0)</f>
        <v>0</v>
      </c>
      <c r="K1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27" s="16">
        <f>VENTAS[[#This Row],[Total]]-VENTAS[[#This Row],[Comisión 10%]]-VENTAS[[#This Row],[Costo SIN Comision]]</f>
        <v>0</v>
      </c>
      <c r="M127" s="16"/>
    </row>
    <row r="128" ht="20" customHeight="1" spans="1:13">
      <c r="A128" s="10">
        <v>45045</v>
      </c>
      <c r="B128" s="11"/>
      <c r="C128" s="11" t="s">
        <v>19649</v>
      </c>
      <c r="D128" s="11"/>
      <c r="E128" s="11" t="s">
        <v>19650</v>
      </c>
      <c r="F128" s="11" t="str">
        <f>IFERROR(VLOOKUP(VENTAS[[#This Row],[Código del producto Vendido]],STOCK[],5,FALSE),"-")</f>
        <v>-</v>
      </c>
      <c r="G128" s="15">
        <v>1</v>
      </c>
      <c r="H128" s="16">
        <v>20</v>
      </c>
      <c r="I128" s="16">
        <f>VENTAS[[#This Row],[Cantidad]]*VENTAS[[#This Row],[Precio Venta]]</f>
        <v>20</v>
      </c>
      <c r="J128" s="16">
        <f>IF(VENTAS[[#This Row],[Nombre del Gestor]]&gt;1,VENTAS[[#This Row],[Total]]*10%,0)</f>
        <v>0</v>
      </c>
      <c r="K1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28" s="16">
        <f>VENTAS[[#This Row],[Total]]-VENTAS[[#This Row],[Comisión 10%]]-VENTAS[[#This Row],[Costo SIN Comision]]</f>
        <v>0</v>
      </c>
      <c r="M128" s="16"/>
    </row>
    <row r="129" ht="20" customHeight="1" spans="1:13">
      <c r="A129" s="10">
        <v>45045</v>
      </c>
      <c r="B129" s="11"/>
      <c r="C129" s="11" t="s">
        <v>19651</v>
      </c>
      <c r="D129" s="11"/>
      <c r="E129" s="11" t="s">
        <v>19600</v>
      </c>
      <c r="F129" s="11" t="str">
        <f>IFERROR(VLOOKUP(VENTAS[[#This Row],[Código del producto Vendido]],STOCK[],5,FALSE),"-")</f>
        <v>-</v>
      </c>
      <c r="G129" s="15">
        <v>1</v>
      </c>
      <c r="H129" s="16">
        <v>15</v>
      </c>
      <c r="I129" s="16">
        <f>VENTAS[[#This Row],[Cantidad]]*VENTAS[[#This Row],[Precio Venta]]</f>
        <v>15</v>
      </c>
      <c r="J129" s="16">
        <f>IF(VENTAS[[#This Row],[Nombre del Gestor]]&gt;1,VENTAS[[#This Row],[Total]]*10%,0)</f>
        <v>0</v>
      </c>
      <c r="K1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29" s="16">
        <f>VENTAS[[#This Row],[Total]]-VENTAS[[#This Row],[Comisión 10%]]-VENTAS[[#This Row],[Costo SIN Comision]]</f>
        <v>0</v>
      </c>
      <c r="M129" s="16"/>
    </row>
    <row r="130" ht="20" customHeight="1" spans="1:13">
      <c r="A130" s="10">
        <v>45045</v>
      </c>
      <c r="B130" s="11"/>
      <c r="C130" s="11" t="s">
        <v>19652</v>
      </c>
      <c r="D130" s="11"/>
      <c r="E130" s="11" t="s">
        <v>19653</v>
      </c>
      <c r="F130" s="11" t="str">
        <f>IFERROR(VLOOKUP(VENTAS[[#This Row],[Código del producto Vendido]],STOCK[],5,FALSE),"-")</f>
        <v>-</v>
      </c>
      <c r="G130" s="15">
        <v>1</v>
      </c>
      <c r="H130" s="16">
        <v>15</v>
      </c>
      <c r="I130" s="16">
        <f>VENTAS[[#This Row],[Cantidad]]*VENTAS[[#This Row],[Precio Venta]]</f>
        <v>15</v>
      </c>
      <c r="J130" s="16">
        <f>IF(VENTAS[[#This Row],[Nombre del Gestor]]&gt;1,VENTAS[[#This Row],[Total]]*10%,0)</f>
        <v>0</v>
      </c>
      <c r="K1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30" s="16">
        <f>VENTAS[[#This Row],[Total]]-VENTAS[[#This Row],[Comisión 10%]]-VENTAS[[#This Row],[Costo SIN Comision]]</f>
        <v>0</v>
      </c>
      <c r="M130" s="16"/>
    </row>
    <row r="131" ht="20" customHeight="1" spans="1:13">
      <c r="A131" s="10">
        <v>45045</v>
      </c>
      <c r="B131" s="11"/>
      <c r="C131" s="11" t="s">
        <v>19654</v>
      </c>
      <c r="D131" s="11"/>
      <c r="E131" s="11" t="s">
        <v>19585</v>
      </c>
      <c r="F131" s="11" t="str">
        <f>IFERROR(VLOOKUP(VENTAS[[#This Row],[Código del producto Vendido]],STOCK[],5,FALSE),"-")</f>
        <v>-</v>
      </c>
      <c r="G131" s="15">
        <v>1</v>
      </c>
      <c r="H131" s="16">
        <v>15</v>
      </c>
      <c r="I131" s="16">
        <f>VENTAS[[#This Row],[Cantidad]]*VENTAS[[#This Row],[Precio Venta]]</f>
        <v>15</v>
      </c>
      <c r="J131" s="16">
        <f>IF(VENTAS[[#This Row],[Nombre del Gestor]]&gt;1,VENTAS[[#This Row],[Total]]*10%,0)</f>
        <v>0</v>
      </c>
      <c r="K1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31" s="16">
        <f>VENTAS[[#This Row],[Total]]-VENTAS[[#This Row],[Comisión 10%]]-VENTAS[[#This Row],[Costo SIN Comision]]</f>
        <v>0</v>
      </c>
      <c r="M131" s="16"/>
    </row>
    <row r="132" ht="20" customHeight="1" spans="1:13">
      <c r="A132" s="10"/>
      <c r="B132" s="11" t="s">
        <v>19572</v>
      </c>
      <c r="C132" s="11"/>
      <c r="D132" s="11"/>
      <c r="E132" s="11" t="s">
        <v>19655</v>
      </c>
      <c r="F132" s="11" t="str">
        <f>IFERROR(VLOOKUP(VENTAS[[#This Row],[Código del producto Vendido]],STOCK[],5,FALSE),"-")</f>
        <v>-</v>
      </c>
      <c r="G132" s="15">
        <v>5</v>
      </c>
      <c r="H132" s="16">
        <v>9</v>
      </c>
      <c r="I132" s="16">
        <f>VENTAS[[#This Row],[Cantidad]]*VENTAS[[#This Row],[Precio Venta]]</f>
        <v>45</v>
      </c>
      <c r="J132" s="16">
        <f>IF(VENTAS[[#This Row],[Nombre del Gestor]]&gt;1,VENTAS[[#This Row],[Total]]*10%,0)</f>
        <v>0</v>
      </c>
      <c r="K1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132" s="16">
        <f>VENTAS[[#This Row],[Total]]-VENTAS[[#This Row],[Comisión 10%]]-VENTAS[[#This Row],[Costo SIN Comision]]</f>
        <v>0</v>
      </c>
      <c r="M132" s="16"/>
    </row>
    <row r="133" ht="20" customHeight="1" spans="1:13">
      <c r="A133" s="10"/>
      <c r="B133" s="11" t="s">
        <v>19572</v>
      </c>
      <c r="C133" s="11"/>
      <c r="D133" s="11"/>
      <c r="E133" s="11" t="s">
        <v>19656</v>
      </c>
      <c r="F133" s="11" t="str">
        <f>IFERROR(VLOOKUP(VENTAS[[#This Row],[Código del producto Vendido]],STOCK[],5,FALSE),"-")</f>
        <v>-</v>
      </c>
      <c r="G133" s="15">
        <v>5</v>
      </c>
      <c r="H133" s="16">
        <v>9</v>
      </c>
      <c r="I133" s="16">
        <f>VENTAS[[#This Row],[Cantidad]]*VENTAS[[#This Row],[Precio Venta]]</f>
        <v>45</v>
      </c>
      <c r="J133" s="16">
        <f>IF(VENTAS[[#This Row],[Nombre del Gestor]]&gt;1,VENTAS[[#This Row],[Total]]*10%,0)</f>
        <v>0</v>
      </c>
      <c r="K1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133" s="16">
        <f>VENTAS[[#This Row],[Total]]-VENTAS[[#This Row],[Comisión 10%]]-VENTAS[[#This Row],[Costo SIN Comision]]</f>
        <v>0</v>
      </c>
      <c r="M133" s="16"/>
    </row>
    <row r="134" ht="20" customHeight="1" spans="1:13">
      <c r="A134" s="10">
        <v>45047</v>
      </c>
      <c r="B134" s="11"/>
      <c r="C134" s="11" t="s">
        <v>19657</v>
      </c>
      <c r="D134" s="11"/>
      <c r="E134" s="11" t="s">
        <v>19658</v>
      </c>
      <c r="F134" s="11" t="str">
        <f>IFERROR(VLOOKUP(VENTAS[[#This Row],[Código del producto Vendido]],STOCK[],5,FALSE),"-")</f>
        <v>-</v>
      </c>
      <c r="G134" s="15">
        <v>1</v>
      </c>
      <c r="H134" s="16">
        <v>20</v>
      </c>
      <c r="I134" s="16">
        <f>VENTAS[[#This Row],[Cantidad]]*VENTAS[[#This Row],[Precio Venta]]</f>
        <v>20</v>
      </c>
      <c r="J134" s="16">
        <f>IF(VENTAS[[#This Row],[Nombre del Gestor]]&gt;1,VENTAS[[#This Row],[Total]]*10%,0)</f>
        <v>0</v>
      </c>
      <c r="K1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34" s="16">
        <f>VENTAS[[#This Row],[Total]]-VENTAS[[#This Row],[Comisión 10%]]-VENTAS[[#This Row],[Costo SIN Comision]]</f>
        <v>0</v>
      </c>
      <c r="M134" s="16"/>
    </row>
    <row r="135" ht="20" customHeight="1" spans="1:13">
      <c r="A135" s="10">
        <v>45047</v>
      </c>
      <c r="B135" s="11"/>
      <c r="C135" s="11" t="s">
        <v>19657</v>
      </c>
      <c r="D135" s="11"/>
      <c r="E135" s="11" t="s">
        <v>19659</v>
      </c>
      <c r="F135" s="11" t="str">
        <f>IFERROR(VLOOKUP(VENTAS[[#This Row],[Código del producto Vendido]],STOCK[],5,FALSE),"-")</f>
        <v>-</v>
      </c>
      <c r="G135" s="15">
        <v>1</v>
      </c>
      <c r="H135" s="16">
        <v>25</v>
      </c>
      <c r="I135" s="16">
        <f>VENTAS[[#This Row],[Cantidad]]*VENTAS[[#This Row],[Precio Venta]]</f>
        <v>25</v>
      </c>
      <c r="J135" s="16">
        <f>IF(VENTAS[[#This Row],[Nombre del Gestor]]&gt;1,VENTAS[[#This Row],[Total]]*10%,0)</f>
        <v>0</v>
      </c>
      <c r="K1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5" s="16">
        <f>VENTAS[[#This Row],[Total]]-VENTAS[[#This Row],[Comisión 10%]]-VENTAS[[#This Row],[Costo SIN Comision]]</f>
        <v>0</v>
      </c>
      <c r="M135" s="16"/>
    </row>
    <row r="136" s="2" customFormat="1" ht="20" customHeight="1" spans="1:13">
      <c r="A136" s="21">
        <v>45047</v>
      </c>
      <c r="B136" s="22"/>
      <c r="C136" s="22" t="s">
        <v>19660</v>
      </c>
      <c r="D136" s="22"/>
      <c r="E136" s="22" t="s">
        <v>19661</v>
      </c>
      <c r="F136" s="22" t="str">
        <f>IFERROR(VLOOKUP(VENTAS[[#This Row],[Código del producto Vendido]],STOCK[],5,FALSE),"-")</f>
        <v>-</v>
      </c>
      <c r="G136" s="24">
        <v>1</v>
      </c>
      <c r="H136" s="25">
        <v>15</v>
      </c>
      <c r="I136" s="16">
        <f>VENTAS[[#This Row],[Cantidad]]*VENTAS[[#This Row],[Precio Venta]]</f>
        <v>15</v>
      </c>
      <c r="J136" s="16">
        <f>IF(VENTAS[[#This Row],[Nombre del Gestor]]&gt;1,VENTAS[[#This Row],[Total]]*10%,0)</f>
        <v>0</v>
      </c>
      <c r="K1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36" s="16">
        <f>VENTAS[[#This Row],[Total]]-VENTAS[[#This Row],[Comisión 10%]]-VENTAS[[#This Row],[Costo SIN Comision]]</f>
        <v>0</v>
      </c>
      <c r="M136" s="25"/>
    </row>
    <row r="137" ht="20" customHeight="1" spans="1:13">
      <c r="A137" s="10"/>
      <c r="B137" s="11"/>
      <c r="C137" s="11"/>
      <c r="D137" s="11"/>
      <c r="E137" s="11" t="s">
        <v>19547</v>
      </c>
      <c r="F137" s="11" t="str">
        <f>IFERROR(VLOOKUP(VENTAS[[#This Row],[Código del producto Vendido]],STOCK[],5,FALSE),"-")</f>
        <v>-</v>
      </c>
      <c r="G137" s="15">
        <v>1</v>
      </c>
      <c r="H137" s="16">
        <v>25</v>
      </c>
      <c r="I137" s="16">
        <f>VENTAS[[#This Row],[Cantidad]]*VENTAS[[#This Row],[Precio Venta]]</f>
        <v>25</v>
      </c>
      <c r="J137" s="16">
        <f>IF(VENTAS[[#This Row],[Nombre del Gestor]]&gt;1,VENTAS[[#This Row],[Total]]*10%,0)</f>
        <v>0</v>
      </c>
      <c r="K1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7" s="16">
        <f>VENTAS[[#This Row],[Total]]-VENTAS[[#This Row],[Comisión 10%]]-VENTAS[[#This Row],[Costo SIN Comision]]</f>
        <v>0</v>
      </c>
      <c r="M137" s="16"/>
    </row>
    <row r="138" ht="20" customHeight="1" spans="1:13">
      <c r="A138" s="10">
        <v>45048</v>
      </c>
      <c r="B138" s="11"/>
      <c r="C138" s="11"/>
      <c r="D138" s="11"/>
      <c r="E138" s="11" t="s">
        <v>19539</v>
      </c>
      <c r="F138" s="11" t="str">
        <f>IFERROR(VLOOKUP(VENTAS[[#This Row],[Código del producto Vendido]],STOCK[],5,FALSE),"-")</f>
        <v>-</v>
      </c>
      <c r="G138" s="15">
        <v>1</v>
      </c>
      <c r="H138" s="16">
        <v>8</v>
      </c>
      <c r="I138" s="16">
        <f>VENTAS[[#This Row],[Cantidad]]*VENTAS[[#This Row],[Precio Venta]]</f>
        <v>8</v>
      </c>
      <c r="J138" s="16">
        <f>IF(VENTAS[[#This Row],[Nombre del Gestor]]&gt;1,VENTAS[[#This Row],[Total]]*10%,0)</f>
        <v>0</v>
      </c>
      <c r="K1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38" s="16">
        <f>VENTAS[[#This Row],[Total]]-VENTAS[[#This Row],[Comisión 10%]]-VENTAS[[#This Row],[Costo SIN Comision]]</f>
        <v>0</v>
      </c>
      <c r="M138" s="16"/>
    </row>
    <row r="139" ht="20" customHeight="1" spans="1:13">
      <c r="A139" s="10">
        <v>45048</v>
      </c>
      <c r="B139" s="11"/>
      <c r="C139" s="11"/>
      <c r="D139" s="11"/>
      <c r="E139" s="11" t="s">
        <v>19662</v>
      </c>
      <c r="F139" s="15" t="str">
        <f>IFERROR(VLOOKUP(VENTAS[[#This Row],[Código del producto Vendido]],STOCK[],5,FALSE),"-")</f>
        <v>-</v>
      </c>
      <c r="G139" s="15">
        <v>1</v>
      </c>
      <c r="H139" s="16">
        <v>25</v>
      </c>
      <c r="I139" s="16">
        <f>VENTAS[[#This Row],[Cantidad]]*VENTAS[[#This Row],[Precio Venta]]</f>
        <v>25</v>
      </c>
      <c r="J139" s="16">
        <f>IF(VENTAS[[#This Row],[Nombre del Gestor]]&gt;1,VENTAS[[#This Row],[Total]]*10%,0)</f>
        <v>0</v>
      </c>
      <c r="K1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9" s="16">
        <f>VENTAS[[#This Row],[Total]]-VENTAS[[#This Row],[Comisión 10%]]-VENTAS[[#This Row],[Costo SIN Comision]]</f>
        <v>0</v>
      </c>
      <c r="M139" s="16"/>
    </row>
    <row r="140" ht="20" customHeight="1" spans="1:13">
      <c r="A140" s="10">
        <v>45048</v>
      </c>
      <c r="B140" s="11"/>
      <c r="C140" s="11"/>
      <c r="D140" s="11"/>
      <c r="E140" s="11" t="s">
        <v>19663</v>
      </c>
      <c r="F140" s="15" t="str">
        <f>IFERROR(VLOOKUP(VENTAS[[#This Row],[Código del producto Vendido]],STOCK[],5,FALSE),"-")</f>
        <v>-</v>
      </c>
      <c r="G140" s="15">
        <v>1</v>
      </c>
      <c r="H140" s="16">
        <v>20</v>
      </c>
      <c r="I140" s="16">
        <f>VENTAS[[#This Row],[Cantidad]]*VENTAS[[#This Row],[Precio Venta]]</f>
        <v>20</v>
      </c>
      <c r="J140" s="16">
        <f>IF(VENTAS[[#This Row],[Nombre del Gestor]]&gt;1,VENTAS[[#This Row],[Total]]*10%,0)</f>
        <v>0</v>
      </c>
      <c r="K1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40" s="16">
        <f>VENTAS[[#This Row],[Total]]-VENTAS[[#This Row],[Comisión 10%]]-VENTAS[[#This Row],[Costo SIN Comision]]</f>
        <v>0</v>
      </c>
      <c r="M140" s="16"/>
    </row>
    <row r="141" ht="20" customHeight="1" spans="1:13">
      <c r="A141" s="10">
        <v>45051</v>
      </c>
      <c r="B141" s="11"/>
      <c r="C141" s="11" t="s">
        <v>19664</v>
      </c>
      <c r="D141" s="11"/>
      <c r="E141" s="11" t="s">
        <v>19665</v>
      </c>
      <c r="F141" s="15" t="str">
        <f>IFERROR(VLOOKUP(VENTAS[[#This Row],[Código del producto Vendido]],STOCK[],5,FALSE),"-")</f>
        <v>-</v>
      </c>
      <c r="G141" s="15">
        <v>1</v>
      </c>
      <c r="H141" s="16">
        <v>22</v>
      </c>
      <c r="I141" s="16">
        <f>VENTAS[[#This Row],[Cantidad]]*VENTAS[[#This Row],[Precio Venta]]</f>
        <v>22</v>
      </c>
      <c r="J141" s="16">
        <f>IF(VENTAS[[#This Row],[Nombre del Gestor]]&gt;1,VENTAS[[#This Row],[Total]]*10%,0)</f>
        <v>0</v>
      </c>
      <c r="K1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41" s="16">
        <f>VENTAS[[#This Row],[Total]]-VENTAS[[#This Row],[Comisión 10%]]-VENTAS[[#This Row],[Costo SIN Comision]]</f>
        <v>0</v>
      </c>
      <c r="M141" s="16"/>
    </row>
    <row r="142" ht="20" customHeight="1" spans="1:13">
      <c r="A142" s="10">
        <v>45057</v>
      </c>
      <c r="B142" s="11"/>
      <c r="C142" s="11" t="s">
        <v>19666</v>
      </c>
      <c r="D142" s="11"/>
      <c r="E142" s="11" t="s">
        <v>19667</v>
      </c>
      <c r="F142" s="15" t="str">
        <f>IFERROR(VLOOKUP(VENTAS[[#This Row],[Código del producto Vendido]],STOCK[],5,FALSE),"-")</f>
        <v>-</v>
      </c>
      <c r="G142" s="15">
        <v>1</v>
      </c>
      <c r="H142" s="16">
        <v>30</v>
      </c>
      <c r="I142" s="16">
        <f>VENTAS[[#This Row],[Cantidad]]*VENTAS[[#This Row],[Precio Venta]]</f>
        <v>30</v>
      </c>
      <c r="J142" s="16">
        <f>IF(VENTAS[[#This Row],[Nombre del Gestor]]&gt;1,VENTAS[[#This Row],[Total]]*10%,0)</f>
        <v>0</v>
      </c>
      <c r="K1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42" s="16">
        <f>VENTAS[[#This Row],[Total]]-VENTAS[[#This Row],[Comisión 10%]]-VENTAS[[#This Row],[Costo SIN Comision]]</f>
        <v>0</v>
      </c>
      <c r="M142" s="16"/>
    </row>
    <row r="143" ht="20" customHeight="1" spans="1:13">
      <c r="A143" s="10">
        <v>45057</v>
      </c>
      <c r="B143" s="11"/>
      <c r="C143" s="11" t="s">
        <v>19666</v>
      </c>
      <c r="D143" s="11"/>
      <c r="E143" s="11" t="s">
        <v>19668</v>
      </c>
      <c r="F143" s="15" t="str">
        <f>IFERROR(VLOOKUP(VENTAS[[#This Row],[Código del producto Vendido]],STOCK[],5,FALSE),"-")</f>
        <v>-</v>
      </c>
      <c r="G143" s="15">
        <v>1</v>
      </c>
      <c r="H143" s="16">
        <v>25</v>
      </c>
      <c r="I143" s="16">
        <f>VENTAS[[#This Row],[Cantidad]]*VENTAS[[#This Row],[Precio Venta]]</f>
        <v>25</v>
      </c>
      <c r="J143" s="16">
        <f>IF(VENTAS[[#This Row],[Nombre del Gestor]]&gt;1,VENTAS[[#This Row],[Total]]*10%,0)</f>
        <v>0</v>
      </c>
      <c r="K1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3" s="16">
        <f>VENTAS[[#This Row],[Total]]-VENTAS[[#This Row],[Comisión 10%]]-VENTAS[[#This Row],[Costo SIN Comision]]</f>
        <v>0</v>
      </c>
      <c r="M143" s="16"/>
    </row>
    <row r="144" ht="20" customHeight="1" spans="1:13">
      <c r="A144" s="10">
        <v>45057</v>
      </c>
      <c r="B144" s="11"/>
      <c r="C144" s="11" t="s">
        <v>19669</v>
      </c>
      <c r="D144" s="11"/>
      <c r="E144" s="11" t="s">
        <v>19670</v>
      </c>
      <c r="F144" s="15" t="str">
        <f>IFERROR(VLOOKUP(VENTAS[[#This Row],[Código del producto Vendido]],STOCK[],5,FALSE),"-")</f>
        <v>-</v>
      </c>
      <c r="G144" s="15">
        <v>1</v>
      </c>
      <c r="H144" s="16">
        <v>35</v>
      </c>
      <c r="I144" s="16">
        <f>VENTAS[[#This Row],[Cantidad]]*VENTAS[[#This Row],[Precio Venta]]</f>
        <v>35</v>
      </c>
      <c r="J144" s="16">
        <f>IF(VENTAS[[#This Row],[Nombre del Gestor]]&gt;1,VENTAS[[#This Row],[Total]]*10%,0)</f>
        <v>0</v>
      </c>
      <c r="K1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44" s="16">
        <f>VENTAS[[#This Row],[Total]]-VENTAS[[#This Row],[Comisión 10%]]-VENTAS[[#This Row],[Costo SIN Comision]]</f>
        <v>0</v>
      </c>
      <c r="M144" s="16"/>
    </row>
    <row r="145" ht="20" customHeight="1" spans="1:13">
      <c r="A145" s="10">
        <v>45057</v>
      </c>
      <c r="B145" s="11"/>
      <c r="C145" s="11" t="s">
        <v>19671</v>
      </c>
      <c r="D145" s="11"/>
      <c r="E145" s="11" t="s">
        <v>19648</v>
      </c>
      <c r="F145" s="15" t="str">
        <f>IFERROR(VLOOKUP(VENTAS[[#This Row],[Código del producto Vendido]],STOCK[],5,FALSE),"-")</f>
        <v>-</v>
      </c>
      <c r="G145" s="15">
        <v>1</v>
      </c>
      <c r="H145" s="16">
        <v>15</v>
      </c>
      <c r="I145" s="16">
        <f>VENTAS[[#This Row],[Cantidad]]*VENTAS[[#This Row],[Precio Venta]]</f>
        <v>15</v>
      </c>
      <c r="J145" s="16">
        <f>IF(VENTAS[[#This Row],[Nombre del Gestor]]&gt;1,VENTAS[[#This Row],[Total]]*10%,0)</f>
        <v>0</v>
      </c>
      <c r="K1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45" s="16">
        <f>VENTAS[[#This Row],[Total]]-VENTAS[[#This Row],[Comisión 10%]]-VENTAS[[#This Row],[Costo SIN Comision]]</f>
        <v>0</v>
      </c>
      <c r="M145" s="16"/>
    </row>
    <row r="146" ht="20" customHeight="1" spans="1:13">
      <c r="A146" s="10"/>
      <c r="B146" s="11" t="s">
        <v>19672</v>
      </c>
      <c r="C146" s="11"/>
      <c r="D146" s="11"/>
      <c r="E146" s="11" t="s">
        <v>19673</v>
      </c>
      <c r="F146" s="15" t="str">
        <f>IFERROR(VLOOKUP(VENTAS[[#This Row],[Código del producto Vendido]],STOCK[],5,FALSE),"-")</f>
        <v>-</v>
      </c>
      <c r="G146" s="15">
        <v>1</v>
      </c>
      <c r="H146" s="16">
        <v>25</v>
      </c>
      <c r="I146" s="16">
        <f>VENTAS[[#This Row],[Cantidad]]*VENTAS[[#This Row],[Precio Venta]]</f>
        <v>25</v>
      </c>
      <c r="J146" s="16">
        <f>IF(VENTAS[[#This Row],[Nombre del Gestor]]&gt;1,VENTAS[[#This Row],[Total]]*10%,0)</f>
        <v>0</v>
      </c>
      <c r="K1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6" s="16">
        <f>VENTAS[[#This Row],[Total]]-VENTAS[[#This Row],[Comisión 10%]]-VENTAS[[#This Row],[Costo SIN Comision]]</f>
        <v>0</v>
      </c>
      <c r="M146" s="16"/>
    </row>
    <row r="147" ht="20" customHeight="1" spans="1:13">
      <c r="A147" s="10">
        <v>45062</v>
      </c>
      <c r="B147" s="11"/>
      <c r="C147" s="11" t="s">
        <v>19674</v>
      </c>
      <c r="D147" s="11"/>
      <c r="E147" s="11" t="s">
        <v>19675</v>
      </c>
      <c r="F147" s="15" t="str">
        <f>IFERROR(VLOOKUP(VENTAS[[#This Row],[Código del producto Vendido]],STOCK[],5,FALSE),"-")</f>
        <v>-</v>
      </c>
      <c r="G147" s="15">
        <v>1</v>
      </c>
      <c r="H147" s="16">
        <v>8</v>
      </c>
      <c r="I147" s="16">
        <f>VENTAS[[#This Row],[Cantidad]]*VENTAS[[#This Row],[Precio Venta]]</f>
        <v>8</v>
      </c>
      <c r="J147" s="16">
        <f>IF(VENTAS[[#This Row],[Nombre del Gestor]]&gt;1,VENTAS[[#This Row],[Total]]*10%,0)</f>
        <v>0</v>
      </c>
      <c r="K1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47" s="16">
        <f>VENTAS[[#This Row],[Total]]-VENTAS[[#This Row],[Comisión 10%]]-VENTAS[[#This Row],[Costo SIN Comision]]</f>
        <v>0</v>
      </c>
      <c r="M147" s="16"/>
    </row>
    <row r="148" ht="20" customHeight="1" spans="1:13">
      <c r="A148" s="10"/>
      <c r="B148" s="11" t="s">
        <v>19672</v>
      </c>
      <c r="C148" s="11"/>
      <c r="D148" s="11"/>
      <c r="E148" s="11" t="s">
        <v>19542</v>
      </c>
      <c r="F148" s="15" t="str">
        <f>IFERROR(VLOOKUP(VENTAS[[#This Row],[Código del producto Vendido]],STOCK[],5,FALSE),"-")</f>
        <v>-</v>
      </c>
      <c r="G148" s="15">
        <v>1</v>
      </c>
      <c r="H148" s="16">
        <v>15</v>
      </c>
      <c r="I148" s="16">
        <f>VENTAS[[#This Row],[Cantidad]]*VENTAS[[#This Row],[Precio Venta]]</f>
        <v>15</v>
      </c>
      <c r="J148" s="16">
        <f>IF(VENTAS[[#This Row],[Nombre del Gestor]]&gt;1,VENTAS[[#This Row],[Total]]*10%,0)</f>
        <v>0</v>
      </c>
      <c r="K1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48" s="16">
        <f>VENTAS[[#This Row],[Total]]-VENTAS[[#This Row],[Comisión 10%]]-VENTAS[[#This Row],[Costo SIN Comision]]</f>
        <v>0</v>
      </c>
      <c r="M148" s="16"/>
    </row>
    <row r="149" ht="20" customHeight="1" spans="1:13">
      <c r="A149" s="10">
        <v>45062</v>
      </c>
      <c r="B149" s="11"/>
      <c r="C149" s="11" t="s">
        <v>19674</v>
      </c>
      <c r="D149" s="11"/>
      <c r="E149" s="11" t="s">
        <v>19676</v>
      </c>
      <c r="F149" s="15" t="str">
        <f>IFERROR(VLOOKUP(VENTAS[[#This Row],[Código del producto Vendido]],STOCK[],5,FALSE),"-")</f>
        <v>-</v>
      </c>
      <c r="G149" s="15">
        <v>1</v>
      </c>
      <c r="H149" s="16">
        <v>25</v>
      </c>
      <c r="I149" s="16">
        <f>VENTAS[[#This Row],[Cantidad]]*VENTAS[[#This Row],[Precio Venta]]</f>
        <v>25</v>
      </c>
      <c r="J149" s="16">
        <f>IF(VENTAS[[#This Row],[Nombre del Gestor]]&gt;1,VENTAS[[#This Row],[Total]]*10%,0)</f>
        <v>0</v>
      </c>
      <c r="K1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9" s="16">
        <f>VENTAS[[#This Row],[Total]]-VENTAS[[#This Row],[Comisión 10%]]-VENTAS[[#This Row],[Costo SIN Comision]]</f>
        <v>0</v>
      </c>
      <c r="M149" s="16"/>
    </row>
    <row r="150" ht="20" customHeight="1" spans="1:13">
      <c r="A150" s="10">
        <v>45062</v>
      </c>
      <c r="B150" s="11"/>
      <c r="C150" s="11" t="s">
        <v>19674</v>
      </c>
      <c r="D150" s="11"/>
      <c r="E150" s="11" t="s">
        <v>19677</v>
      </c>
      <c r="F150" s="15" t="str">
        <f>IFERROR(VLOOKUP(VENTAS[[#This Row],[Código del producto Vendido]],STOCK[],5,FALSE),"-")</f>
        <v>-</v>
      </c>
      <c r="G150" s="15">
        <v>1</v>
      </c>
      <c r="H150" s="16">
        <v>12</v>
      </c>
      <c r="I150" s="16">
        <f>VENTAS[[#This Row],[Cantidad]]*VENTAS[[#This Row],[Precio Venta]]</f>
        <v>12</v>
      </c>
      <c r="J150" s="16">
        <f>IF(VENTAS[[#This Row],[Nombre del Gestor]]&gt;1,VENTAS[[#This Row],[Total]]*10%,0)</f>
        <v>0</v>
      </c>
      <c r="K1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50" s="16">
        <f>VENTAS[[#This Row],[Total]]-VENTAS[[#This Row],[Comisión 10%]]-VENTAS[[#This Row],[Costo SIN Comision]]</f>
        <v>0</v>
      </c>
      <c r="M150" s="16"/>
    </row>
    <row r="151" ht="20" customHeight="1" spans="1:13">
      <c r="A151" s="23">
        <v>45062</v>
      </c>
      <c r="B151" s="11"/>
      <c r="C151" s="11" t="s">
        <v>19674</v>
      </c>
      <c r="D151" s="11"/>
      <c r="E151" s="11" t="s">
        <v>19678</v>
      </c>
      <c r="F151" s="15" t="str">
        <f>IFERROR(VLOOKUP(VENTAS[[#This Row],[Código del producto Vendido]],STOCK[],5,FALSE),"-")</f>
        <v>-</v>
      </c>
      <c r="G151" s="15">
        <v>1</v>
      </c>
      <c r="H151" s="16">
        <v>12</v>
      </c>
      <c r="I151" s="16">
        <f>VENTAS[[#This Row],[Cantidad]]*VENTAS[[#This Row],[Precio Venta]]</f>
        <v>12</v>
      </c>
      <c r="J151" s="16">
        <f>IF(VENTAS[[#This Row],[Nombre del Gestor]]&gt;1,VENTAS[[#This Row],[Total]]*10%,0)</f>
        <v>0</v>
      </c>
      <c r="K1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51" s="16">
        <f>VENTAS[[#This Row],[Total]]-VENTAS[[#This Row],[Comisión 10%]]-VENTAS[[#This Row],[Costo SIN Comision]]</f>
        <v>0</v>
      </c>
      <c r="M151" s="16"/>
    </row>
    <row r="152" ht="20" customHeight="1" spans="1:13">
      <c r="A152" s="10">
        <v>45062</v>
      </c>
      <c r="B152" s="11"/>
      <c r="C152" s="11" t="s">
        <v>19674</v>
      </c>
      <c r="D152" s="11"/>
      <c r="E152" s="11" t="s">
        <v>19591</v>
      </c>
      <c r="F152" s="15" t="str">
        <f>IFERROR(VLOOKUP(VENTAS[[#This Row],[Código del producto Vendido]],STOCK[],5,FALSE),"-")</f>
        <v>-</v>
      </c>
      <c r="G152" s="15">
        <v>1</v>
      </c>
      <c r="H152" s="16">
        <v>15</v>
      </c>
      <c r="I152" s="16">
        <f>VENTAS[[#This Row],[Cantidad]]*VENTAS[[#This Row],[Precio Venta]]</f>
        <v>15</v>
      </c>
      <c r="J152" s="16">
        <f>IF(VENTAS[[#This Row],[Nombre del Gestor]]&gt;1,VENTAS[[#This Row],[Total]]*10%,0)</f>
        <v>0</v>
      </c>
      <c r="K1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52" s="16">
        <f>VENTAS[[#This Row],[Total]]-VENTAS[[#This Row],[Comisión 10%]]-VENTAS[[#This Row],[Costo SIN Comision]]</f>
        <v>0</v>
      </c>
      <c r="M152" s="16"/>
    </row>
    <row r="153" ht="20" customHeight="1" spans="1:13">
      <c r="A153" s="10">
        <v>45062</v>
      </c>
      <c r="B153" s="11"/>
      <c r="C153" s="11" t="s">
        <v>19674</v>
      </c>
      <c r="D153" s="11"/>
      <c r="E153" s="11" t="s">
        <v>19679</v>
      </c>
      <c r="F153" s="15" t="str">
        <f>IFERROR(VLOOKUP(VENTAS[[#This Row],[Código del producto Vendido]],STOCK[],5,FALSE),"-")</f>
        <v>-</v>
      </c>
      <c r="G153" s="15">
        <v>1</v>
      </c>
      <c r="H153" s="16">
        <v>22</v>
      </c>
      <c r="I153" s="16">
        <f>VENTAS[[#This Row],[Cantidad]]*VENTAS[[#This Row],[Precio Venta]]</f>
        <v>22</v>
      </c>
      <c r="J153" s="16">
        <f>IF(VENTAS[[#This Row],[Nombre del Gestor]]&gt;1,VENTAS[[#This Row],[Total]]*10%,0)</f>
        <v>0</v>
      </c>
      <c r="K1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3" s="16">
        <f>VENTAS[[#This Row],[Total]]-VENTAS[[#This Row],[Comisión 10%]]-VENTAS[[#This Row],[Costo SIN Comision]]</f>
        <v>0</v>
      </c>
      <c r="M153" s="16"/>
    </row>
    <row r="154" ht="20" customHeight="1" spans="1:13">
      <c r="A154" s="23">
        <v>45062</v>
      </c>
      <c r="B154" s="11"/>
      <c r="C154" s="11" t="s">
        <v>19674</v>
      </c>
      <c r="D154" s="11"/>
      <c r="E154" s="11" t="s">
        <v>19680</v>
      </c>
      <c r="F154" s="15" t="str">
        <f>IFERROR(VLOOKUP(VENTAS[[#This Row],[Código del producto Vendido]],STOCK[],5,FALSE),"-")</f>
        <v>-</v>
      </c>
      <c r="G154" s="15">
        <v>1</v>
      </c>
      <c r="H154" s="16">
        <v>12</v>
      </c>
      <c r="I154" s="16">
        <f>VENTAS[[#This Row],[Cantidad]]*VENTAS[[#This Row],[Precio Venta]]</f>
        <v>12</v>
      </c>
      <c r="J154" s="16">
        <f>IF(VENTAS[[#This Row],[Nombre del Gestor]]&gt;1,VENTAS[[#This Row],[Total]]*10%,0)</f>
        <v>0</v>
      </c>
      <c r="K1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54" s="16">
        <f>VENTAS[[#This Row],[Total]]-VENTAS[[#This Row],[Comisión 10%]]-VENTAS[[#This Row],[Costo SIN Comision]]</f>
        <v>0</v>
      </c>
      <c r="M154" s="16"/>
    </row>
    <row r="155" ht="20" customHeight="1" spans="1:13">
      <c r="A155" s="10">
        <v>45061</v>
      </c>
      <c r="B155" s="11"/>
      <c r="C155" s="11" t="s">
        <v>19681</v>
      </c>
      <c r="D155" s="11"/>
      <c r="E155" s="11" t="s">
        <v>19682</v>
      </c>
      <c r="F155" s="15" t="str">
        <f>IFERROR(VLOOKUP(VENTAS[[#This Row],[Código del producto Vendido]],STOCK[],5,FALSE),"-")</f>
        <v>-</v>
      </c>
      <c r="G155" s="15">
        <v>1</v>
      </c>
      <c r="H155" s="16">
        <v>18</v>
      </c>
      <c r="I155" s="16">
        <f>VENTAS[[#This Row],[Cantidad]]*VENTAS[[#This Row],[Precio Venta]]</f>
        <v>18</v>
      </c>
      <c r="J155" s="16">
        <f>IF(VENTAS[[#This Row],[Nombre del Gestor]]&gt;1,VENTAS[[#This Row],[Total]]*10%,0)</f>
        <v>0</v>
      </c>
      <c r="K1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55" s="16">
        <f>VENTAS[[#This Row],[Total]]-VENTAS[[#This Row],[Comisión 10%]]-VENTAS[[#This Row],[Costo SIN Comision]]</f>
        <v>0</v>
      </c>
      <c r="M155" s="16"/>
    </row>
    <row r="156" ht="20" customHeight="1" spans="1:13">
      <c r="A156" s="10">
        <v>45061</v>
      </c>
      <c r="B156" s="11"/>
      <c r="C156" s="11" t="s">
        <v>19681</v>
      </c>
      <c r="D156" s="11"/>
      <c r="E156" s="11" t="s">
        <v>19683</v>
      </c>
      <c r="F156" s="15" t="str">
        <f>IFERROR(VLOOKUP(VENTAS[[#This Row],[Código del producto Vendido]],STOCK[],5,FALSE),"-")</f>
        <v>-</v>
      </c>
      <c r="G156" s="15">
        <v>1</v>
      </c>
      <c r="H156" s="16">
        <v>12</v>
      </c>
      <c r="I156" s="16">
        <f>VENTAS[[#This Row],[Cantidad]]*VENTAS[[#This Row],[Precio Venta]]</f>
        <v>12</v>
      </c>
      <c r="J156" s="16">
        <f>IF(VENTAS[[#This Row],[Nombre del Gestor]]&gt;1,VENTAS[[#This Row],[Total]]*10%,0)</f>
        <v>0</v>
      </c>
      <c r="K1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56" s="16">
        <f>VENTAS[[#This Row],[Total]]-VENTAS[[#This Row],[Comisión 10%]]-VENTAS[[#This Row],[Costo SIN Comision]]</f>
        <v>0</v>
      </c>
      <c r="M156" s="16"/>
    </row>
    <row r="157" ht="20" customHeight="1" spans="1:13">
      <c r="A157" s="10">
        <v>45061</v>
      </c>
      <c r="B157" s="11"/>
      <c r="C157" s="11" t="s">
        <v>19681</v>
      </c>
      <c r="D157" s="11"/>
      <c r="E157" s="11" t="s">
        <v>19684</v>
      </c>
      <c r="F157" s="15" t="str">
        <f>IFERROR(VLOOKUP(VENTAS[[#This Row],[Código del producto Vendido]],STOCK[],5,FALSE),"-")</f>
        <v>-</v>
      </c>
      <c r="G157" s="15">
        <v>1</v>
      </c>
      <c r="H157" s="16">
        <v>11</v>
      </c>
      <c r="I157" s="16">
        <f>VENTAS[[#This Row],[Cantidad]]*VENTAS[[#This Row],[Precio Venta]]</f>
        <v>11</v>
      </c>
      <c r="J157" s="16">
        <f>IF(VENTAS[[#This Row],[Nombre del Gestor]]&gt;1,VENTAS[[#This Row],[Total]]*10%,0)</f>
        <v>0</v>
      </c>
      <c r="K1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11</v>
      </c>
      <c r="L157" s="16">
        <f>VENTAS[[#This Row],[Total]]-VENTAS[[#This Row],[Comisión 10%]]-VENTAS[[#This Row],[Costo SIN Comision]]</f>
        <v>0</v>
      </c>
      <c r="M157" s="16"/>
    </row>
    <row r="158" ht="20" customHeight="1" spans="1:13">
      <c r="A158" s="10">
        <v>45061</v>
      </c>
      <c r="B158" s="11"/>
      <c r="C158" s="11" t="s">
        <v>19681</v>
      </c>
      <c r="D158" s="11"/>
      <c r="E158" s="11" t="s">
        <v>19685</v>
      </c>
      <c r="F158" s="15" t="str">
        <f>IFERROR(VLOOKUP(VENTAS[[#This Row],[Código del producto Vendido]],STOCK[],5,FALSE),"-")</f>
        <v>-</v>
      </c>
      <c r="G158" s="15">
        <v>1</v>
      </c>
      <c r="H158" s="16">
        <v>30</v>
      </c>
      <c r="I158" s="16">
        <f>VENTAS[[#This Row],[Cantidad]]*VENTAS[[#This Row],[Precio Venta]]</f>
        <v>30</v>
      </c>
      <c r="J158" s="16">
        <f>IF(VENTAS[[#This Row],[Nombre del Gestor]]&gt;1,VENTAS[[#This Row],[Total]]*10%,0)</f>
        <v>0</v>
      </c>
      <c r="K1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8" s="16">
        <f>VENTAS[[#This Row],[Total]]-VENTAS[[#This Row],[Comisión 10%]]-VENTAS[[#This Row],[Costo SIN Comision]]</f>
        <v>0</v>
      </c>
      <c r="M158" s="16"/>
    </row>
    <row r="159" ht="20" customHeight="1" spans="1:13">
      <c r="A159" s="10">
        <v>45061</v>
      </c>
      <c r="B159" s="11"/>
      <c r="C159" s="11" t="s">
        <v>19681</v>
      </c>
      <c r="D159" s="11"/>
      <c r="E159" s="11" t="s">
        <v>19686</v>
      </c>
      <c r="F159" s="15" t="str">
        <f>IFERROR(VLOOKUP(VENTAS[[#This Row],[Código del producto Vendido]],STOCK[],5,FALSE),"-")</f>
        <v>-</v>
      </c>
      <c r="G159" s="15">
        <v>1</v>
      </c>
      <c r="H159" s="16">
        <v>15</v>
      </c>
      <c r="I159" s="16">
        <f>VENTAS[[#This Row],[Cantidad]]*VENTAS[[#This Row],[Precio Venta]]</f>
        <v>15</v>
      </c>
      <c r="J159" s="16">
        <f>IF(VENTAS[[#This Row],[Nombre del Gestor]]&gt;1,VENTAS[[#This Row],[Total]]*10%,0)</f>
        <v>0</v>
      </c>
      <c r="K1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59" s="16">
        <f>VENTAS[[#This Row],[Total]]-VENTAS[[#This Row],[Comisión 10%]]-VENTAS[[#This Row],[Costo SIN Comision]]</f>
        <v>0</v>
      </c>
      <c r="M159" s="16"/>
    </row>
    <row r="160" ht="20" customHeight="1" spans="1:13">
      <c r="A160" s="10">
        <v>45061</v>
      </c>
      <c r="B160" s="11"/>
      <c r="C160" s="11" t="s">
        <v>19681</v>
      </c>
      <c r="D160" s="11"/>
      <c r="E160" s="11" t="s">
        <v>19687</v>
      </c>
      <c r="F160" s="15" t="str">
        <f>IFERROR(VLOOKUP(VENTAS[[#This Row],[Código del producto Vendido]],STOCK[],5,FALSE),"-")</f>
        <v>-</v>
      </c>
      <c r="G160" s="15">
        <v>1</v>
      </c>
      <c r="H160" s="16">
        <v>35</v>
      </c>
      <c r="I160" s="16">
        <f>VENTAS[[#This Row],[Cantidad]]*VENTAS[[#This Row],[Precio Venta]]</f>
        <v>35</v>
      </c>
      <c r="J160" s="16">
        <f>IF(VENTAS[[#This Row],[Nombre del Gestor]]&gt;1,VENTAS[[#This Row],[Total]]*10%,0)</f>
        <v>0</v>
      </c>
      <c r="K1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60" s="16">
        <f>VENTAS[[#This Row],[Total]]-VENTAS[[#This Row],[Comisión 10%]]-VENTAS[[#This Row],[Costo SIN Comision]]</f>
        <v>0</v>
      </c>
      <c r="M160" s="16"/>
    </row>
    <row r="161" ht="20" customHeight="1" spans="1:13">
      <c r="A161" s="10">
        <v>45062</v>
      </c>
      <c r="B161" s="11"/>
      <c r="C161" s="11" t="s">
        <v>19688</v>
      </c>
      <c r="D161" s="11"/>
      <c r="E161" s="11" t="s">
        <v>19541</v>
      </c>
      <c r="F161" s="15" t="str">
        <f>IFERROR(VLOOKUP(VENTAS[[#This Row],[Código del producto Vendido]],STOCK[],5,FALSE),"-")</f>
        <v>-</v>
      </c>
      <c r="G161" s="15">
        <v>1</v>
      </c>
      <c r="H161" s="16">
        <v>15</v>
      </c>
      <c r="I161" s="16">
        <f>VENTAS[[#This Row],[Cantidad]]*VENTAS[[#This Row],[Precio Venta]]</f>
        <v>15</v>
      </c>
      <c r="J161" s="16">
        <f>IF(VENTAS[[#This Row],[Nombre del Gestor]]&gt;1,VENTAS[[#This Row],[Total]]*10%,0)</f>
        <v>0</v>
      </c>
      <c r="K1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61" s="16">
        <f>VENTAS[[#This Row],[Total]]-VENTAS[[#This Row],[Comisión 10%]]-VENTAS[[#This Row],[Costo SIN Comision]]</f>
        <v>0</v>
      </c>
      <c r="M161" s="16"/>
    </row>
    <row r="162" ht="20" customHeight="1" spans="1:13">
      <c r="A162" s="10">
        <v>45062</v>
      </c>
      <c r="B162" s="11"/>
      <c r="C162" s="11" t="s">
        <v>19688</v>
      </c>
      <c r="D162" s="11"/>
      <c r="E162" s="11" t="s">
        <v>19689</v>
      </c>
      <c r="F162" s="15" t="str">
        <f>IFERROR(VLOOKUP(VENTAS[[#This Row],[Código del producto Vendido]],STOCK[],5,FALSE),"-")</f>
        <v>-</v>
      </c>
      <c r="G162" s="15">
        <v>1</v>
      </c>
      <c r="H162" s="16">
        <v>25</v>
      </c>
      <c r="I162" s="16">
        <f>VENTAS[[#This Row],[Cantidad]]*VENTAS[[#This Row],[Precio Venta]]</f>
        <v>25</v>
      </c>
      <c r="J162" s="16">
        <f>IF(VENTAS[[#This Row],[Nombre del Gestor]]&gt;1,VENTAS[[#This Row],[Total]]*10%,0)</f>
        <v>0</v>
      </c>
      <c r="K1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2" s="16">
        <f>VENTAS[[#This Row],[Total]]-VENTAS[[#This Row],[Comisión 10%]]-VENTAS[[#This Row],[Costo SIN Comision]]</f>
        <v>0</v>
      </c>
      <c r="M162" s="16"/>
    </row>
    <row r="163" ht="20" customHeight="1" spans="1:13">
      <c r="A163" s="10">
        <v>45059</v>
      </c>
      <c r="B163" s="11" t="s">
        <v>19690</v>
      </c>
      <c r="C163" s="11" t="s">
        <v>19647</v>
      </c>
      <c r="D163" s="11"/>
      <c r="E163" s="11" t="s">
        <v>19691</v>
      </c>
      <c r="F163" s="15" t="str">
        <f>IFERROR(VLOOKUP(VENTAS[[#This Row],[Código del producto Vendido]],STOCK[],5,FALSE),"-")</f>
        <v>-</v>
      </c>
      <c r="G163" s="15">
        <v>1</v>
      </c>
      <c r="H163" s="16">
        <v>22</v>
      </c>
      <c r="I163" s="16">
        <f>VENTAS[[#This Row],[Cantidad]]*VENTAS[[#This Row],[Precio Venta]]</f>
        <v>22</v>
      </c>
      <c r="J163" s="16">
        <f>IF(VENTAS[[#This Row],[Nombre del Gestor]]&gt;1,VENTAS[[#This Row],[Total]]*10%,0)</f>
        <v>0</v>
      </c>
      <c r="K1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63" s="16">
        <f>VENTAS[[#This Row],[Total]]-VENTAS[[#This Row],[Comisión 10%]]-VENTAS[[#This Row],[Costo SIN Comision]]</f>
        <v>0</v>
      </c>
      <c r="M163" s="16"/>
    </row>
    <row r="164" ht="20" customHeight="1" spans="1:13">
      <c r="A164" s="10">
        <v>45064</v>
      </c>
      <c r="B164" s="11"/>
      <c r="C164" s="11" t="s">
        <v>19692</v>
      </c>
      <c r="D164" s="11"/>
      <c r="E164" s="11" t="s">
        <v>19693</v>
      </c>
      <c r="F164" s="15" t="str">
        <f>IFERROR(VLOOKUP(VENTAS[[#This Row],[Código del producto Vendido]],STOCK[],5,FALSE),"-")</f>
        <v>-</v>
      </c>
      <c r="G164" s="15">
        <v>1</v>
      </c>
      <c r="H164" s="16">
        <v>35</v>
      </c>
      <c r="I164" s="16">
        <f>VENTAS[[#This Row],[Cantidad]]*VENTAS[[#This Row],[Precio Venta]]</f>
        <v>35</v>
      </c>
      <c r="J164" s="16">
        <f>IF(VENTAS[[#This Row],[Nombre del Gestor]]&gt;1,VENTAS[[#This Row],[Total]]*10%,0)</f>
        <v>0</v>
      </c>
      <c r="K1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64" s="16">
        <f>VENTAS[[#This Row],[Total]]-VENTAS[[#This Row],[Comisión 10%]]-VENTAS[[#This Row],[Costo SIN Comision]]</f>
        <v>0</v>
      </c>
      <c r="M164" s="16"/>
    </row>
    <row r="165" ht="20" customHeight="1" spans="1:13">
      <c r="A165" s="10">
        <v>45064</v>
      </c>
      <c r="B165" s="11"/>
      <c r="C165" s="11" t="s">
        <v>19692</v>
      </c>
      <c r="D165" s="11"/>
      <c r="E165" s="11" t="s">
        <v>19694</v>
      </c>
      <c r="F165" s="15" t="str">
        <f>IFERROR(VLOOKUP(VENTAS[[#This Row],[Código del producto Vendido]],STOCK[],5,FALSE),"-")</f>
        <v>-</v>
      </c>
      <c r="G165" s="15">
        <v>1</v>
      </c>
      <c r="H165" s="16">
        <v>12</v>
      </c>
      <c r="I165" s="16">
        <f>VENTAS[[#This Row],[Cantidad]]*VENTAS[[#This Row],[Precio Venta]]</f>
        <v>12</v>
      </c>
      <c r="J165" s="16">
        <f>IF(VENTAS[[#This Row],[Nombre del Gestor]]&gt;1,VENTAS[[#This Row],[Total]]*10%,0)</f>
        <v>0</v>
      </c>
      <c r="K1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65" s="16">
        <f>VENTAS[[#This Row],[Total]]-VENTAS[[#This Row],[Comisión 10%]]-VENTAS[[#This Row],[Costo SIN Comision]]</f>
        <v>0</v>
      </c>
      <c r="M165" s="16"/>
    </row>
    <row r="166" ht="20" customHeight="1" spans="1:13">
      <c r="A166" s="10">
        <v>45064</v>
      </c>
      <c r="B166" s="11"/>
      <c r="C166" s="11" t="s">
        <v>19695</v>
      </c>
      <c r="D166" s="11"/>
      <c r="E166" s="26" t="s">
        <v>19696</v>
      </c>
      <c r="F166" s="15" t="str">
        <f>IFERROR(VLOOKUP(VENTAS[[#This Row],[Código del producto Vendido]],STOCK[],5,FALSE),"-")</f>
        <v>-</v>
      </c>
      <c r="G166" s="15">
        <v>1</v>
      </c>
      <c r="H166" s="16">
        <v>30</v>
      </c>
      <c r="I166" s="16">
        <f>VENTAS[[#This Row],[Cantidad]]*VENTAS[[#This Row],[Precio Venta]]</f>
        <v>30</v>
      </c>
      <c r="J166" s="16">
        <f>IF(VENTAS[[#This Row],[Nombre del Gestor]]&gt;1,VENTAS[[#This Row],[Total]]*10%,0)</f>
        <v>0</v>
      </c>
      <c r="K1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66" s="16">
        <f>VENTAS[[#This Row],[Total]]-VENTAS[[#This Row],[Comisión 10%]]-VENTAS[[#This Row],[Costo SIN Comision]]</f>
        <v>0</v>
      </c>
      <c r="M166" s="16"/>
    </row>
    <row r="167" ht="20" customHeight="1" spans="1:13">
      <c r="A167" s="10">
        <v>45064</v>
      </c>
      <c r="B167" s="11"/>
      <c r="C167" s="11" t="s">
        <v>19695</v>
      </c>
      <c r="D167" s="11"/>
      <c r="E167" s="11" t="s">
        <v>19697</v>
      </c>
      <c r="F167" s="15" t="str">
        <f>IFERROR(VLOOKUP(VENTAS[[#This Row],[Código del producto Vendido]],STOCK[],5,FALSE),"-")</f>
        <v>-</v>
      </c>
      <c r="G167" s="15">
        <v>1</v>
      </c>
      <c r="H167" s="16">
        <v>22</v>
      </c>
      <c r="I167" s="16">
        <f>VENTAS[[#This Row],[Cantidad]]*VENTAS[[#This Row],[Precio Venta]]</f>
        <v>22</v>
      </c>
      <c r="J167" s="16">
        <f>IF(VENTAS[[#This Row],[Nombre del Gestor]]&gt;1,VENTAS[[#This Row],[Total]]*10%,0)</f>
        <v>0</v>
      </c>
      <c r="K1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67" s="16">
        <f>VENTAS[[#This Row],[Total]]-VENTAS[[#This Row],[Comisión 10%]]-VENTAS[[#This Row],[Costo SIN Comision]]</f>
        <v>0</v>
      </c>
      <c r="M167" s="16"/>
    </row>
    <row r="168" ht="20" customHeight="1" spans="1:13">
      <c r="A168" s="10">
        <v>45064</v>
      </c>
      <c r="B168" s="11"/>
      <c r="C168" s="11" t="s">
        <v>19664</v>
      </c>
      <c r="D168" s="11"/>
      <c r="E168" s="11" t="s">
        <v>19539</v>
      </c>
      <c r="F168" s="15" t="str">
        <f>IFERROR(VLOOKUP(VENTAS[[#This Row],[Código del producto Vendido]],STOCK[],5,FALSE),"-")</f>
        <v>-</v>
      </c>
      <c r="G168" s="15">
        <v>4</v>
      </c>
      <c r="H168" s="16">
        <v>8</v>
      </c>
      <c r="I168" s="16">
        <f>VENTAS[[#This Row],[Cantidad]]*VENTAS[[#This Row],[Precio Venta]]</f>
        <v>32</v>
      </c>
      <c r="J168" s="16">
        <f>IF(VENTAS[[#This Row],[Nombre del Gestor]]&gt;1,VENTAS[[#This Row],[Total]]*10%,0)</f>
        <v>0</v>
      </c>
      <c r="K1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168" s="16">
        <f>VENTAS[[#This Row],[Total]]-VENTAS[[#This Row],[Comisión 10%]]-VENTAS[[#This Row],[Costo SIN Comision]]</f>
        <v>0</v>
      </c>
      <c r="M168" s="16"/>
    </row>
    <row r="169" ht="20" customHeight="1" spans="1:13">
      <c r="A169" s="10">
        <v>45064</v>
      </c>
      <c r="B169" s="11"/>
      <c r="C169" s="11" t="s">
        <v>19664</v>
      </c>
      <c r="D169" s="11"/>
      <c r="E169" s="11" t="s">
        <v>19698</v>
      </c>
      <c r="F169" s="15" t="str">
        <f>IFERROR(VLOOKUP(VENTAS[[#This Row],[Código del producto Vendido]],STOCK[],5,FALSE),"-")</f>
        <v>-</v>
      </c>
      <c r="G169" s="15">
        <v>1</v>
      </c>
      <c r="H169" s="16">
        <v>25</v>
      </c>
      <c r="I169" s="16">
        <f>VENTAS[[#This Row],[Cantidad]]*VENTAS[[#This Row],[Precio Venta]]</f>
        <v>25</v>
      </c>
      <c r="J169" s="16">
        <f>IF(VENTAS[[#This Row],[Nombre del Gestor]]&gt;1,VENTAS[[#This Row],[Total]]*10%,0)</f>
        <v>0</v>
      </c>
      <c r="K1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9" s="16">
        <f>VENTAS[[#This Row],[Total]]-VENTAS[[#This Row],[Comisión 10%]]-VENTAS[[#This Row],[Costo SIN Comision]]</f>
        <v>0</v>
      </c>
      <c r="M169" s="16"/>
    </row>
    <row r="170" ht="20" customHeight="1" spans="1:13">
      <c r="A170" s="10">
        <v>45064</v>
      </c>
      <c r="B170" s="11"/>
      <c r="C170" s="11" t="s">
        <v>19699</v>
      </c>
      <c r="D170" s="11"/>
      <c r="E170" s="11" t="s">
        <v>19700</v>
      </c>
      <c r="F170" s="15" t="str">
        <f>IFERROR(VLOOKUP(VENTAS[[#This Row],[Código del producto Vendido]],STOCK[],5,FALSE),"-")</f>
        <v>-</v>
      </c>
      <c r="G170" s="15">
        <v>1</v>
      </c>
      <c r="H170" s="16">
        <v>25</v>
      </c>
      <c r="I170" s="16">
        <f>VENTAS[[#This Row],[Cantidad]]*VENTAS[[#This Row],[Precio Venta]]</f>
        <v>25</v>
      </c>
      <c r="J170" s="16">
        <f>IF(VENTAS[[#This Row],[Nombre del Gestor]]&gt;1,VENTAS[[#This Row],[Total]]*10%,0)</f>
        <v>0</v>
      </c>
      <c r="K1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0" s="16">
        <f>VENTAS[[#This Row],[Total]]-VENTAS[[#This Row],[Comisión 10%]]-VENTAS[[#This Row],[Costo SIN Comision]]</f>
        <v>0</v>
      </c>
      <c r="M170" s="16"/>
    </row>
    <row r="171" ht="20" customHeight="1" spans="1:13">
      <c r="A171" s="10">
        <v>45064</v>
      </c>
      <c r="B171" s="11"/>
      <c r="C171" s="11" t="s">
        <v>19701</v>
      </c>
      <c r="D171" s="11"/>
      <c r="E171" s="11" t="s">
        <v>16526</v>
      </c>
      <c r="F171" s="15" t="str">
        <f>IFERROR(VLOOKUP(VENTAS[[#This Row],[Código del producto Vendido]],STOCK[],5,FALSE),"-")</f>
        <v>Vestido frenchy de puntos - Talla S</v>
      </c>
      <c r="G171" s="15">
        <v>1</v>
      </c>
      <c r="H171" s="16">
        <v>22</v>
      </c>
      <c r="I171" s="16">
        <f>VENTAS[[#This Row],[Cantidad]]*VENTAS[[#This Row],[Precio Venta]]</f>
        <v>22</v>
      </c>
      <c r="J171" s="16">
        <f>IF(VENTAS[[#This Row],[Nombre del Gestor]]&gt;1,VENTAS[[#This Row],[Total]]*10%,0)</f>
        <v>0</v>
      </c>
      <c r="K1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71" s="16">
        <f>VENTAS[[#This Row],[Total]]-VENTAS[[#This Row],[Comisión 10%]]-VENTAS[[#This Row],[Costo SIN Comision]]</f>
        <v>0</v>
      </c>
      <c r="M171" s="16"/>
    </row>
    <row r="172" ht="20" customHeight="1" spans="1:13">
      <c r="A172" s="10">
        <v>45065</v>
      </c>
      <c r="B172" s="11"/>
      <c r="C172" s="11" t="s">
        <v>19702</v>
      </c>
      <c r="D172" s="11"/>
      <c r="E172" s="11" t="s">
        <v>19703</v>
      </c>
      <c r="F172" s="15" t="str">
        <f>IFERROR(VLOOKUP(VENTAS[[#This Row],[Código del producto Vendido]],STOCK[],5,FALSE),"-")</f>
        <v>-</v>
      </c>
      <c r="G172" s="15">
        <v>1</v>
      </c>
      <c r="H172" s="16">
        <v>25</v>
      </c>
      <c r="I172" s="16">
        <f>VENTAS[[#This Row],[Cantidad]]*VENTAS[[#This Row],[Precio Venta]]</f>
        <v>25</v>
      </c>
      <c r="J172" s="16">
        <f>IF(VENTAS[[#This Row],[Nombre del Gestor]]&gt;1,VENTAS[[#This Row],[Total]]*10%,0)</f>
        <v>0</v>
      </c>
      <c r="K1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2" s="16">
        <f>VENTAS[[#This Row],[Total]]-VENTAS[[#This Row],[Comisión 10%]]-VENTAS[[#This Row],[Costo SIN Comision]]</f>
        <v>0</v>
      </c>
      <c r="M172" s="16"/>
    </row>
    <row r="173" ht="20" customHeight="1" spans="1:13">
      <c r="A173" s="10">
        <v>45065</v>
      </c>
      <c r="B173" s="11"/>
      <c r="C173" s="11" t="s">
        <v>19704</v>
      </c>
      <c r="D173" s="11"/>
      <c r="E173" s="11" t="s">
        <v>19705</v>
      </c>
      <c r="F173" s="15" t="str">
        <f>IFERROR(VLOOKUP(VENTAS[[#This Row],[Código del producto Vendido]],STOCK[],5,FALSE),"-")</f>
        <v>-</v>
      </c>
      <c r="G173" s="15">
        <v>1</v>
      </c>
      <c r="H173" s="16">
        <v>25</v>
      </c>
      <c r="I173" s="16">
        <f>VENTAS[[#This Row],[Cantidad]]*VENTAS[[#This Row],[Precio Venta]]</f>
        <v>25</v>
      </c>
      <c r="J173" s="16">
        <f>IF(VENTAS[[#This Row],[Nombre del Gestor]]&gt;1,VENTAS[[#This Row],[Total]]*10%,0)</f>
        <v>0</v>
      </c>
      <c r="K1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3" s="16">
        <f>VENTAS[[#This Row],[Total]]-VENTAS[[#This Row],[Comisión 10%]]-VENTAS[[#This Row],[Costo SIN Comision]]</f>
        <v>0</v>
      </c>
      <c r="M173" s="16"/>
    </row>
    <row r="174" ht="20" customHeight="1" spans="1:13">
      <c r="A174" s="10">
        <v>45065</v>
      </c>
      <c r="B174" s="11"/>
      <c r="C174" s="11" t="s">
        <v>19706</v>
      </c>
      <c r="D174" s="11"/>
      <c r="E174" s="11" t="s">
        <v>19707</v>
      </c>
      <c r="F174" s="15" t="str">
        <f>IFERROR(VLOOKUP(VENTAS[[#This Row],[Código del producto Vendido]],STOCK[],5,FALSE),"-")</f>
        <v>-</v>
      </c>
      <c r="G174" s="15">
        <v>1</v>
      </c>
      <c r="H174" s="16">
        <v>15</v>
      </c>
      <c r="I174" s="16">
        <f>VENTAS[[#This Row],[Cantidad]]*VENTAS[[#This Row],[Precio Venta]]</f>
        <v>15</v>
      </c>
      <c r="J174" s="16">
        <f>IF(VENTAS[[#This Row],[Nombre del Gestor]]&gt;1,VENTAS[[#This Row],[Total]]*10%,0)</f>
        <v>0</v>
      </c>
      <c r="K1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74" s="16">
        <f>VENTAS[[#This Row],[Total]]-VENTAS[[#This Row],[Comisión 10%]]-VENTAS[[#This Row],[Costo SIN Comision]]</f>
        <v>0</v>
      </c>
      <c r="M174" s="16"/>
    </row>
    <row r="175" ht="20" customHeight="1" spans="1:13">
      <c r="A175" s="10">
        <v>45065</v>
      </c>
      <c r="B175" s="11"/>
      <c r="C175" s="11" t="s">
        <v>19706</v>
      </c>
      <c r="D175" s="11"/>
      <c r="E175" s="11" t="s">
        <v>19708</v>
      </c>
      <c r="F175" s="15" t="str">
        <f>IFERROR(VLOOKUP(VENTAS[[#This Row],[Código del producto Vendido]],STOCK[],5,FALSE),"-")</f>
        <v>-</v>
      </c>
      <c r="G175" s="15">
        <v>1</v>
      </c>
      <c r="H175" s="16">
        <v>15</v>
      </c>
      <c r="I175" s="16">
        <f>VENTAS[[#This Row],[Cantidad]]*VENTAS[[#This Row],[Precio Venta]]</f>
        <v>15</v>
      </c>
      <c r="J175" s="16">
        <f>IF(VENTAS[[#This Row],[Nombre del Gestor]]&gt;1,VENTAS[[#This Row],[Total]]*10%,0)</f>
        <v>0</v>
      </c>
      <c r="K1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75" s="16">
        <f>VENTAS[[#This Row],[Total]]-VENTAS[[#This Row],[Comisión 10%]]-VENTAS[[#This Row],[Costo SIN Comision]]</f>
        <v>0</v>
      </c>
      <c r="M175" s="16"/>
    </row>
    <row r="176" ht="20" customHeight="1" spans="1:13">
      <c r="A176" s="10">
        <v>45065</v>
      </c>
      <c r="B176" s="11"/>
      <c r="C176" s="11" t="s">
        <v>19706</v>
      </c>
      <c r="D176" s="11"/>
      <c r="E176" s="11" t="s">
        <v>19709</v>
      </c>
      <c r="F176" s="15" t="str">
        <f>IFERROR(VLOOKUP(VENTAS[[#This Row],[Código del producto Vendido]],STOCK[],5,FALSE),"-")</f>
        <v>-</v>
      </c>
      <c r="G176" s="15">
        <v>1</v>
      </c>
      <c r="H176" s="16">
        <v>9</v>
      </c>
      <c r="I176" s="16">
        <f>VENTAS[[#This Row],[Cantidad]]*VENTAS[[#This Row],[Precio Venta]]</f>
        <v>9</v>
      </c>
      <c r="J176" s="16">
        <f>IF(VENTAS[[#This Row],[Nombre del Gestor]]&gt;1,VENTAS[[#This Row],[Total]]*10%,0)</f>
        <v>0</v>
      </c>
      <c r="K1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76" s="16">
        <f>VENTAS[[#This Row],[Total]]-VENTAS[[#This Row],[Comisión 10%]]-VENTAS[[#This Row],[Costo SIN Comision]]</f>
        <v>0</v>
      </c>
      <c r="M176" s="16"/>
    </row>
    <row r="177" ht="20" customHeight="1" spans="1:13">
      <c r="A177" s="10">
        <v>45065</v>
      </c>
      <c r="B177" s="11"/>
      <c r="C177" s="11" t="s">
        <v>19706</v>
      </c>
      <c r="D177" s="11"/>
      <c r="E177" s="11" t="s">
        <v>19710</v>
      </c>
      <c r="F177" s="15" t="str">
        <f>IFERROR(VLOOKUP(VENTAS[[#This Row],[Código del producto Vendido]],STOCK[],5,FALSE),"-")</f>
        <v>-</v>
      </c>
      <c r="G177" s="15">
        <v>1</v>
      </c>
      <c r="H177" s="16">
        <v>18</v>
      </c>
      <c r="I177" s="16">
        <f>VENTAS[[#This Row],[Cantidad]]*VENTAS[[#This Row],[Precio Venta]]</f>
        <v>18</v>
      </c>
      <c r="J177" s="16">
        <f>IF(VENTAS[[#This Row],[Nombre del Gestor]]&gt;1,VENTAS[[#This Row],[Total]]*10%,0)</f>
        <v>0</v>
      </c>
      <c r="K1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77" s="16">
        <f>VENTAS[[#This Row],[Total]]-VENTAS[[#This Row],[Comisión 10%]]-VENTAS[[#This Row],[Costo SIN Comision]]</f>
        <v>0</v>
      </c>
      <c r="M177" s="16"/>
    </row>
    <row r="178" ht="20" customHeight="1" spans="1:13">
      <c r="A178" s="10"/>
      <c r="B178" s="11" t="s">
        <v>19672</v>
      </c>
      <c r="C178" s="11" t="s">
        <v>19674</v>
      </c>
      <c r="D178" s="11"/>
      <c r="E178" s="11" t="s">
        <v>19711</v>
      </c>
      <c r="F178" s="15" t="str">
        <f>IFERROR(VLOOKUP(VENTAS[[#This Row],[Código del producto Vendido]],STOCK[],5,FALSE),"-")</f>
        <v>-</v>
      </c>
      <c r="G178" s="15">
        <v>1</v>
      </c>
      <c r="H178" s="16">
        <v>18</v>
      </c>
      <c r="I178" s="16">
        <f>VENTAS[[#This Row],[Cantidad]]*VENTAS[[#This Row],[Precio Venta]]</f>
        <v>18</v>
      </c>
      <c r="J178" s="16">
        <f>IF(VENTAS[[#This Row],[Nombre del Gestor]]&gt;1,VENTAS[[#This Row],[Total]]*10%,0)</f>
        <v>0</v>
      </c>
      <c r="K1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78" s="16">
        <f>VENTAS[[#This Row],[Total]]-VENTAS[[#This Row],[Comisión 10%]]-VENTAS[[#This Row],[Costo SIN Comision]]</f>
        <v>0</v>
      </c>
      <c r="M178" s="16"/>
    </row>
    <row r="179" ht="20" customHeight="1" spans="1:13">
      <c r="A179" s="10">
        <v>45065</v>
      </c>
      <c r="B179" s="11"/>
      <c r="C179" s="11" t="s">
        <v>19712</v>
      </c>
      <c r="D179" s="11"/>
      <c r="E179" s="11" t="s">
        <v>19693</v>
      </c>
      <c r="F179" s="15" t="str">
        <f>IFERROR(VLOOKUP(VENTAS[[#This Row],[Código del producto Vendido]],STOCK[],5,FALSE),"-")</f>
        <v>-</v>
      </c>
      <c r="G179" s="15">
        <v>1</v>
      </c>
      <c r="H179" s="16">
        <v>35</v>
      </c>
      <c r="I179" s="16">
        <f>VENTAS[[#This Row],[Cantidad]]*VENTAS[[#This Row],[Precio Venta]]</f>
        <v>35</v>
      </c>
      <c r="J179" s="16">
        <f>IF(VENTAS[[#This Row],[Nombre del Gestor]]&gt;1,VENTAS[[#This Row],[Total]]*10%,0)</f>
        <v>0</v>
      </c>
      <c r="K1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9" s="16">
        <f>VENTAS[[#This Row],[Total]]-VENTAS[[#This Row],[Comisión 10%]]-VENTAS[[#This Row],[Costo SIN Comision]]</f>
        <v>0</v>
      </c>
      <c r="M179" s="16"/>
    </row>
    <row r="180" ht="20" customHeight="1" spans="1:13">
      <c r="A180" s="10">
        <v>45067</v>
      </c>
      <c r="B180" s="11"/>
      <c r="C180" s="11" t="s">
        <v>19713</v>
      </c>
      <c r="D180" s="11"/>
      <c r="E180" s="11" t="s">
        <v>19686</v>
      </c>
      <c r="F180" s="15" t="str">
        <f>IFERROR(VLOOKUP(VENTAS[[#This Row],[Código del producto Vendido]],STOCK[],5,FALSE),"-")</f>
        <v>-</v>
      </c>
      <c r="G180" s="15">
        <v>1</v>
      </c>
      <c r="H180" s="16">
        <v>14</v>
      </c>
      <c r="I180" s="16">
        <f>VENTAS[[#This Row],[Cantidad]]*VENTAS[[#This Row],[Precio Venta]]</f>
        <v>14</v>
      </c>
      <c r="J180" s="16">
        <f>IF(VENTAS[[#This Row],[Nombre del Gestor]]&gt;1,VENTAS[[#This Row],[Total]]*10%,0)</f>
        <v>0</v>
      </c>
      <c r="K1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180" s="16">
        <f>VENTAS[[#This Row],[Total]]-VENTAS[[#This Row],[Comisión 10%]]-VENTAS[[#This Row],[Costo SIN Comision]]</f>
        <v>0</v>
      </c>
      <c r="M180" s="16"/>
    </row>
    <row r="181" ht="20" customHeight="1" spans="1:13">
      <c r="A181" s="10">
        <v>45067</v>
      </c>
      <c r="B181" s="11"/>
      <c r="C181" s="11" t="s">
        <v>19713</v>
      </c>
      <c r="D181" s="11"/>
      <c r="E181" s="11" t="s">
        <v>19714</v>
      </c>
      <c r="F181" s="15" t="str">
        <f>IFERROR(VLOOKUP(VENTAS[[#This Row],[Código del producto Vendido]],STOCK[],5,FALSE),"-")</f>
        <v>-</v>
      </c>
      <c r="G181" s="15">
        <v>1</v>
      </c>
      <c r="H181" s="16">
        <v>35</v>
      </c>
      <c r="I181" s="16">
        <f>VENTAS[[#This Row],[Cantidad]]*VENTAS[[#This Row],[Precio Venta]]</f>
        <v>35</v>
      </c>
      <c r="J181" s="16">
        <f>IF(VENTAS[[#This Row],[Nombre del Gestor]]&gt;1,VENTAS[[#This Row],[Total]]*10%,0)</f>
        <v>0</v>
      </c>
      <c r="K1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81" s="16">
        <f>VENTAS[[#This Row],[Total]]-VENTAS[[#This Row],[Comisión 10%]]-VENTAS[[#This Row],[Costo SIN Comision]]</f>
        <v>0</v>
      </c>
      <c r="M181" s="16"/>
    </row>
    <row r="182" ht="20" customHeight="1" spans="1:13">
      <c r="A182" s="10">
        <v>45067</v>
      </c>
      <c r="B182" s="11"/>
      <c r="C182" s="11" t="s">
        <v>19713</v>
      </c>
      <c r="D182" s="11"/>
      <c r="E182" s="11" t="s">
        <v>19715</v>
      </c>
      <c r="F182" s="15" t="str">
        <f>IFERROR(VLOOKUP(VENTAS[[#This Row],[Código del producto Vendido]],STOCK[],5,FALSE),"-")</f>
        <v>-</v>
      </c>
      <c r="G182" s="15">
        <v>1</v>
      </c>
      <c r="H182" s="16">
        <v>30</v>
      </c>
      <c r="I182" s="16">
        <f>VENTAS[[#This Row],[Cantidad]]*VENTAS[[#This Row],[Precio Venta]]</f>
        <v>30</v>
      </c>
      <c r="J182" s="16">
        <f>IF(VENTAS[[#This Row],[Nombre del Gestor]]&gt;1,VENTAS[[#This Row],[Total]]*10%,0)</f>
        <v>0</v>
      </c>
      <c r="K1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2" s="16">
        <f>VENTAS[[#This Row],[Total]]-VENTAS[[#This Row],[Comisión 10%]]-VENTAS[[#This Row],[Costo SIN Comision]]</f>
        <v>0</v>
      </c>
      <c r="M182" s="16"/>
    </row>
    <row r="183" ht="20" customHeight="1" spans="1:13">
      <c r="A183" s="10">
        <v>45067</v>
      </c>
      <c r="B183" s="11"/>
      <c r="C183" s="11" t="s">
        <v>19716</v>
      </c>
      <c r="D183" s="11"/>
      <c r="E183" s="11" t="s">
        <v>19717</v>
      </c>
      <c r="F183" s="15" t="str">
        <f>IFERROR(VLOOKUP(VENTAS[[#This Row],[Código del producto Vendido]],STOCK[],5,FALSE),"-")</f>
        <v>-</v>
      </c>
      <c r="G183" s="15">
        <v>1</v>
      </c>
      <c r="H183" s="16">
        <v>25</v>
      </c>
      <c r="I183" s="16">
        <f>VENTAS[[#This Row],[Cantidad]]*VENTAS[[#This Row],[Precio Venta]]</f>
        <v>25</v>
      </c>
      <c r="J183" s="16">
        <f>IF(VENTAS[[#This Row],[Nombre del Gestor]]&gt;1,VENTAS[[#This Row],[Total]]*10%,0)</f>
        <v>0</v>
      </c>
      <c r="K1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3" s="16">
        <f>VENTAS[[#This Row],[Total]]-VENTAS[[#This Row],[Comisión 10%]]-VENTAS[[#This Row],[Costo SIN Comision]]</f>
        <v>0</v>
      </c>
      <c r="M183" s="16"/>
    </row>
    <row r="184" ht="20" customHeight="1" spans="1:13">
      <c r="A184" s="10">
        <v>45067</v>
      </c>
      <c r="B184" s="11"/>
      <c r="C184" s="11" t="s">
        <v>19716</v>
      </c>
      <c r="D184" s="11"/>
      <c r="E184" s="11" t="s">
        <v>19718</v>
      </c>
      <c r="F184" s="15" t="str">
        <f>IFERROR(VLOOKUP(VENTAS[[#This Row],[Código del producto Vendido]],STOCK[],5,FALSE),"-")</f>
        <v>-</v>
      </c>
      <c r="G184" s="15">
        <v>1</v>
      </c>
      <c r="H184" s="16">
        <v>12</v>
      </c>
      <c r="I184" s="16">
        <f>VENTAS[[#This Row],[Cantidad]]*VENTAS[[#This Row],[Precio Venta]]</f>
        <v>12</v>
      </c>
      <c r="J184" s="16">
        <f>IF(VENTAS[[#This Row],[Nombre del Gestor]]&gt;1,VENTAS[[#This Row],[Total]]*10%,0)</f>
        <v>0</v>
      </c>
      <c r="K1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84" s="16">
        <f>VENTAS[[#This Row],[Total]]-VENTAS[[#This Row],[Comisión 10%]]-VENTAS[[#This Row],[Costo SIN Comision]]</f>
        <v>0</v>
      </c>
      <c r="M184" s="16"/>
    </row>
    <row r="185" ht="20" customHeight="1" spans="1:13">
      <c r="A185" s="10">
        <v>45067</v>
      </c>
      <c r="B185" s="11"/>
      <c r="C185" s="11" t="s">
        <v>19716</v>
      </c>
      <c r="D185" s="11"/>
      <c r="E185" s="11" t="s">
        <v>19719</v>
      </c>
      <c r="F185" s="15" t="str">
        <f>IFERROR(VLOOKUP(VENTAS[[#This Row],[Código del producto Vendido]],STOCK[],5,FALSE),"-")</f>
        <v>-</v>
      </c>
      <c r="G185" s="15">
        <v>1</v>
      </c>
      <c r="H185" s="16">
        <v>12</v>
      </c>
      <c r="I185" s="16">
        <f>VENTAS[[#This Row],[Cantidad]]*VENTAS[[#This Row],[Precio Venta]]</f>
        <v>12</v>
      </c>
      <c r="J185" s="16">
        <f>IF(VENTAS[[#This Row],[Nombre del Gestor]]&gt;1,VENTAS[[#This Row],[Total]]*10%,0)</f>
        <v>0</v>
      </c>
      <c r="K1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85" s="16">
        <f>VENTAS[[#This Row],[Total]]-VENTAS[[#This Row],[Comisión 10%]]-VENTAS[[#This Row],[Costo SIN Comision]]</f>
        <v>0</v>
      </c>
      <c r="M185" s="16"/>
    </row>
    <row r="186" ht="20" customHeight="1" spans="1:13">
      <c r="A186" s="10">
        <v>45067</v>
      </c>
      <c r="B186" s="11"/>
      <c r="C186" s="11" t="s">
        <v>19720</v>
      </c>
      <c r="D186" s="11"/>
      <c r="E186" s="11" t="s">
        <v>19721</v>
      </c>
      <c r="F186" s="15" t="str">
        <f>IFERROR(VLOOKUP(VENTAS[[#This Row],[Código del producto Vendido]],STOCK[],5,FALSE),"-")</f>
        <v>-</v>
      </c>
      <c r="G186" s="15">
        <v>1</v>
      </c>
      <c r="H186" s="16">
        <v>30</v>
      </c>
      <c r="I186" s="16">
        <f>VENTAS[[#This Row],[Cantidad]]*VENTAS[[#This Row],[Precio Venta]]</f>
        <v>30</v>
      </c>
      <c r="J186" s="16">
        <f>IF(VENTAS[[#This Row],[Nombre del Gestor]]&gt;1,VENTAS[[#This Row],[Total]]*10%,0)</f>
        <v>0</v>
      </c>
      <c r="K1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6" s="16">
        <f>VENTAS[[#This Row],[Total]]-VENTAS[[#This Row],[Comisión 10%]]-VENTAS[[#This Row],[Costo SIN Comision]]</f>
        <v>0</v>
      </c>
      <c r="M186" s="16"/>
    </row>
    <row r="187" ht="20" customHeight="1" spans="1:13">
      <c r="A187" s="10">
        <v>45067</v>
      </c>
      <c r="B187" s="11"/>
      <c r="C187" s="11" t="s">
        <v>19720</v>
      </c>
      <c r="D187" s="11"/>
      <c r="E187" s="11" t="s">
        <v>19722</v>
      </c>
      <c r="F187" s="15" t="str">
        <f>IFERROR(VLOOKUP(VENTAS[[#This Row],[Código del producto Vendido]],STOCK[],5,FALSE),"-")</f>
        <v>-</v>
      </c>
      <c r="G187" s="15">
        <v>1</v>
      </c>
      <c r="H187" s="16">
        <v>15</v>
      </c>
      <c r="I187" s="16">
        <f>VENTAS[[#This Row],[Cantidad]]*VENTAS[[#This Row],[Precio Venta]]</f>
        <v>15</v>
      </c>
      <c r="J187" s="16">
        <f>IF(VENTAS[[#This Row],[Nombre del Gestor]]&gt;1,VENTAS[[#This Row],[Total]]*10%,0)</f>
        <v>0</v>
      </c>
      <c r="K1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87" s="16">
        <f>VENTAS[[#This Row],[Total]]-VENTAS[[#This Row],[Comisión 10%]]-VENTAS[[#This Row],[Costo SIN Comision]]</f>
        <v>0</v>
      </c>
      <c r="M187" s="16"/>
    </row>
    <row r="188" ht="20" customHeight="1" spans="1:13">
      <c r="A188" s="10">
        <v>45068</v>
      </c>
      <c r="B188" s="11"/>
      <c r="C188" s="11" t="s">
        <v>19723</v>
      </c>
      <c r="D188" s="11"/>
      <c r="E188" s="11" t="s">
        <v>19724</v>
      </c>
      <c r="F188" s="15" t="str">
        <f>IFERROR(VLOOKUP(VENTAS[[#This Row],[Código del producto Vendido]],STOCK[],5,FALSE),"-")</f>
        <v>-</v>
      </c>
      <c r="G188" s="15">
        <v>1</v>
      </c>
      <c r="H188" s="16">
        <v>25</v>
      </c>
      <c r="I188" s="16">
        <f>VENTAS[[#This Row],[Cantidad]]*VENTAS[[#This Row],[Precio Venta]]</f>
        <v>25</v>
      </c>
      <c r="J188" s="16">
        <f>IF(VENTAS[[#This Row],[Nombre del Gestor]]&gt;1,VENTAS[[#This Row],[Total]]*10%,0)</f>
        <v>0</v>
      </c>
      <c r="K1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8" s="16">
        <f>VENTAS[[#This Row],[Total]]-VENTAS[[#This Row],[Comisión 10%]]-VENTAS[[#This Row],[Costo SIN Comision]]</f>
        <v>0</v>
      </c>
      <c r="M188" s="16"/>
    </row>
    <row r="189" ht="20" customHeight="1" spans="1:13">
      <c r="A189" s="10">
        <v>45068</v>
      </c>
      <c r="B189" s="11"/>
      <c r="C189" s="11" t="s">
        <v>19723</v>
      </c>
      <c r="D189" s="11"/>
      <c r="E189" s="11" t="s">
        <v>19725</v>
      </c>
      <c r="F189" s="15" t="str">
        <f>IFERROR(VLOOKUP(VENTAS[[#This Row],[Código del producto Vendido]],STOCK[],5,FALSE),"-")</f>
        <v>-</v>
      </c>
      <c r="G189" s="15">
        <v>1</v>
      </c>
      <c r="H189" s="16">
        <v>20</v>
      </c>
      <c r="I189" s="16">
        <f>VENTAS[[#This Row],[Cantidad]]*VENTAS[[#This Row],[Precio Venta]]</f>
        <v>20</v>
      </c>
      <c r="J189" s="16">
        <f>IF(VENTAS[[#This Row],[Nombre del Gestor]]&gt;1,VENTAS[[#This Row],[Total]]*10%,0)</f>
        <v>0</v>
      </c>
      <c r="K1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89" s="16">
        <f>VENTAS[[#This Row],[Total]]-VENTAS[[#This Row],[Comisión 10%]]-VENTAS[[#This Row],[Costo SIN Comision]]</f>
        <v>0</v>
      </c>
      <c r="M189" s="16"/>
    </row>
    <row r="190" ht="20" customHeight="1" spans="1:13">
      <c r="A190" s="10">
        <v>45068</v>
      </c>
      <c r="B190" s="11"/>
      <c r="C190" s="11" t="s">
        <v>19666</v>
      </c>
      <c r="D190" s="11"/>
      <c r="E190" s="11" t="s">
        <v>19726</v>
      </c>
      <c r="F190" s="15" t="str">
        <f>IFERROR(VLOOKUP(VENTAS[[#This Row],[Código del producto Vendido]],STOCK[],5,FALSE),"-")</f>
        <v>-</v>
      </c>
      <c r="G190" s="15">
        <v>1</v>
      </c>
      <c r="H190" s="16">
        <v>18</v>
      </c>
      <c r="I190" s="16">
        <f>VENTAS[[#This Row],[Cantidad]]*VENTAS[[#This Row],[Precio Venta]]</f>
        <v>18</v>
      </c>
      <c r="J190" s="16">
        <f>IF(VENTAS[[#This Row],[Nombre del Gestor]]&gt;1,VENTAS[[#This Row],[Total]]*10%,0)</f>
        <v>0</v>
      </c>
      <c r="K1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90" s="16">
        <f>VENTAS[[#This Row],[Total]]-VENTAS[[#This Row],[Comisión 10%]]-VENTAS[[#This Row],[Costo SIN Comision]]</f>
        <v>0</v>
      </c>
      <c r="M190" s="16"/>
    </row>
    <row r="191" ht="20" customHeight="1" spans="1:13">
      <c r="A191" s="10">
        <v>45059</v>
      </c>
      <c r="B191" s="11"/>
      <c r="C191" s="11" t="s">
        <v>19727</v>
      </c>
      <c r="D191" s="11"/>
      <c r="E191" s="11" t="s">
        <v>19728</v>
      </c>
      <c r="F191" s="15" t="str">
        <f>IFERROR(VLOOKUP(VENTAS[[#This Row],[Código del producto Vendido]],STOCK[],5,FALSE),"-")</f>
        <v>-</v>
      </c>
      <c r="G191" s="15">
        <v>1</v>
      </c>
      <c r="H191" s="16">
        <v>15</v>
      </c>
      <c r="I191" s="16">
        <f>VENTAS[[#This Row],[Cantidad]]*VENTAS[[#This Row],[Precio Venta]]</f>
        <v>15</v>
      </c>
      <c r="J191" s="16">
        <f>IF(VENTAS[[#This Row],[Nombre del Gestor]]&gt;1,VENTAS[[#This Row],[Total]]*10%,0)</f>
        <v>0</v>
      </c>
      <c r="K1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1" s="16">
        <f>VENTAS[[#This Row],[Total]]-VENTAS[[#This Row],[Comisión 10%]]-VENTAS[[#This Row],[Costo SIN Comision]]</f>
        <v>0</v>
      </c>
      <c r="M191" s="16"/>
    </row>
    <row r="192" ht="20" customHeight="1" spans="1:13">
      <c r="A192" s="10">
        <v>45059</v>
      </c>
      <c r="B192" s="11"/>
      <c r="C192" s="11" t="s">
        <v>19727</v>
      </c>
      <c r="D192" s="11"/>
      <c r="E192" s="11" t="s">
        <v>19729</v>
      </c>
      <c r="F192" s="15" t="str">
        <f>IFERROR(VLOOKUP(VENTAS[[#This Row],[Código del producto Vendido]],STOCK[],5,FALSE),"-")</f>
        <v>-</v>
      </c>
      <c r="G192" s="15">
        <v>1</v>
      </c>
      <c r="H192" s="16">
        <v>15</v>
      </c>
      <c r="I192" s="16">
        <f>VENTAS[[#This Row],[Cantidad]]*VENTAS[[#This Row],[Precio Venta]]</f>
        <v>15</v>
      </c>
      <c r="J192" s="16">
        <f>IF(VENTAS[[#This Row],[Nombre del Gestor]]&gt;1,VENTAS[[#This Row],[Total]]*10%,0)</f>
        <v>0</v>
      </c>
      <c r="K1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2" s="16">
        <f>VENTAS[[#This Row],[Total]]-VENTAS[[#This Row],[Comisión 10%]]-VENTAS[[#This Row],[Costo SIN Comision]]</f>
        <v>0</v>
      </c>
      <c r="M192" s="16"/>
    </row>
    <row r="193" ht="20" customHeight="1" spans="1:13">
      <c r="A193" s="10"/>
      <c r="B193" s="11"/>
      <c r="C193" s="11" t="s">
        <v>19730</v>
      </c>
      <c r="D193" s="11"/>
      <c r="E193" s="11" t="s">
        <v>19731</v>
      </c>
      <c r="F193" s="15" t="str">
        <f>IFERROR(VLOOKUP(VENTAS[[#This Row],[Código del producto Vendido]],STOCK[],5,FALSE),"-")</f>
        <v>-</v>
      </c>
      <c r="G193" s="15">
        <v>1</v>
      </c>
      <c r="H193" s="16">
        <v>25</v>
      </c>
      <c r="I193" s="16">
        <f>VENTAS[[#This Row],[Cantidad]]*VENTAS[[#This Row],[Precio Venta]]</f>
        <v>25</v>
      </c>
      <c r="J193" s="16">
        <f>IF(VENTAS[[#This Row],[Nombre del Gestor]]&gt;1,VENTAS[[#This Row],[Total]]*10%,0)</f>
        <v>0</v>
      </c>
      <c r="K1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3" s="16">
        <f>VENTAS[[#This Row],[Total]]-VENTAS[[#This Row],[Comisión 10%]]-VENTAS[[#This Row],[Costo SIN Comision]]</f>
        <v>0</v>
      </c>
      <c r="M193" s="16"/>
    </row>
    <row r="194" ht="20" customHeight="1" spans="1:13">
      <c r="A194" s="10"/>
      <c r="B194" s="11" t="s">
        <v>19732</v>
      </c>
      <c r="C194" s="27" t="s">
        <v>19733</v>
      </c>
      <c r="D194" s="27"/>
      <c r="E194" s="11" t="s">
        <v>19734</v>
      </c>
      <c r="F194" s="15" t="str">
        <f>IFERROR(VLOOKUP(VENTAS[[#This Row],[Código del producto Vendido]],STOCK[],5,FALSE),"-")</f>
        <v>-</v>
      </c>
      <c r="G194" s="15">
        <v>1</v>
      </c>
      <c r="H194" s="16">
        <v>15</v>
      </c>
      <c r="I194" s="16">
        <f>VENTAS[[#This Row],[Cantidad]]*VENTAS[[#This Row],[Precio Venta]]</f>
        <v>15</v>
      </c>
      <c r="J194" s="16">
        <f>IF(VENTAS[[#This Row],[Nombre del Gestor]]&gt;1,VENTAS[[#This Row],[Total]]*10%,0)</f>
        <v>0</v>
      </c>
      <c r="K1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4" s="16">
        <f>VENTAS[[#This Row],[Total]]-VENTAS[[#This Row],[Comisión 10%]]-VENTAS[[#This Row],[Costo SIN Comision]]</f>
        <v>0</v>
      </c>
      <c r="M194" s="16"/>
    </row>
    <row r="195" ht="20" customHeight="1" spans="1:13">
      <c r="A195" s="10">
        <v>45059</v>
      </c>
      <c r="B195" s="11"/>
      <c r="C195" s="11"/>
      <c r="D195" s="11"/>
      <c r="E195" s="11" t="s">
        <v>19735</v>
      </c>
      <c r="F195" s="15" t="str">
        <f>IFERROR(VLOOKUP(VENTAS[[#This Row],[Código del producto Vendido]],STOCK[],5,FALSE),"-")</f>
        <v>-</v>
      </c>
      <c r="G195" s="15">
        <v>1</v>
      </c>
      <c r="H195" s="16">
        <v>35</v>
      </c>
      <c r="I195" s="16">
        <f>VENTAS[[#This Row],[Cantidad]]*VENTAS[[#This Row],[Precio Venta]]</f>
        <v>35</v>
      </c>
      <c r="J195" s="16">
        <f>IF(VENTAS[[#This Row],[Nombre del Gestor]]&gt;1,VENTAS[[#This Row],[Total]]*10%,0)</f>
        <v>0</v>
      </c>
      <c r="K1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95" s="16">
        <f>VENTAS[[#This Row],[Total]]-VENTAS[[#This Row],[Comisión 10%]]-VENTAS[[#This Row],[Costo SIN Comision]]</f>
        <v>0</v>
      </c>
      <c r="M195" s="16"/>
    </row>
    <row r="196" ht="20" customHeight="1" spans="1:13">
      <c r="A196" s="10">
        <v>45070</v>
      </c>
      <c r="B196" s="11"/>
      <c r="C196" s="11"/>
      <c r="D196" s="11"/>
      <c r="E196" s="11" t="s">
        <v>19705</v>
      </c>
      <c r="F196" s="15" t="str">
        <f>IFERROR(VLOOKUP(VENTAS[[#This Row],[Código del producto Vendido]],STOCK[],5,FALSE),"-")</f>
        <v>-</v>
      </c>
      <c r="G196" s="15">
        <v>1</v>
      </c>
      <c r="H196" s="16">
        <v>25</v>
      </c>
      <c r="I196" s="16">
        <f>VENTAS[[#This Row],[Cantidad]]*VENTAS[[#This Row],[Precio Venta]]</f>
        <v>25</v>
      </c>
      <c r="J196" s="16">
        <f>IF(VENTAS[[#This Row],[Nombre del Gestor]]&gt;1,VENTAS[[#This Row],[Total]]*10%,0)</f>
        <v>0</v>
      </c>
      <c r="K1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6" s="16">
        <f>VENTAS[[#This Row],[Total]]-VENTAS[[#This Row],[Comisión 10%]]-VENTAS[[#This Row],[Costo SIN Comision]]</f>
        <v>0</v>
      </c>
      <c r="M196" s="16"/>
    </row>
    <row r="197" ht="20" customHeight="1" spans="1:13">
      <c r="A197" s="10">
        <v>45070</v>
      </c>
      <c r="B197" s="11"/>
      <c r="C197" s="11"/>
      <c r="D197" s="11"/>
      <c r="E197" s="11" t="s">
        <v>19736</v>
      </c>
      <c r="F197" s="15" t="str">
        <f>IFERROR(VLOOKUP(VENTAS[[#This Row],[Código del producto Vendido]],STOCK[],5,FALSE),"-")</f>
        <v>-</v>
      </c>
      <c r="G197" s="15">
        <v>1</v>
      </c>
      <c r="H197" s="16">
        <v>28</v>
      </c>
      <c r="I197" s="16">
        <f>VENTAS[[#This Row],[Cantidad]]*VENTAS[[#This Row],[Precio Venta]]</f>
        <v>28</v>
      </c>
      <c r="J197" s="16">
        <f>IF(VENTAS[[#This Row],[Nombre del Gestor]]&gt;1,VENTAS[[#This Row],[Total]]*10%,0)</f>
        <v>0</v>
      </c>
      <c r="K1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97" s="16">
        <f>VENTAS[[#This Row],[Total]]-VENTAS[[#This Row],[Comisión 10%]]-VENTAS[[#This Row],[Costo SIN Comision]]</f>
        <v>0</v>
      </c>
      <c r="M197" s="16"/>
    </row>
    <row r="198" ht="20" customHeight="1" spans="1:13">
      <c r="A198" s="10">
        <v>45071</v>
      </c>
      <c r="B198" s="11"/>
      <c r="C198" s="11" t="s">
        <v>19737</v>
      </c>
      <c r="D198" s="11"/>
      <c r="E198" s="11" t="s">
        <v>19738</v>
      </c>
      <c r="F198" s="15" t="str">
        <f>IFERROR(VLOOKUP(VENTAS[[#This Row],[Código del producto Vendido]],STOCK[],5,FALSE),"-")</f>
        <v>-</v>
      </c>
      <c r="G198" s="15">
        <v>2</v>
      </c>
      <c r="H198" s="16">
        <v>18</v>
      </c>
      <c r="I198" s="16">
        <f>VENTAS[[#This Row],[Cantidad]]*VENTAS[[#This Row],[Precio Venta]]</f>
        <v>36</v>
      </c>
      <c r="J198" s="16">
        <f>IF(VENTAS[[#This Row],[Nombre del Gestor]]&gt;1,VENTAS[[#This Row],[Total]]*10%,0)</f>
        <v>0</v>
      </c>
      <c r="K1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36</v>
      </c>
      <c r="L198" s="16">
        <f>VENTAS[[#This Row],[Total]]-VENTAS[[#This Row],[Comisión 10%]]-VENTAS[[#This Row],[Costo SIN Comision]]</f>
        <v>0</v>
      </c>
      <c r="M198" s="16"/>
    </row>
    <row r="199" ht="20" customHeight="1" spans="1:13">
      <c r="A199" s="10">
        <v>45071</v>
      </c>
      <c r="B199" s="11"/>
      <c r="C199" s="11" t="s">
        <v>19737</v>
      </c>
      <c r="D199" s="11"/>
      <c r="E199" s="11" t="s">
        <v>19739</v>
      </c>
      <c r="F199" s="15" t="str">
        <f>IFERROR(VLOOKUP(VENTAS[[#This Row],[Código del producto Vendido]],STOCK[],5,FALSE),"-")</f>
        <v>-</v>
      </c>
      <c r="G199" s="15">
        <v>2</v>
      </c>
      <c r="H199" s="16">
        <v>18</v>
      </c>
      <c r="I199" s="16">
        <f>VENTAS[[#This Row],[Cantidad]]*VENTAS[[#This Row],[Precio Venta]]</f>
        <v>36</v>
      </c>
      <c r="J199" s="16">
        <f>IF(VENTAS[[#This Row],[Nombre del Gestor]]&gt;1,VENTAS[[#This Row],[Total]]*10%,0)</f>
        <v>0</v>
      </c>
      <c r="K1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36</v>
      </c>
      <c r="L199" s="16">
        <f>VENTAS[[#This Row],[Total]]-VENTAS[[#This Row],[Comisión 10%]]-VENTAS[[#This Row],[Costo SIN Comision]]</f>
        <v>0</v>
      </c>
      <c r="M199" s="16"/>
    </row>
    <row r="200" ht="20" customHeight="1" spans="1:13">
      <c r="A200" s="10">
        <v>45071</v>
      </c>
      <c r="B200" s="11"/>
      <c r="C200" s="11" t="s">
        <v>19737</v>
      </c>
      <c r="D200" s="11"/>
      <c r="E200" s="11" t="s">
        <v>19740</v>
      </c>
      <c r="F200" s="15" t="str">
        <f>IFERROR(VLOOKUP(VENTAS[[#This Row],[Código del producto Vendido]],STOCK[],5,FALSE),"-")</f>
        <v>-</v>
      </c>
      <c r="G200" s="15">
        <v>2</v>
      </c>
      <c r="H200" s="16">
        <v>16</v>
      </c>
      <c r="I200" s="16">
        <f>VENTAS[[#This Row],[Cantidad]]*VENTAS[[#This Row],[Precio Venta]]</f>
        <v>32</v>
      </c>
      <c r="J200" s="16">
        <f>IF(VENTAS[[#This Row],[Nombre del Gestor]]&gt;1,VENTAS[[#This Row],[Total]]*10%,0)</f>
        <v>0</v>
      </c>
      <c r="K2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200" s="16">
        <f>VENTAS[[#This Row],[Total]]-VENTAS[[#This Row],[Comisión 10%]]-VENTAS[[#This Row],[Costo SIN Comision]]</f>
        <v>0</v>
      </c>
      <c r="M200" s="16"/>
    </row>
    <row r="201" ht="20" customHeight="1" spans="1:13">
      <c r="A201" s="10">
        <v>45071</v>
      </c>
      <c r="B201" s="11"/>
      <c r="C201" s="11" t="s">
        <v>19737</v>
      </c>
      <c r="D201" s="11"/>
      <c r="E201" s="11" t="s">
        <v>19741</v>
      </c>
      <c r="F201" s="15" t="str">
        <f>IFERROR(VLOOKUP(VENTAS[[#This Row],[Código del producto Vendido]],STOCK[],5,FALSE),"-")</f>
        <v>-</v>
      </c>
      <c r="G201" s="15">
        <v>2</v>
      </c>
      <c r="H201" s="16">
        <v>16</v>
      </c>
      <c r="I201" s="16">
        <f>VENTAS[[#This Row],[Cantidad]]*VENTAS[[#This Row],[Precio Venta]]</f>
        <v>32</v>
      </c>
      <c r="J201" s="16">
        <f>IF(VENTAS[[#This Row],[Nombre del Gestor]]&gt;1,VENTAS[[#This Row],[Total]]*10%,0)</f>
        <v>0</v>
      </c>
      <c r="K2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201" s="16">
        <f>VENTAS[[#This Row],[Total]]-VENTAS[[#This Row],[Comisión 10%]]-VENTAS[[#This Row],[Costo SIN Comision]]</f>
        <v>0</v>
      </c>
      <c r="M201" s="16"/>
    </row>
    <row r="202" ht="20" customHeight="1" spans="1:13">
      <c r="A202" s="10">
        <v>45071</v>
      </c>
      <c r="B202" s="11"/>
      <c r="C202" s="11" t="s">
        <v>19730</v>
      </c>
      <c r="D202" s="11"/>
      <c r="E202" s="11" t="s">
        <v>19742</v>
      </c>
      <c r="F202" s="15" t="str">
        <f>IFERROR(VLOOKUP(VENTAS[[#This Row],[Código del producto Vendido]],STOCK[],5,FALSE),"-")</f>
        <v>-</v>
      </c>
      <c r="G202" s="15">
        <v>1</v>
      </c>
      <c r="H202" s="16">
        <v>25</v>
      </c>
      <c r="I202" s="16">
        <f>VENTAS[[#This Row],[Cantidad]]*VENTAS[[#This Row],[Precio Venta]]</f>
        <v>25</v>
      </c>
      <c r="J202" s="16">
        <f>IF(VENTAS[[#This Row],[Nombre del Gestor]]&gt;1,VENTAS[[#This Row],[Total]]*10%,0)</f>
        <v>0</v>
      </c>
      <c r="K2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2" s="16">
        <f>VENTAS[[#This Row],[Total]]-VENTAS[[#This Row],[Comisión 10%]]-VENTAS[[#This Row],[Costo SIN Comision]]</f>
        <v>0</v>
      </c>
      <c r="M202" s="16"/>
    </row>
    <row r="203" ht="20" customHeight="1" spans="1:13">
      <c r="A203" s="10">
        <v>45071</v>
      </c>
      <c r="B203" s="11"/>
      <c r="C203" s="11" t="s">
        <v>19743</v>
      </c>
      <c r="D203" s="11"/>
      <c r="E203" s="11" t="s">
        <v>19744</v>
      </c>
      <c r="F203" s="15" t="str">
        <f>IFERROR(VLOOKUP(VENTAS[[#This Row],[Código del producto Vendido]],STOCK[],5,FALSE),"-")</f>
        <v>-</v>
      </c>
      <c r="G203" s="15">
        <v>1</v>
      </c>
      <c r="H203" s="16">
        <v>35</v>
      </c>
      <c r="I203" s="16">
        <f>VENTAS[[#This Row],[Cantidad]]*VENTAS[[#This Row],[Precio Venta]]</f>
        <v>35</v>
      </c>
      <c r="J203" s="16">
        <f>IF(VENTAS[[#This Row],[Nombre del Gestor]]&gt;1,VENTAS[[#This Row],[Total]]*10%,0)</f>
        <v>0</v>
      </c>
      <c r="K2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203" s="16">
        <f>VENTAS[[#This Row],[Total]]-VENTAS[[#This Row],[Comisión 10%]]-VENTAS[[#This Row],[Costo SIN Comision]]</f>
        <v>0</v>
      </c>
      <c r="M203" s="16"/>
    </row>
    <row r="204" ht="20" customHeight="1" spans="1:13">
      <c r="A204" s="10">
        <v>45071</v>
      </c>
      <c r="B204" s="11"/>
      <c r="C204" s="11" t="s">
        <v>19745</v>
      </c>
      <c r="D204" s="11"/>
      <c r="E204" s="11" t="s">
        <v>19746</v>
      </c>
      <c r="F204" s="15" t="str">
        <f>IFERROR(VLOOKUP(VENTAS[[#This Row],[Código del producto Vendido]],STOCK[],5,FALSE),"-")</f>
        <v>-</v>
      </c>
      <c r="G204" s="15">
        <v>1</v>
      </c>
      <c r="H204" s="16">
        <v>22</v>
      </c>
      <c r="I204" s="16">
        <f>VENTAS[[#This Row],[Cantidad]]*VENTAS[[#This Row],[Precio Venta]]</f>
        <v>22</v>
      </c>
      <c r="J204" s="16">
        <f>IF(VENTAS[[#This Row],[Nombre del Gestor]]&gt;1,VENTAS[[#This Row],[Total]]*10%,0)</f>
        <v>0</v>
      </c>
      <c r="K2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204" s="16">
        <f>VENTAS[[#This Row],[Total]]-VENTAS[[#This Row],[Comisión 10%]]-VENTAS[[#This Row],[Costo SIN Comision]]</f>
        <v>0</v>
      </c>
      <c r="M204" s="16"/>
    </row>
    <row r="205" ht="20" customHeight="1" spans="1:13">
      <c r="A205" s="10">
        <v>45071</v>
      </c>
      <c r="B205" s="11"/>
      <c r="C205" s="11" t="s">
        <v>19747</v>
      </c>
      <c r="D205" s="11"/>
      <c r="E205" s="11" t="s">
        <v>19748</v>
      </c>
      <c r="F205" s="15" t="str">
        <f>IFERROR(VLOOKUP(VENTAS[[#This Row],[Código del producto Vendido]],STOCK[],5,FALSE),"-")</f>
        <v>-</v>
      </c>
      <c r="G205" s="15">
        <v>1</v>
      </c>
      <c r="H205" s="16">
        <v>25</v>
      </c>
      <c r="I205" s="16">
        <f>VENTAS[[#This Row],[Cantidad]]*VENTAS[[#This Row],[Precio Venta]]</f>
        <v>25</v>
      </c>
      <c r="J205" s="16">
        <f>IF(VENTAS[[#This Row],[Nombre del Gestor]]&gt;1,VENTAS[[#This Row],[Total]]*10%,0)</f>
        <v>0</v>
      </c>
      <c r="K2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5" s="16">
        <f>VENTAS[[#This Row],[Total]]-VENTAS[[#This Row],[Comisión 10%]]-VENTAS[[#This Row],[Costo SIN Comision]]</f>
        <v>0</v>
      </c>
      <c r="M205" s="16"/>
    </row>
    <row r="206" ht="20" customHeight="1" spans="1:13">
      <c r="A206" s="10">
        <v>45071</v>
      </c>
      <c r="B206" s="11"/>
      <c r="C206" s="11" t="s">
        <v>19745</v>
      </c>
      <c r="D206" s="11"/>
      <c r="E206" s="11" t="s">
        <v>19749</v>
      </c>
      <c r="F206" s="15" t="str">
        <f>IFERROR(VLOOKUP(VENTAS[[#This Row],[Código del producto Vendido]],STOCK[],5,FALSE),"-")</f>
        <v>-</v>
      </c>
      <c r="G206" s="15">
        <v>1</v>
      </c>
      <c r="H206" s="16">
        <v>25</v>
      </c>
      <c r="I206" s="16">
        <f>VENTAS[[#This Row],[Cantidad]]*VENTAS[[#This Row],[Precio Venta]]</f>
        <v>25</v>
      </c>
      <c r="J206" s="16">
        <f>IF(VENTAS[[#This Row],[Nombre del Gestor]]&gt;1,VENTAS[[#This Row],[Total]]*10%,0)</f>
        <v>0</v>
      </c>
      <c r="K2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6" s="16">
        <f>VENTAS[[#This Row],[Total]]-VENTAS[[#This Row],[Comisión 10%]]-VENTAS[[#This Row],[Costo SIN Comision]]</f>
        <v>0</v>
      </c>
      <c r="M206" s="16"/>
    </row>
    <row r="207" ht="20" customHeight="1" spans="1:13">
      <c r="A207" s="10">
        <v>45071</v>
      </c>
      <c r="B207" s="11"/>
      <c r="C207" s="11" t="s">
        <v>19745</v>
      </c>
      <c r="D207" s="11"/>
      <c r="E207" s="11" t="s">
        <v>19750</v>
      </c>
      <c r="F207" s="15" t="str">
        <f>IFERROR(VLOOKUP(VENTAS[[#This Row],[Código del producto Vendido]],STOCK[],5,FALSE),"-")</f>
        <v>-</v>
      </c>
      <c r="G207" s="15">
        <v>1</v>
      </c>
      <c r="H207" s="16">
        <v>18</v>
      </c>
      <c r="I207" s="16">
        <f>VENTAS[[#This Row],[Cantidad]]*VENTAS[[#This Row],[Precio Venta]]</f>
        <v>18</v>
      </c>
      <c r="J207" s="16">
        <f>IF(VENTAS[[#This Row],[Nombre del Gestor]]&gt;1,VENTAS[[#This Row],[Total]]*10%,0)</f>
        <v>0</v>
      </c>
      <c r="K2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207" s="16">
        <f>VENTAS[[#This Row],[Total]]-VENTAS[[#This Row],[Comisión 10%]]-VENTAS[[#This Row],[Costo SIN Comision]]</f>
        <v>0</v>
      </c>
      <c r="M207" s="16"/>
    </row>
    <row r="208" ht="20" customHeight="1" spans="1:13">
      <c r="A208" s="10">
        <v>45073</v>
      </c>
      <c r="B208" s="11"/>
      <c r="C208" s="11" t="s">
        <v>19743</v>
      </c>
      <c r="D208" s="11"/>
      <c r="E208" s="11" t="s">
        <v>19751</v>
      </c>
      <c r="F208" s="15" t="str">
        <f>IFERROR(VLOOKUP(VENTAS[[#This Row],[Código del producto Vendido]],STOCK[],5,FALSE),"-")</f>
        <v>-</v>
      </c>
      <c r="G208" s="15">
        <v>1</v>
      </c>
      <c r="H208" s="16">
        <v>28</v>
      </c>
      <c r="I208" s="16">
        <f>VENTAS[[#This Row],[Cantidad]]*VENTAS[[#This Row],[Precio Venta]]</f>
        <v>28</v>
      </c>
      <c r="J208" s="16">
        <f>IF(VENTAS[[#This Row],[Nombre del Gestor]]&gt;1,VENTAS[[#This Row],[Total]]*10%,0)</f>
        <v>0</v>
      </c>
      <c r="K2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208" s="16">
        <f>VENTAS[[#This Row],[Total]]-VENTAS[[#This Row],[Comisión 10%]]-VENTAS[[#This Row],[Costo SIN Comision]]</f>
        <v>0</v>
      </c>
      <c r="M208" s="16"/>
    </row>
    <row r="209" ht="20" customHeight="1" spans="1:13">
      <c r="A209" s="10">
        <v>45075</v>
      </c>
      <c r="B209" s="11"/>
      <c r="C209" s="11" t="s">
        <v>19752</v>
      </c>
      <c r="D209" s="11"/>
      <c r="E209" s="11" t="s">
        <v>19753</v>
      </c>
      <c r="F209" s="15" t="str">
        <f>IFERROR(VLOOKUP(VENTAS[[#This Row],[Código del producto Vendido]],STOCK[],5,FALSE),"-")</f>
        <v>-</v>
      </c>
      <c r="G209" s="15">
        <v>1</v>
      </c>
      <c r="H209" s="16">
        <v>25</v>
      </c>
      <c r="I209" s="16">
        <f>VENTAS[[#This Row],[Cantidad]]*VENTAS[[#This Row],[Precio Venta]]</f>
        <v>25</v>
      </c>
      <c r="J209" s="16">
        <f>IF(VENTAS[[#This Row],[Nombre del Gestor]]&gt;1,VENTAS[[#This Row],[Total]]*10%,0)</f>
        <v>0</v>
      </c>
      <c r="K2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9" s="16">
        <f>VENTAS[[#This Row],[Total]]-VENTAS[[#This Row],[Comisión 10%]]-VENTAS[[#This Row],[Costo SIN Comision]]</f>
        <v>0</v>
      </c>
      <c r="M209" s="16"/>
    </row>
    <row r="210" ht="20" customHeight="1" spans="1:13">
      <c r="A210" s="10">
        <v>45075</v>
      </c>
      <c r="B210" s="11"/>
      <c r="C210" s="11" t="s">
        <v>19754</v>
      </c>
      <c r="D210" s="11"/>
      <c r="E210" s="11" t="s">
        <v>19537</v>
      </c>
      <c r="F210" s="15" t="str">
        <f>IFERROR(VLOOKUP(VENTAS[[#This Row],[Código del producto Vendido]],STOCK[],5,FALSE),"-")</f>
        <v>-</v>
      </c>
      <c r="G210" s="15">
        <v>1</v>
      </c>
      <c r="H210" s="16">
        <v>25</v>
      </c>
      <c r="I210" s="16">
        <f>VENTAS[[#This Row],[Cantidad]]*VENTAS[[#This Row],[Precio Venta]]</f>
        <v>25</v>
      </c>
      <c r="J210" s="16">
        <f>IF(VENTAS[[#This Row],[Nombre del Gestor]]&gt;1,VENTAS[[#This Row],[Total]]*10%,0)</f>
        <v>0</v>
      </c>
      <c r="K2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10" s="16">
        <f>VENTAS[[#This Row],[Total]]-VENTAS[[#This Row],[Comisión 10%]]-VENTAS[[#This Row],[Costo SIN Comision]]</f>
        <v>0</v>
      </c>
      <c r="M210" s="16"/>
    </row>
    <row r="211" ht="20" customHeight="1" spans="1:13">
      <c r="A211" s="10">
        <v>45075</v>
      </c>
      <c r="B211" s="11"/>
      <c r="C211" s="11" t="s">
        <v>19755</v>
      </c>
      <c r="D211" s="11"/>
      <c r="E211" s="11" t="s">
        <v>19756</v>
      </c>
      <c r="F211" s="15" t="str">
        <f>IFERROR(VLOOKUP(VENTAS[[#This Row],[Código del producto Vendido]],STOCK[],5,FALSE),"-")</f>
        <v>-</v>
      </c>
      <c r="G211" s="15">
        <v>1</v>
      </c>
      <c r="H211" s="16">
        <v>30</v>
      </c>
      <c r="I211" s="16">
        <f>VENTAS[[#This Row],[Cantidad]]*VENTAS[[#This Row],[Precio Venta]]</f>
        <v>30</v>
      </c>
      <c r="J211" s="16">
        <f>IF(VENTAS[[#This Row],[Nombre del Gestor]]&gt;1,VENTAS[[#This Row],[Total]]*10%,0)</f>
        <v>0</v>
      </c>
      <c r="K2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11" s="16">
        <f>VENTAS[[#This Row],[Total]]-VENTAS[[#This Row],[Comisión 10%]]-VENTAS[[#This Row],[Costo SIN Comision]]</f>
        <v>0</v>
      </c>
      <c r="M211" s="16"/>
    </row>
    <row r="212" ht="20" customHeight="1" spans="1:13">
      <c r="A212" s="10">
        <v>45073</v>
      </c>
      <c r="B212" s="11"/>
      <c r="C212" s="11" t="s">
        <v>19733</v>
      </c>
      <c r="D212" s="11"/>
      <c r="E212" s="11" t="s">
        <v>19757</v>
      </c>
      <c r="F212" s="15" t="str">
        <f>IFERROR(VLOOKUP(VENTAS[[#This Row],[Código del producto Vendido]],STOCK[],5,FALSE),"-")</f>
        <v>-</v>
      </c>
      <c r="G212" s="15">
        <v>1</v>
      </c>
      <c r="H212" s="16">
        <v>22</v>
      </c>
      <c r="I212" s="16">
        <f>VENTAS[[#This Row],[Cantidad]]*VENTAS[[#This Row],[Precio Venta]]</f>
        <v>22</v>
      </c>
      <c r="J212" s="16">
        <f>IF(VENTAS[[#This Row],[Nombre del Gestor]]&gt;1,VENTAS[[#This Row],[Total]]*10%,0)</f>
        <v>0</v>
      </c>
      <c r="K2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212" s="16">
        <f>VENTAS[[#This Row],[Total]]-VENTAS[[#This Row],[Comisión 10%]]-VENTAS[[#This Row],[Costo SIN Comision]]</f>
        <v>0</v>
      </c>
      <c r="M212" s="16"/>
    </row>
    <row r="213" ht="20" customHeight="1" spans="1:13">
      <c r="A213" s="10">
        <v>45077</v>
      </c>
      <c r="B213" s="11"/>
      <c r="C213" s="11" t="s">
        <v>19758</v>
      </c>
      <c r="D213" s="11"/>
      <c r="E213" s="11" t="s">
        <v>19721</v>
      </c>
      <c r="F213" s="15" t="str">
        <f>IFERROR(VLOOKUP(VENTAS[[#This Row],[Código del producto Vendido]],STOCK[],5,FALSE),"-")</f>
        <v>-</v>
      </c>
      <c r="G213" s="15">
        <v>1</v>
      </c>
      <c r="H213" s="16">
        <v>30</v>
      </c>
      <c r="I213" s="16">
        <f>VENTAS[[#This Row],[Cantidad]]*VENTAS[[#This Row],[Precio Venta]]</f>
        <v>30</v>
      </c>
      <c r="J213" s="16">
        <f>IF(VENTAS[[#This Row],[Nombre del Gestor]]&gt;1,VENTAS[[#This Row],[Total]]*10%,0)</f>
        <v>0</v>
      </c>
      <c r="K2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13" s="16">
        <f>VENTAS[[#This Row],[Total]]-VENTAS[[#This Row],[Comisión 10%]]-VENTAS[[#This Row],[Costo SIN Comision]]</f>
        <v>0</v>
      </c>
      <c r="M213" s="16"/>
    </row>
    <row r="214" ht="20" customHeight="1" spans="1:13">
      <c r="A214" s="10">
        <v>45077</v>
      </c>
      <c r="B214" s="11"/>
      <c r="C214" s="11" t="s">
        <v>19759</v>
      </c>
      <c r="D214" s="11"/>
      <c r="E214" s="11" t="s">
        <v>19760</v>
      </c>
      <c r="F214" s="15" t="str">
        <f>IFERROR(VLOOKUP(VENTAS[[#This Row],[Código del producto Vendido]],STOCK[],5,FALSE),"-")</f>
        <v>-</v>
      </c>
      <c r="G214" s="15">
        <v>1</v>
      </c>
      <c r="H214" s="16">
        <v>20</v>
      </c>
      <c r="I214" s="16">
        <f>VENTAS[[#This Row],[Cantidad]]*VENTAS[[#This Row],[Precio Venta]]</f>
        <v>20</v>
      </c>
      <c r="J214" s="16">
        <f>IF(VENTAS[[#This Row],[Nombre del Gestor]]&gt;1,VENTAS[[#This Row],[Total]]*10%,0)</f>
        <v>0</v>
      </c>
      <c r="K2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14" s="16">
        <f>VENTAS[[#This Row],[Total]]-VENTAS[[#This Row],[Comisión 10%]]-VENTAS[[#This Row],[Costo SIN Comision]]</f>
        <v>0</v>
      </c>
      <c r="M214" s="16"/>
    </row>
    <row r="215" ht="20" customHeight="1" spans="1:13">
      <c r="A215" s="10">
        <v>45077</v>
      </c>
      <c r="B215" s="11"/>
      <c r="C215" s="11" t="s">
        <v>19759</v>
      </c>
      <c r="D215" s="11"/>
      <c r="E215" s="11" t="s">
        <v>19761</v>
      </c>
      <c r="F215" s="15" t="str">
        <f>IFERROR(VLOOKUP(VENTAS[[#This Row],[Código del producto Vendido]],STOCK[],5,FALSE),"-")</f>
        <v>-</v>
      </c>
      <c r="G215" s="15">
        <v>1</v>
      </c>
      <c r="H215" s="16">
        <v>14</v>
      </c>
      <c r="I215" s="16">
        <f>VENTAS[[#This Row],[Cantidad]]*VENTAS[[#This Row],[Precio Venta]]</f>
        <v>14</v>
      </c>
      <c r="J215" s="16">
        <f>IF(VENTAS[[#This Row],[Nombre del Gestor]]&gt;1,VENTAS[[#This Row],[Total]]*10%,0)</f>
        <v>0</v>
      </c>
      <c r="K2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215" s="16">
        <f>VENTAS[[#This Row],[Total]]-VENTAS[[#This Row],[Comisión 10%]]-VENTAS[[#This Row],[Costo SIN Comision]]</f>
        <v>0</v>
      </c>
      <c r="M215" s="16"/>
    </row>
    <row r="216" ht="20" customHeight="1" spans="1:13">
      <c r="A216" s="10">
        <v>45077</v>
      </c>
      <c r="B216" s="11"/>
      <c r="C216" s="11" t="s">
        <v>19762</v>
      </c>
      <c r="D216" s="11"/>
      <c r="E216" s="11" t="s">
        <v>19763</v>
      </c>
      <c r="F216" s="15" t="str">
        <f>IFERROR(VLOOKUP(VENTAS[[#This Row],[Código del producto Vendido]],STOCK[],5,FALSE),"-")</f>
        <v>-</v>
      </c>
      <c r="G216" s="15">
        <v>1</v>
      </c>
      <c r="H216" s="16">
        <v>14</v>
      </c>
      <c r="I216" s="16">
        <f>VENTAS[[#This Row],[Cantidad]]*VENTAS[[#This Row],[Precio Venta]]</f>
        <v>14</v>
      </c>
      <c r="J216" s="16">
        <f>IF(VENTAS[[#This Row],[Nombre del Gestor]]&gt;1,VENTAS[[#This Row],[Total]]*10%,0)</f>
        <v>0</v>
      </c>
      <c r="K2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216" s="16">
        <f>VENTAS[[#This Row],[Total]]-VENTAS[[#This Row],[Comisión 10%]]-VENTAS[[#This Row],[Costo SIN Comision]]</f>
        <v>0</v>
      </c>
      <c r="M216" s="16"/>
    </row>
    <row r="217" ht="20" customHeight="1" spans="1:13">
      <c r="A217" s="10">
        <v>45077</v>
      </c>
      <c r="B217" s="11"/>
      <c r="C217" s="11" t="s">
        <v>19764</v>
      </c>
      <c r="D217" s="11"/>
      <c r="E217" s="11" t="s">
        <v>19765</v>
      </c>
      <c r="F217" s="15" t="str">
        <f>IFERROR(VLOOKUP(VENTAS[[#This Row],[Código del producto Vendido]],STOCK[],5,FALSE),"-")</f>
        <v>-</v>
      </c>
      <c r="G217" s="15">
        <v>1</v>
      </c>
      <c r="H217" s="16">
        <v>12</v>
      </c>
      <c r="I217" s="16">
        <f>VENTAS[[#This Row],[Cantidad]]*VENTAS[[#This Row],[Precio Venta]]</f>
        <v>12</v>
      </c>
      <c r="J217" s="16">
        <f>IF(VENTAS[[#This Row],[Nombre del Gestor]]&gt;1,VENTAS[[#This Row],[Total]]*10%,0)</f>
        <v>0</v>
      </c>
      <c r="K2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217" s="16">
        <f>VENTAS[[#This Row],[Total]]-VENTAS[[#This Row],[Comisión 10%]]-VENTAS[[#This Row],[Costo SIN Comision]]</f>
        <v>0</v>
      </c>
      <c r="M217" s="16"/>
    </row>
    <row r="218" ht="20" customHeight="1" spans="1:13">
      <c r="A218" s="10">
        <v>45079</v>
      </c>
      <c r="B218" s="11"/>
      <c r="C218" s="11" t="s">
        <v>19766</v>
      </c>
      <c r="D218" s="11"/>
      <c r="E218" s="11" t="s">
        <v>19767</v>
      </c>
      <c r="F218" s="15" t="str">
        <f>IFERROR(VLOOKUP(VENTAS[[#This Row],[Código del producto Vendido]],STOCK[],5,FALSE),"-")</f>
        <v>-</v>
      </c>
      <c r="G218" s="15">
        <v>1</v>
      </c>
      <c r="H218" s="16">
        <v>22</v>
      </c>
      <c r="I218" s="16">
        <f>VENTAS[[#This Row],[Cantidad]]*VENTAS[[#This Row],[Precio Venta]]</f>
        <v>22</v>
      </c>
      <c r="J218" s="16">
        <f>IF(VENTAS[[#This Row],[Nombre del Gestor]]&gt;1,VENTAS[[#This Row],[Total]]*10%,0)</f>
        <v>0</v>
      </c>
      <c r="K2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218" s="16">
        <f>VENTAS[[#This Row],[Total]]-VENTAS[[#This Row],[Comisión 10%]]-VENTAS[[#This Row],[Costo SIN Comision]]</f>
        <v>0</v>
      </c>
      <c r="M218" s="16"/>
    </row>
    <row r="219" ht="20" customHeight="1" spans="1:13">
      <c r="A219" s="10">
        <v>45079</v>
      </c>
      <c r="B219" s="11"/>
      <c r="C219" s="11" t="s">
        <v>19768</v>
      </c>
      <c r="D219" s="11"/>
      <c r="E219" s="11" t="s">
        <v>19567</v>
      </c>
      <c r="F219" s="15" t="str">
        <f>IFERROR(VLOOKUP(VENTAS[[#This Row],[Código del producto Vendido]],STOCK[],5,FALSE),"-")</f>
        <v>-</v>
      </c>
      <c r="G219" s="15">
        <v>1</v>
      </c>
      <c r="H219" s="16">
        <v>25</v>
      </c>
      <c r="I219" s="16">
        <f>VENTAS[[#This Row],[Cantidad]]*VENTAS[[#This Row],[Precio Venta]]</f>
        <v>25</v>
      </c>
      <c r="J219" s="16">
        <f>IF(VENTAS[[#This Row],[Nombre del Gestor]]&gt;1,VENTAS[[#This Row],[Total]]*10%,0)</f>
        <v>0</v>
      </c>
      <c r="K2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19" s="16">
        <f>VENTAS[[#This Row],[Total]]-VENTAS[[#This Row],[Comisión 10%]]-VENTAS[[#This Row],[Costo SIN Comision]]</f>
        <v>0</v>
      </c>
      <c r="M219" s="16"/>
    </row>
    <row r="220" ht="20" customHeight="1" spans="1:13">
      <c r="A220" s="10">
        <v>45079</v>
      </c>
      <c r="B220" s="11"/>
      <c r="C220" s="11" t="s">
        <v>19759</v>
      </c>
      <c r="D220" s="11"/>
      <c r="E220" s="11" t="s">
        <v>19769</v>
      </c>
      <c r="F220" s="15" t="str">
        <f>IFERROR(VLOOKUP(VENTAS[[#This Row],[Código del producto Vendido]],STOCK[],5,FALSE),"-")</f>
        <v>-</v>
      </c>
      <c r="G220" s="15">
        <v>1</v>
      </c>
      <c r="H220" s="16">
        <v>25</v>
      </c>
      <c r="I220" s="16">
        <f>VENTAS[[#This Row],[Cantidad]]*VENTAS[[#This Row],[Precio Venta]]</f>
        <v>25</v>
      </c>
      <c r="J220" s="16">
        <f>IF(VENTAS[[#This Row],[Nombre del Gestor]]&gt;1,VENTAS[[#This Row],[Total]]*10%,0)</f>
        <v>0</v>
      </c>
      <c r="K2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20" s="16">
        <f>VENTAS[[#This Row],[Total]]-VENTAS[[#This Row],[Comisión 10%]]-VENTAS[[#This Row],[Costo SIN Comision]]</f>
        <v>0</v>
      </c>
      <c r="M220" s="16"/>
    </row>
    <row r="221" ht="20" customHeight="1" spans="1:13">
      <c r="A221" s="10">
        <v>45079</v>
      </c>
      <c r="B221" s="11"/>
      <c r="C221" s="11" t="s">
        <v>19770</v>
      </c>
      <c r="D221" s="11"/>
      <c r="E221" s="11" t="s">
        <v>19771</v>
      </c>
      <c r="F221" s="15" t="str">
        <f>IFERROR(VLOOKUP(VENTAS[[#This Row],[Código del producto Vendido]],STOCK[],5,FALSE),"-")</f>
        <v>-</v>
      </c>
      <c r="G221" s="15">
        <v>1</v>
      </c>
      <c r="H221" s="16">
        <v>30</v>
      </c>
      <c r="I221" s="16">
        <f>VENTAS[[#This Row],[Cantidad]]*VENTAS[[#This Row],[Precio Venta]]</f>
        <v>30</v>
      </c>
      <c r="J221" s="16">
        <f>IF(VENTAS[[#This Row],[Nombre del Gestor]]&gt;1,VENTAS[[#This Row],[Total]]*10%,0)</f>
        <v>0</v>
      </c>
      <c r="K2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21" s="16">
        <f>VENTAS[[#This Row],[Total]]-VENTAS[[#This Row],[Comisión 10%]]-VENTAS[[#This Row],[Costo SIN Comision]]</f>
        <v>0</v>
      </c>
      <c r="M221" s="16"/>
    </row>
    <row r="222" ht="20" customHeight="1" spans="1:13">
      <c r="A222" s="10">
        <v>45079</v>
      </c>
      <c r="B222" s="11"/>
      <c r="C222" s="11" t="s">
        <v>19770</v>
      </c>
      <c r="D222" s="11"/>
      <c r="E222" s="11" t="s">
        <v>19689</v>
      </c>
      <c r="F222" s="15" t="str">
        <f>IFERROR(VLOOKUP(VENTAS[[#This Row],[Código del producto Vendido]],STOCK[],5,FALSE),"-")</f>
        <v>-</v>
      </c>
      <c r="G222" s="15">
        <v>1</v>
      </c>
      <c r="H222" s="16">
        <v>25</v>
      </c>
      <c r="I222" s="16">
        <f>VENTAS[[#This Row],[Cantidad]]*VENTAS[[#This Row],[Precio Venta]]</f>
        <v>25</v>
      </c>
      <c r="J222" s="16">
        <f>IF(VENTAS[[#This Row],[Nombre del Gestor]]&gt;1,VENTAS[[#This Row],[Total]]*10%,0)</f>
        <v>0</v>
      </c>
      <c r="K2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22" s="16">
        <f>VENTAS[[#This Row],[Total]]-VENTAS[[#This Row],[Comisión 10%]]-VENTAS[[#This Row],[Costo SIN Comision]]</f>
        <v>0</v>
      </c>
      <c r="M222" s="16"/>
    </row>
    <row r="223" ht="20" customHeight="1" spans="1:13">
      <c r="A223" s="10">
        <v>45079</v>
      </c>
      <c r="B223" s="11"/>
      <c r="C223" s="11" t="s">
        <v>19770</v>
      </c>
      <c r="D223" s="11"/>
      <c r="E223" s="11" t="s">
        <v>19772</v>
      </c>
      <c r="F223" s="15" t="str">
        <f>IFERROR(VLOOKUP(VENTAS[[#This Row],[Código del producto Vendido]],STOCK[],5,FALSE),"-")</f>
        <v>-</v>
      </c>
      <c r="G223" s="15">
        <v>1</v>
      </c>
      <c r="H223" s="16">
        <v>25</v>
      </c>
      <c r="I223" s="16">
        <f>VENTAS[[#This Row],[Cantidad]]*VENTAS[[#This Row],[Precio Venta]]</f>
        <v>25</v>
      </c>
      <c r="J223" s="16">
        <f>IF(VENTAS[[#This Row],[Nombre del Gestor]]&gt;1,VENTAS[[#This Row],[Total]]*10%,0)</f>
        <v>0</v>
      </c>
      <c r="K2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23" s="16">
        <f>VENTAS[[#This Row],[Total]]-VENTAS[[#This Row],[Comisión 10%]]-VENTAS[[#This Row],[Costo SIN Comision]]</f>
        <v>0</v>
      </c>
      <c r="M223" s="16"/>
    </row>
    <row r="224" ht="20" customHeight="1" spans="1:13">
      <c r="A224" s="10">
        <v>45079</v>
      </c>
      <c r="B224" s="11"/>
      <c r="C224" s="11" t="s">
        <v>19773</v>
      </c>
      <c r="D224" s="11"/>
      <c r="E224" s="11" t="s">
        <v>19677</v>
      </c>
      <c r="F224" s="15" t="str">
        <f>IFERROR(VLOOKUP(VENTAS[[#This Row],[Código del producto Vendido]],STOCK[],5,FALSE),"-")</f>
        <v>-</v>
      </c>
      <c r="G224" s="15">
        <v>1</v>
      </c>
      <c r="H224" s="16">
        <v>12</v>
      </c>
      <c r="I224" s="16">
        <f>VENTAS[[#This Row],[Cantidad]]*VENTAS[[#This Row],[Precio Venta]]</f>
        <v>12</v>
      </c>
      <c r="J224" s="16">
        <f>IF(VENTAS[[#This Row],[Nombre del Gestor]]&gt;1,VENTAS[[#This Row],[Total]]*10%,0)</f>
        <v>0</v>
      </c>
      <c r="K2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224" s="16">
        <f>VENTAS[[#This Row],[Total]]-VENTAS[[#This Row],[Comisión 10%]]-VENTAS[[#This Row],[Costo SIN Comision]]</f>
        <v>0</v>
      </c>
      <c r="M224" s="16"/>
    </row>
    <row r="225" ht="20" customHeight="1" spans="1:13">
      <c r="A225" s="10">
        <v>45079</v>
      </c>
      <c r="B225" s="11"/>
      <c r="C225" s="11" t="s">
        <v>19773</v>
      </c>
      <c r="D225" s="11"/>
      <c r="E225" s="11" t="s">
        <v>19774</v>
      </c>
      <c r="F225" s="15" t="str">
        <f>IFERROR(VLOOKUP(VENTAS[[#This Row],[Código del producto Vendido]],STOCK[],5,FALSE),"-")</f>
        <v>-</v>
      </c>
      <c r="G225" s="15">
        <v>1</v>
      </c>
      <c r="H225" s="16">
        <v>12</v>
      </c>
      <c r="I225" s="16">
        <f>VENTAS[[#This Row],[Cantidad]]*VENTAS[[#This Row],[Precio Venta]]</f>
        <v>12</v>
      </c>
      <c r="J225" s="16">
        <f>IF(VENTAS[[#This Row],[Nombre del Gestor]]&gt;1,VENTAS[[#This Row],[Total]]*10%,0)</f>
        <v>0</v>
      </c>
      <c r="K2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225" s="16">
        <f>VENTAS[[#This Row],[Total]]-VENTAS[[#This Row],[Comisión 10%]]-VENTAS[[#This Row],[Costo SIN Comision]]</f>
        <v>0</v>
      </c>
      <c r="M225" s="16"/>
    </row>
    <row r="226" ht="20" customHeight="1" spans="1:13">
      <c r="A226" s="10">
        <v>45079</v>
      </c>
      <c r="B226" s="11"/>
      <c r="C226" s="11" t="s">
        <v>19773</v>
      </c>
      <c r="D226" s="11"/>
      <c r="E226" s="11" t="s">
        <v>19549</v>
      </c>
      <c r="F226" s="15" t="str">
        <f>IFERROR(VLOOKUP(VENTAS[[#This Row],[Código del producto Vendido]],STOCK[],5,FALSE),"-")</f>
        <v>-</v>
      </c>
      <c r="G226" s="15">
        <v>1</v>
      </c>
      <c r="H226" s="16">
        <v>30</v>
      </c>
      <c r="I226" s="16">
        <f>VENTAS[[#This Row],[Cantidad]]*VENTAS[[#This Row],[Precio Venta]]</f>
        <v>30</v>
      </c>
      <c r="J226" s="16">
        <f>IF(VENTAS[[#This Row],[Nombre del Gestor]]&gt;1,VENTAS[[#This Row],[Total]]*10%,0)</f>
        <v>0</v>
      </c>
      <c r="K2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26" s="16">
        <f>VENTAS[[#This Row],[Total]]-VENTAS[[#This Row],[Comisión 10%]]-VENTAS[[#This Row],[Costo SIN Comision]]</f>
        <v>0</v>
      </c>
      <c r="M226" s="16"/>
    </row>
    <row r="227" ht="20" customHeight="1" spans="1:13">
      <c r="A227" s="10">
        <v>45079</v>
      </c>
      <c r="B227" s="11"/>
      <c r="C227" s="11" t="s">
        <v>19773</v>
      </c>
      <c r="D227" s="11"/>
      <c r="E227" s="11" t="s">
        <v>19678</v>
      </c>
      <c r="F227" s="15" t="str">
        <f>IFERROR(VLOOKUP(VENTAS[[#This Row],[Código del producto Vendido]],STOCK[],5,FALSE),"-")</f>
        <v>-</v>
      </c>
      <c r="G227" s="15">
        <v>1</v>
      </c>
      <c r="H227" s="16">
        <v>11</v>
      </c>
      <c r="I227" s="16">
        <f>VENTAS[[#This Row],[Cantidad]]*VENTAS[[#This Row],[Precio Venta]]</f>
        <v>11</v>
      </c>
      <c r="J227" s="16">
        <f>IF(VENTAS[[#This Row],[Nombre del Gestor]]&gt;1,VENTAS[[#This Row],[Total]]*10%,0)</f>
        <v>0</v>
      </c>
      <c r="K2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11</v>
      </c>
      <c r="L227" s="16">
        <f>VENTAS[[#This Row],[Total]]-VENTAS[[#This Row],[Comisión 10%]]-VENTAS[[#This Row],[Costo SIN Comision]]</f>
        <v>0</v>
      </c>
      <c r="M227" s="16"/>
    </row>
    <row r="228" ht="20" customHeight="1" spans="1:13">
      <c r="A228" s="10"/>
      <c r="B228" s="11"/>
      <c r="C228" s="11"/>
      <c r="D228" s="11"/>
      <c r="E228" s="11" t="s">
        <v>19775</v>
      </c>
      <c r="F228" s="15" t="str">
        <f>IFERROR(VLOOKUP(VENTAS[[#This Row],[Código del producto Vendido]],STOCK[],5,FALSE),"-")</f>
        <v>-</v>
      </c>
      <c r="G228" s="15">
        <v>1</v>
      </c>
      <c r="H228" s="16">
        <v>25</v>
      </c>
      <c r="I228" s="16">
        <f>VENTAS[[#This Row],[Cantidad]]*VENTAS[[#This Row],[Precio Venta]]</f>
        <v>25</v>
      </c>
      <c r="J228" s="16">
        <f>IF(VENTAS[[#This Row],[Nombre del Gestor]]&gt;1,VENTAS[[#This Row],[Total]]*10%,0)</f>
        <v>0</v>
      </c>
      <c r="K2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28" s="16">
        <f>VENTAS[[#This Row],[Total]]-VENTAS[[#This Row],[Comisión 10%]]-VENTAS[[#This Row],[Costo SIN Comision]]</f>
        <v>0</v>
      </c>
      <c r="M228" s="16"/>
    </row>
    <row r="229" ht="20" customHeight="1" spans="1:13">
      <c r="A229" s="10"/>
      <c r="B229" s="11"/>
      <c r="C229" s="11"/>
      <c r="D229" s="11"/>
      <c r="E229" s="28" t="s">
        <v>19656</v>
      </c>
      <c r="F229" s="15" t="str">
        <f>IFERROR(VLOOKUP(VENTAS[[#This Row],[Código del producto Vendido]],STOCK[],5,FALSE),"-")</f>
        <v>-</v>
      </c>
      <c r="G229" s="15">
        <v>1</v>
      </c>
      <c r="H229" s="16">
        <v>16</v>
      </c>
      <c r="I229" s="16">
        <f>VENTAS[[#This Row],[Cantidad]]*VENTAS[[#This Row],[Precio Venta]]</f>
        <v>16</v>
      </c>
      <c r="J229" s="16">
        <f>IF(VENTAS[[#This Row],[Nombre del Gestor]]&gt;1,VENTAS[[#This Row],[Total]]*10%,0)</f>
        <v>0</v>
      </c>
      <c r="K2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229" s="16">
        <f>VENTAS[[#This Row],[Total]]-VENTAS[[#This Row],[Comisión 10%]]-VENTAS[[#This Row],[Costo SIN Comision]]</f>
        <v>0</v>
      </c>
      <c r="M229" s="16"/>
    </row>
    <row r="230" ht="20" customHeight="1" spans="1:13">
      <c r="A230" s="10"/>
      <c r="B230" s="11"/>
      <c r="C230" s="11"/>
      <c r="D230" s="11"/>
      <c r="E230" s="11" t="s">
        <v>19776</v>
      </c>
      <c r="F230" s="15" t="str">
        <f>IFERROR(VLOOKUP(VENTAS[[#This Row],[Código del producto Vendido]],STOCK[],5,FALSE),"-")</f>
        <v>-</v>
      </c>
      <c r="G230" s="15">
        <v>1</v>
      </c>
      <c r="H230" s="16">
        <v>25</v>
      </c>
      <c r="I230" s="16">
        <f>VENTAS[[#This Row],[Cantidad]]*VENTAS[[#This Row],[Precio Venta]]</f>
        <v>25</v>
      </c>
      <c r="J230" s="16">
        <f>IF(VENTAS[[#This Row],[Nombre del Gestor]]&gt;1,VENTAS[[#This Row],[Total]]*10%,0)</f>
        <v>0</v>
      </c>
      <c r="K2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30" s="16">
        <f>VENTAS[[#This Row],[Total]]-VENTAS[[#This Row],[Comisión 10%]]-VENTAS[[#This Row],[Costo SIN Comision]]</f>
        <v>0</v>
      </c>
      <c r="M230" s="16"/>
    </row>
    <row r="231" ht="20" customHeight="1" spans="1:13">
      <c r="A231" s="10"/>
      <c r="B231" s="11"/>
      <c r="C231" s="11"/>
      <c r="D231" s="11"/>
      <c r="E231" s="11" t="s">
        <v>19772</v>
      </c>
      <c r="F231" s="15" t="str">
        <f>IFERROR(VLOOKUP(VENTAS[[#This Row],[Código del producto Vendido]],STOCK[],5,FALSE),"-")</f>
        <v>-</v>
      </c>
      <c r="G231" s="15">
        <v>2</v>
      </c>
      <c r="H231" s="16">
        <v>25</v>
      </c>
      <c r="I231" s="16">
        <f>VENTAS[[#This Row],[Cantidad]]*VENTAS[[#This Row],[Precio Venta]]</f>
        <v>50</v>
      </c>
      <c r="J231" s="16">
        <f>IF(VENTAS[[#This Row],[Nombre del Gestor]]&gt;1,VENTAS[[#This Row],[Total]]*10%,0)</f>
        <v>0</v>
      </c>
      <c r="K2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231" s="16">
        <f>VENTAS[[#This Row],[Total]]-VENTAS[[#This Row],[Comisión 10%]]-VENTAS[[#This Row],[Costo SIN Comision]]</f>
        <v>0</v>
      </c>
      <c r="M231" s="16"/>
    </row>
    <row r="232" ht="20" customHeight="1" spans="1:13">
      <c r="A232" s="10"/>
      <c r="B232" s="11"/>
      <c r="C232" s="11"/>
      <c r="D232" s="11"/>
      <c r="E232" s="11" t="s">
        <v>19735</v>
      </c>
      <c r="F232" s="15" t="str">
        <f>IFERROR(VLOOKUP(VENTAS[[#This Row],[Código del producto Vendido]],STOCK[],5,FALSE),"-")</f>
        <v>-</v>
      </c>
      <c r="G232" s="15">
        <v>1</v>
      </c>
      <c r="H232" s="16">
        <v>35</v>
      </c>
      <c r="I232" s="16">
        <f>VENTAS[[#This Row],[Cantidad]]*VENTAS[[#This Row],[Precio Venta]]</f>
        <v>35</v>
      </c>
      <c r="J232" s="16">
        <f>IF(VENTAS[[#This Row],[Nombre del Gestor]]&gt;1,VENTAS[[#This Row],[Total]]*10%,0)</f>
        <v>0</v>
      </c>
      <c r="K2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232" s="16">
        <f>VENTAS[[#This Row],[Total]]-VENTAS[[#This Row],[Comisión 10%]]-VENTAS[[#This Row],[Costo SIN Comision]]</f>
        <v>0</v>
      </c>
      <c r="M232" s="16"/>
    </row>
    <row r="233" ht="20" customHeight="1" spans="1:13">
      <c r="A233" s="10"/>
      <c r="B233" s="11"/>
      <c r="C233" s="11"/>
      <c r="D233" s="11"/>
      <c r="E233" s="11" t="s">
        <v>19703</v>
      </c>
      <c r="F233" s="15" t="str">
        <f>IFERROR(VLOOKUP(VENTAS[[#This Row],[Código del producto Vendido]],STOCK[],5,FALSE),"-")</f>
        <v>-</v>
      </c>
      <c r="G233" s="15">
        <v>1</v>
      </c>
      <c r="H233" s="16">
        <v>25</v>
      </c>
      <c r="I233" s="16">
        <f>VENTAS[[#This Row],[Cantidad]]*VENTAS[[#This Row],[Precio Venta]]</f>
        <v>25</v>
      </c>
      <c r="J233" s="16">
        <f>IF(VENTAS[[#This Row],[Nombre del Gestor]]&gt;1,VENTAS[[#This Row],[Total]]*10%,0)</f>
        <v>0</v>
      </c>
      <c r="K2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33" s="16">
        <f>VENTAS[[#This Row],[Total]]-VENTAS[[#This Row],[Comisión 10%]]-VENTAS[[#This Row],[Costo SIN Comision]]</f>
        <v>0</v>
      </c>
      <c r="M233" s="16"/>
    </row>
    <row r="234" ht="20" customHeight="1" spans="1:13">
      <c r="A234" s="10">
        <v>45081</v>
      </c>
      <c r="B234" s="11"/>
      <c r="C234" s="11"/>
      <c r="D234" s="11"/>
      <c r="E234" s="11" t="s">
        <v>19777</v>
      </c>
      <c r="F234" s="15" t="str">
        <f>IFERROR(VLOOKUP(VENTAS[[#This Row],[Código del producto Vendido]],STOCK[],5,FALSE),"-")</f>
        <v>-</v>
      </c>
      <c r="G234" s="15">
        <v>1</v>
      </c>
      <c r="H234" s="16">
        <v>18</v>
      </c>
      <c r="I234" s="16">
        <f>VENTAS[[#This Row],[Cantidad]]*VENTAS[[#This Row],[Precio Venta]]</f>
        <v>18</v>
      </c>
      <c r="J234" s="16">
        <f>IF(VENTAS[[#This Row],[Nombre del Gestor]]&gt;1,VENTAS[[#This Row],[Total]]*10%,0)</f>
        <v>0</v>
      </c>
      <c r="K2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234" s="16">
        <f>VENTAS[[#This Row],[Total]]-VENTAS[[#This Row],[Comisión 10%]]-VENTAS[[#This Row],[Costo SIN Comision]]</f>
        <v>0</v>
      </c>
      <c r="M234" s="16"/>
    </row>
    <row r="235" ht="20" customHeight="1" spans="1:13">
      <c r="A235" s="10">
        <v>45081</v>
      </c>
      <c r="B235" s="11"/>
      <c r="C235" s="11"/>
      <c r="D235" s="11"/>
      <c r="E235" s="11" t="s">
        <v>19778</v>
      </c>
      <c r="F235" s="15" t="str">
        <f>IFERROR(VLOOKUP(VENTAS[[#This Row],[Código del producto Vendido]],STOCK[],5,FALSE),"-")</f>
        <v>-</v>
      </c>
      <c r="G235" s="15">
        <v>1</v>
      </c>
      <c r="H235" s="16">
        <v>15</v>
      </c>
      <c r="I235" s="16">
        <f>VENTAS[[#This Row],[Cantidad]]*VENTAS[[#This Row],[Precio Venta]]</f>
        <v>15</v>
      </c>
      <c r="J235" s="16">
        <f>IF(VENTAS[[#This Row],[Nombre del Gestor]]&gt;1,VENTAS[[#This Row],[Total]]*10%,0)</f>
        <v>0</v>
      </c>
      <c r="K2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35" s="16">
        <f>VENTAS[[#This Row],[Total]]-VENTAS[[#This Row],[Comisión 10%]]-VENTAS[[#This Row],[Costo SIN Comision]]</f>
        <v>0</v>
      </c>
      <c r="M235" s="16"/>
    </row>
    <row r="236" ht="20" customHeight="1" spans="1:13">
      <c r="A236" s="10">
        <v>45081</v>
      </c>
      <c r="B236" s="11"/>
      <c r="C236" s="11"/>
      <c r="D236" s="11"/>
      <c r="E236" s="11" t="s">
        <v>19779</v>
      </c>
      <c r="F236" s="15" t="str">
        <f>IFERROR(VLOOKUP(VENTAS[[#This Row],[Código del producto Vendido]],STOCK[],5,FALSE),"-")</f>
        <v>-</v>
      </c>
      <c r="G236" s="15">
        <v>1</v>
      </c>
      <c r="H236" s="16">
        <v>5</v>
      </c>
      <c r="I236" s="16">
        <f>VENTAS[[#This Row],[Cantidad]]*VENTAS[[#This Row],[Precio Venta]]</f>
        <v>5</v>
      </c>
      <c r="J236" s="16">
        <f>IF(VENTAS[[#This Row],[Nombre del Gestor]]&gt;1,VENTAS[[#This Row],[Total]]*10%,0)</f>
        <v>0</v>
      </c>
      <c r="K2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236" s="16">
        <f>VENTAS[[#This Row],[Total]]-VENTAS[[#This Row],[Comisión 10%]]-VENTAS[[#This Row],[Costo SIN Comision]]</f>
        <v>0</v>
      </c>
      <c r="M236" s="16"/>
    </row>
    <row r="237" ht="20" customHeight="1" spans="1:13">
      <c r="A237" s="10">
        <v>45081</v>
      </c>
      <c r="B237" s="11"/>
      <c r="C237" s="11"/>
      <c r="D237" s="11"/>
      <c r="E237" s="11" t="s">
        <v>19780</v>
      </c>
      <c r="F237" s="15" t="str">
        <f>IFERROR(VLOOKUP(VENTAS[[#This Row],[Código del producto Vendido]],STOCK[],5,FALSE),"-")</f>
        <v>-</v>
      </c>
      <c r="G237" s="15">
        <v>1</v>
      </c>
      <c r="H237" s="16">
        <v>30</v>
      </c>
      <c r="I237" s="16">
        <f>VENTAS[[#This Row],[Cantidad]]*VENTAS[[#This Row],[Precio Venta]]</f>
        <v>30</v>
      </c>
      <c r="J237" s="16">
        <f>IF(VENTAS[[#This Row],[Nombre del Gestor]]&gt;1,VENTAS[[#This Row],[Total]]*10%,0)</f>
        <v>0</v>
      </c>
      <c r="K2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37" s="16">
        <f>VENTAS[[#This Row],[Total]]-VENTAS[[#This Row],[Comisión 10%]]-VENTAS[[#This Row],[Costo SIN Comision]]</f>
        <v>0</v>
      </c>
      <c r="M237" s="16"/>
    </row>
    <row r="238" ht="20" customHeight="1" spans="1:13">
      <c r="A238" s="10">
        <v>45081</v>
      </c>
      <c r="B238" s="11"/>
      <c r="C238" s="11"/>
      <c r="D238" s="11"/>
      <c r="E238" s="11" t="s">
        <v>19781</v>
      </c>
      <c r="F238" s="15" t="str">
        <f>IFERROR(VLOOKUP(VENTAS[[#This Row],[Código del producto Vendido]],STOCK[],5,FALSE),"-")</f>
        <v>-</v>
      </c>
      <c r="G238" s="15">
        <v>1</v>
      </c>
      <c r="H238" s="16">
        <v>14</v>
      </c>
      <c r="I238" s="16">
        <f>VENTAS[[#This Row],[Cantidad]]*VENTAS[[#This Row],[Precio Venta]]</f>
        <v>14</v>
      </c>
      <c r="J238" s="16">
        <f>IF(VENTAS[[#This Row],[Nombre del Gestor]]&gt;1,VENTAS[[#This Row],[Total]]*10%,0)</f>
        <v>0</v>
      </c>
      <c r="K2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238" s="16">
        <f>VENTAS[[#This Row],[Total]]-VENTAS[[#This Row],[Comisión 10%]]-VENTAS[[#This Row],[Costo SIN Comision]]</f>
        <v>0</v>
      </c>
      <c r="M238" s="16"/>
    </row>
    <row r="239" ht="20" customHeight="1" spans="1:13">
      <c r="A239" s="10">
        <v>45081</v>
      </c>
      <c r="B239" s="11"/>
      <c r="C239" s="11"/>
      <c r="D239" s="11"/>
      <c r="E239" s="11" t="s">
        <v>19656</v>
      </c>
      <c r="F239" s="15" t="str">
        <f>IFERROR(VLOOKUP(VENTAS[[#This Row],[Código del producto Vendido]],STOCK[],5,FALSE),"-")</f>
        <v>-</v>
      </c>
      <c r="G239" s="15">
        <v>1</v>
      </c>
      <c r="H239" s="16">
        <v>10</v>
      </c>
      <c r="I239" s="16">
        <f>VENTAS[[#This Row],[Cantidad]]*VENTAS[[#This Row],[Precio Venta]]</f>
        <v>10</v>
      </c>
      <c r="J239" s="16">
        <f>IF(VENTAS[[#This Row],[Nombre del Gestor]]&gt;1,VENTAS[[#This Row],[Total]]*10%,0)</f>
        <v>0</v>
      </c>
      <c r="K2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239" s="16">
        <f>VENTAS[[#This Row],[Total]]-VENTAS[[#This Row],[Comisión 10%]]-VENTAS[[#This Row],[Costo SIN Comision]]</f>
        <v>0</v>
      </c>
      <c r="M239" s="16"/>
    </row>
    <row r="240" ht="20" customHeight="1" spans="1:13">
      <c r="A240" s="10">
        <v>45082</v>
      </c>
      <c r="B240" s="11"/>
      <c r="C240" s="11" t="s">
        <v>19782</v>
      </c>
      <c r="D240" s="11"/>
      <c r="E240" s="11" t="s">
        <v>19783</v>
      </c>
      <c r="F240" s="15" t="str">
        <f>IFERROR(VLOOKUP(VENTAS[[#This Row],[Código del producto Vendido]],STOCK[],5,FALSE),"-")</f>
        <v>-</v>
      </c>
      <c r="G240" s="15">
        <v>1</v>
      </c>
      <c r="H240" s="16">
        <v>35</v>
      </c>
      <c r="I240" s="16">
        <f>VENTAS[[#This Row],[Cantidad]]*VENTAS[[#This Row],[Precio Venta]]</f>
        <v>35</v>
      </c>
      <c r="J240" s="16">
        <f>IF(VENTAS[[#This Row],[Nombre del Gestor]]&gt;1,VENTAS[[#This Row],[Total]]*10%,0)</f>
        <v>0</v>
      </c>
      <c r="K2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240" s="16">
        <f>VENTAS[[#This Row],[Total]]-VENTAS[[#This Row],[Comisión 10%]]-VENTAS[[#This Row],[Costo SIN Comision]]</f>
        <v>0</v>
      </c>
      <c r="M240" s="16"/>
    </row>
    <row r="241" ht="20" customHeight="1" spans="1:13">
      <c r="A241" s="10">
        <v>45082</v>
      </c>
      <c r="B241" s="11"/>
      <c r="C241" s="11" t="s">
        <v>19782</v>
      </c>
      <c r="D241" s="11"/>
      <c r="E241" s="11" t="s">
        <v>19693</v>
      </c>
      <c r="F241" s="15" t="str">
        <f>IFERROR(VLOOKUP(VENTAS[[#This Row],[Código del producto Vendido]],STOCK[],5,FALSE),"-")</f>
        <v>-</v>
      </c>
      <c r="G241" s="15">
        <v>1</v>
      </c>
      <c r="H241" s="16">
        <v>35</v>
      </c>
      <c r="I241" s="16">
        <f>VENTAS[[#This Row],[Cantidad]]*VENTAS[[#This Row],[Precio Venta]]</f>
        <v>35</v>
      </c>
      <c r="J241" s="16">
        <f>IF(VENTAS[[#This Row],[Nombre del Gestor]]&gt;1,VENTAS[[#This Row],[Total]]*10%,0)</f>
        <v>0</v>
      </c>
      <c r="K2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241" s="16">
        <f>VENTAS[[#This Row],[Total]]-VENTAS[[#This Row],[Comisión 10%]]-VENTAS[[#This Row],[Costo SIN Comision]]</f>
        <v>0</v>
      </c>
      <c r="M241" s="16"/>
    </row>
    <row r="242" ht="20" customHeight="1" spans="1:13">
      <c r="A242" s="10">
        <v>45082</v>
      </c>
      <c r="B242" s="11"/>
      <c r="C242" s="11" t="s">
        <v>19754</v>
      </c>
      <c r="D242" s="11"/>
      <c r="E242" s="11" t="s">
        <v>19784</v>
      </c>
      <c r="F242" s="15" t="str">
        <f>IFERROR(VLOOKUP(VENTAS[[#This Row],[Código del producto Vendido]],STOCK[],5,FALSE),"-")</f>
        <v>-</v>
      </c>
      <c r="G242" s="15">
        <v>1</v>
      </c>
      <c r="H242" s="16">
        <v>20</v>
      </c>
      <c r="I242" s="16">
        <f>VENTAS[[#This Row],[Cantidad]]*VENTAS[[#This Row],[Precio Venta]]</f>
        <v>20</v>
      </c>
      <c r="J242" s="16">
        <f>IF(VENTAS[[#This Row],[Nombre del Gestor]]&gt;1,VENTAS[[#This Row],[Total]]*10%,0)</f>
        <v>0</v>
      </c>
      <c r="K2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42" s="16">
        <f>VENTAS[[#This Row],[Total]]-VENTAS[[#This Row],[Comisión 10%]]-VENTAS[[#This Row],[Costo SIN Comision]]</f>
        <v>0</v>
      </c>
      <c r="M242" s="16"/>
    </row>
    <row r="243" ht="20" customHeight="1" spans="1:13">
      <c r="A243" s="10">
        <v>45082</v>
      </c>
      <c r="B243" s="11"/>
      <c r="C243" s="11" t="s">
        <v>19785</v>
      </c>
      <c r="D243" s="11"/>
      <c r="E243" s="11" t="s">
        <v>19786</v>
      </c>
      <c r="F243" s="15" t="str">
        <f>IFERROR(VLOOKUP(VENTAS[[#This Row],[Código del producto Vendido]],STOCK[],5,FALSE),"-")</f>
        <v>-</v>
      </c>
      <c r="G243" s="15">
        <v>1</v>
      </c>
      <c r="H243" s="16">
        <v>30</v>
      </c>
      <c r="I243" s="16">
        <f>VENTAS[[#This Row],[Cantidad]]*VENTAS[[#This Row],[Precio Venta]]</f>
        <v>30</v>
      </c>
      <c r="J243" s="16">
        <f>IF(VENTAS[[#This Row],[Nombre del Gestor]]&gt;1,VENTAS[[#This Row],[Total]]*10%,0)</f>
        <v>0</v>
      </c>
      <c r="K2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43" s="16">
        <f>VENTAS[[#This Row],[Total]]-VENTAS[[#This Row],[Comisión 10%]]-VENTAS[[#This Row],[Costo SIN Comision]]</f>
        <v>0</v>
      </c>
      <c r="M243" s="16"/>
    </row>
    <row r="244" ht="20" customHeight="1" spans="1:13">
      <c r="A244" s="10">
        <v>45085</v>
      </c>
      <c r="B244" s="11"/>
      <c r="C244" s="11" t="s">
        <v>19787</v>
      </c>
      <c r="D244" s="11"/>
      <c r="E244" s="11" t="s">
        <v>19539</v>
      </c>
      <c r="F244" s="15" t="str">
        <f>IFERROR(VLOOKUP(VENTAS[[#This Row],[Código del producto Vendido]],STOCK[],5,FALSE),"-")</f>
        <v>-</v>
      </c>
      <c r="G244" s="15">
        <v>1</v>
      </c>
      <c r="H244" s="16">
        <v>8</v>
      </c>
      <c r="I244" s="16">
        <f>VENTAS[[#This Row],[Cantidad]]*VENTAS[[#This Row],[Precio Venta]]</f>
        <v>8</v>
      </c>
      <c r="J244" s="16">
        <f>IF(VENTAS[[#This Row],[Nombre del Gestor]]&gt;1,VENTAS[[#This Row],[Total]]*10%,0)</f>
        <v>0</v>
      </c>
      <c r="K2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244" s="16">
        <f>VENTAS[[#This Row],[Total]]-VENTAS[[#This Row],[Comisión 10%]]-VENTAS[[#This Row],[Costo SIN Comision]]</f>
        <v>0</v>
      </c>
      <c r="M244" s="16"/>
    </row>
    <row r="245" ht="20" customHeight="1" spans="1:13">
      <c r="A245" s="10">
        <v>45085</v>
      </c>
      <c r="B245" s="11"/>
      <c r="C245" s="11" t="s">
        <v>19787</v>
      </c>
      <c r="D245" s="11"/>
      <c r="E245" s="11" t="s">
        <v>19788</v>
      </c>
      <c r="F245" s="15" t="str">
        <f>IFERROR(VLOOKUP(VENTAS[[#This Row],[Código del producto Vendido]],STOCK[],5,FALSE),"-")</f>
        <v>-</v>
      </c>
      <c r="G245" s="15">
        <v>1</v>
      </c>
      <c r="H245" s="16">
        <v>28</v>
      </c>
      <c r="I245" s="16">
        <f>VENTAS[[#This Row],[Cantidad]]*VENTAS[[#This Row],[Precio Venta]]</f>
        <v>28</v>
      </c>
      <c r="J245" s="16">
        <f>IF(VENTAS[[#This Row],[Nombre del Gestor]]&gt;1,VENTAS[[#This Row],[Total]]*10%,0)</f>
        <v>0</v>
      </c>
      <c r="K2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245" s="16">
        <f>VENTAS[[#This Row],[Total]]-VENTAS[[#This Row],[Comisión 10%]]-VENTAS[[#This Row],[Costo SIN Comision]]</f>
        <v>0</v>
      </c>
      <c r="M245" s="16"/>
    </row>
    <row r="246" ht="20" customHeight="1" spans="1:13">
      <c r="A246" s="10">
        <v>45085</v>
      </c>
      <c r="B246" s="11"/>
      <c r="C246" s="11" t="s">
        <v>19787</v>
      </c>
      <c r="D246" s="11"/>
      <c r="E246" s="11" t="s">
        <v>19789</v>
      </c>
      <c r="F246" s="15" t="str">
        <f>IFERROR(VLOOKUP(VENTAS[[#This Row],[Código del producto Vendido]],STOCK[],5,FALSE),"-")</f>
        <v>-</v>
      </c>
      <c r="G246" s="15">
        <v>1</v>
      </c>
      <c r="H246" s="16">
        <v>25</v>
      </c>
      <c r="I246" s="16">
        <f>VENTAS[[#This Row],[Cantidad]]*VENTAS[[#This Row],[Precio Venta]]</f>
        <v>25</v>
      </c>
      <c r="J246" s="16">
        <f>IF(VENTAS[[#This Row],[Nombre del Gestor]]&gt;1,VENTAS[[#This Row],[Total]]*10%,0)</f>
        <v>0</v>
      </c>
      <c r="K2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46" s="16">
        <f>VENTAS[[#This Row],[Total]]-VENTAS[[#This Row],[Comisión 10%]]-VENTAS[[#This Row],[Costo SIN Comision]]</f>
        <v>0</v>
      </c>
      <c r="M246" s="16"/>
    </row>
    <row r="247" ht="20" customHeight="1" spans="1:13">
      <c r="A247" s="23">
        <v>45085</v>
      </c>
      <c r="B247" s="11"/>
      <c r="C247" s="11" t="s">
        <v>19787</v>
      </c>
      <c r="D247" s="11"/>
      <c r="E247" s="11" t="s">
        <v>19790</v>
      </c>
      <c r="F247" s="15" t="str">
        <f>IFERROR(VLOOKUP(VENTAS[[#This Row],[Código del producto Vendido]],STOCK[],5,FALSE),"-")</f>
        <v>-</v>
      </c>
      <c r="G247" s="15">
        <v>1</v>
      </c>
      <c r="H247" s="16">
        <v>25</v>
      </c>
      <c r="I247" s="16">
        <f>VENTAS[[#This Row],[Cantidad]]*VENTAS[[#This Row],[Precio Venta]]</f>
        <v>25</v>
      </c>
      <c r="J247" s="16">
        <f>IF(VENTAS[[#This Row],[Nombre del Gestor]]&gt;1,VENTAS[[#This Row],[Total]]*10%,0)</f>
        <v>0</v>
      </c>
      <c r="K2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47" s="16">
        <f>VENTAS[[#This Row],[Total]]-VENTAS[[#This Row],[Comisión 10%]]-VENTAS[[#This Row],[Costo SIN Comision]]</f>
        <v>0</v>
      </c>
      <c r="M247" s="16"/>
    </row>
    <row r="248" ht="20" customHeight="1" spans="1:13">
      <c r="A248" s="10">
        <v>45083</v>
      </c>
      <c r="B248" s="11"/>
      <c r="C248" s="11" t="s">
        <v>19791</v>
      </c>
      <c r="D248" s="11"/>
      <c r="E248" s="11" t="s">
        <v>19792</v>
      </c>
      <c r="F248" s="15" t="str">
        <f>IFERROR(VLOOKUP(VENTAS[[#This Row],[Código del producto Vendido]],STOCK[],5,FALSE),"-")</f>
        <v>-</v>
      </c>
      <c r="G248" s="15">
        <v>1</v>
      </c>
      <c r="H248" s="16">
        <v>22</v>
      </c>
      <c r="I248" s="16">
        <f>VENTAS[[#This Row],[Cantidad]]*VENTAS[[#This Row],[Precio Venta]]</f>
        <v>22</v>
      </c>
      <c r="J248" s="16">
        <f>IF(VENTAS[[#This Row],[Nombre del Gestor]]&gt;1,VENTAS[[#This Row],[Total]]*10%,0)</f>
        <v>0</v>
      </c>
      <c r="K2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248" s="16">
        <f>VENTAS[[#This Row],[Total]]-VENTAS[[#This Row],[Comisión 10%]]-VENTAS[[#This Row],[Costo SIN Comision]]</f>
        <v>0</v>
      </c>
      <c r="M248" s="16"/>
    </row>
    <row r="249" ht="20" customHeight="1" spans="1:13">
      <c r="A249" s="10">
        <v>45085</v>
      </c>
      <c r="B249" s="11"/>
      <c r="C249" s="11" t="s">
        <v>19793</v>
      </c>
      <c r="D249" s="11"/>
      <c r="E249" s="11" t="s">
        <v>19794</v>
      </c>
      <c r="F249" s="15" t="str">
        <f>IFERROR(VLOOKUP(VENTAS[[#This Row],[Código del producto Vendido]],STOCK[],5,FALSE),"-")</f>
        <v>-</v>
      </c>
      <c r="G249" s="15">
        <v>1</v>
      </c>
      <c r="H249" s="16">
        <v>35</v>
      </c>
      <c r="I249" s="16">
        <f>VENTAS[[#This Row],[Cantidad]]*VENTAS[[#This Row],[Precio Venta]]</f>
        <v>35</v>
      </c>
      <c r="J249" s="16">
        <f>IF(VENTAS[[#This Row],[Nombre del Gestor]]&gt;1,VENTAS[[#This Row],[Total]]*10%,0)</f>
        <v>0</v>
      </c>
      <c r="K2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249" s="16">
        <f>VENTAS[[#This Row],[Total]]-VENTAS[[#This Row],[Comisión 10%]]-VENTAS[[#This Row],[Costo SIN Comision]]</f>
        <v>0</v>
      </c>
      <c r="M249" s="16"/>
    </row>
    <row r="250" ht="20" customHeight="1" spans="1:13">
      <c r="A250" s="10">
        <v>45085</v>
      </c>
      <c r="B250" s="11"/>
      <c r="C250" s="11" t="s">
        <v>19793</v>
      </c>
      <c r="D250" s="11"/>
      <c r="E250" s="11" t="s">
        <v>19795</v>
      </c>
      <c r="F250" s="15" t="str">
        <f>IFERROR(VLOOKUP(VENTAS[[#This Row],[Código del producto Vendido]],STOCK[],5,FALSE),"-")</f>
        <v>-</v>
      </c>
      <c r="G250" s="15">
        <v>1</v>
      </c>
      <c r="H250" s="16">
        <v>45</v>
      </c>
      <c r="I250" s="16">
        <f>VENTAS[[#This Row],[Cantidad]]*VENTAS[[#This Row],[Precio Venta]]</f>
        <v>45</v>
      </c>
      <c r="J250" s="16">
        <f>IF(VENTAS[[#This Row],[Nombre del Gestor]]&gt;1,VENTAS[[#This Row],[Total]]*10%,0)</f>
        <v>0</v>
      </c>
      <c r="K2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250" s="16">
        <f>VENTAS[[#This Row],[Total]]-VENTAS[[#This Row],[Comisión 10%]]-VENTAS[[#This Row],[Costo SIN Comision]]</f>
        <v>0</v>
      </c>
      <c r="M250" s="16"/>
    </row>
    <row r="251" ht="20" customHeight="1" spans="1:13">
      <c r="A251" s="10">
        <v>45086</v>
      </c>
      <c r="B251" s="11"/>
      <c r="C251" s="11" t="s">
        <v>19796</v>
      </c>
      <c r="D251" s="11"/>
      <c r="E251" s="11" t="s">
        <v>19797</v>
      </c>
      <c r="F251" s="15" t="str">
        <f>IFERROR(VLOOKUP(VENTAS[[#This Row],[Código del producto Vendido]],STOCK[],5,FALSE),"-")</f>
        <v>-</v>
      </c>
      <c r="G251" s="15">
        <v>1</v>
      </c>
      <c r="H251" s="16">
        <v>19</v>
      </c>
      <c r="I251" s="16">
        <f>VENTAS[[#This Row],[Cantidad]]*VENTAS[[#This Row],[Precio Venta]]</f>
        <v>19</v>
      </c>
      <c r="J251" s="16">
        <f>IF(VENTAS[[#This Row],[Nombre del Gestor]]&gt;1,VENTAS[[#This Row],[Total]]*10%,0)</f>
        <v>0</v>
      </c>
      <c r="K2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251" s="16">
        <f>VENTAS[[#This Row],[Total]]-VENTAS[[#This Row],[Comisión 10%]]-VENTAS[[#This Row],[Costo SIN Comision]]</f>
        <v>0</v>
      </c>
      <c r="M251" s="16"/>
    </row>
    <row r="252" ht="20" customHeight="1" spans="1:13">
      <c r="A252" s="10">
        <v>45086</v>
      </c>
      <c r="B252" s="11"/>
      <c r="C252" s="11" t="s">
        <v>19796</v>
      </c>
      <c r="D252" s="11"/>
      <c r="E252" s="11" t="s">
        <v>19798</v>
      </c>
      <c r="F252" s="15" t="str">
        <f>IFERROR(VLOOKUP(VENTAS[[#This Row],[Código del producto Vendido]],STOCK[],5,FALSE),"-")</f>
        <v>-</v>
      </c>
      <c r="G252" s="15">
        <v>1</v>
      </c>
      <c r="H252" s="16">
        <v>15</v>
      </c>
      <c r="I252" s="16">
        <f>VENTAS[[#This Row],[Cantidad]]*VENTAS[[#This Row],[Precio Venta]]</f>
        <v>15</v>
      </c>
      <c r="J252" s="16">
        <f>IF(VENTAS[[#This Row],[Nombre del Gestor]]&gt;1,VENTAS[[#This Row],[Total]]*10%,0)</f>
        <v>0</v>
      </c>
      <c r="K2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52" s="16">
        <f>VENTAS[[#This Row],[Total]]-VENTAS[[#This Row],[Comisión 10%]]-VENTAS[[#This Row],[Costo SIN Comision]]</f>
        <v>0</v>
      </c>
      <c r="M252" s="16"/>
    </row>
    <row r="253" ht="20" customHeight="1" spans="1:13">
      <c r="A253" s="10">
        <v>45086</v>
      </c>
      <c r="B253" s="11"/>
      <c r="C253" s="11" t="s">
        <v>19799</v>
      </c>
      <c r="D253" s="11"/>
      <c r="E253" s="11" t="s">
        <v>19800</v>
      </c>
      <c r="F253" s="15" t="str">
        <f>IFERROR(VLOOKUP(VENTAS[[#This Row],[Código del producto Vendido]],STOCK[],5,FALSE),"-")</f>
        <v>-</v>
      </c>
      <c r="G253" s="15">
        <v>1</v>
      </c>
      <c r="H253" s="16">
        <v>7</v>
      </c>
      <c r="I253" s="16">
        <f>VENTAS[[#This Row],[Cantidad]]*VENTAS[[#This Row],[Precio Venta]]</f>
        <v>7</v>
      </c>
      <c r="J253" s="16">
        <f>IF(VENTAS[[#This Row],[Nombre del Gestor]]&gt;1,VENTAS[[#This Row],[Total]]*10%,0)</f>
        <v>0</v>
      </c>
      <c r="K2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253" s="16">
        <f>VENTAS[[#This Row],[Total]]-VENTAS[[#This Row],[Comisión 10%]]-VENTAS[[#This Row],[Costo SIN Comision]]</f>
        <v>0</v>
      </c>
      <c r="M253" s="16"/>
    </row>
    <row r="254" ht="20" customHeight="1" spans="1:13">
      <c r="A254" s="10">
        <v>45086</v>
      </c>
      <c r="B254" s="11"/>
      <c r="C254" s="11" t="s">
        <v>19799</v>
      </c>
      <c r="D254" s="11"/>
      <c r="E254" s="11" t="s">
        <v>19801</v>
      </c>
      <c r="F254" s="15" t="str">
        <f>IFERROR(VLOOKUP(VENTAS[[#This Row],[Código del producto Vendido]],STOCK[],5,FALSE),"-")</f>
        <v>-</v>
      </c>
      <c r="G254" s="15">
        <v>1</v>
      </c>
      <c r="H254" s="16">
        <v>7</v>
      </c>
      <c r="I254" s="16">
        <f>VENTAS[[#This Row],[Cantidad]]*VENTAS[[#This Row],[Precio Venta]]</f>
        <v>7</v>
      </c>
      <c r="J254" s="16">
        <f>IF(VENTAS[[#This Row],[Nombre del Gestor]]&gt;1,VENTAS[[#This Row],[Total]]*10%,0)</f>
        <v>0</v>
      </c>
      <c r="K2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254" s="16">
        <f>VENTAS[[#This Row],[Total]]-VENTAS[[#This Row],[Comisión 10%]]-VENTAS[[#This Row],[Costo SIN Comision]]</f>
        <v>0</v>
      </c>
      <c r="M254" s="16"/>
    </row>
    <row r="255" ht="20" customHeight="1" spans="1:13">
      <c r="A255" s="10">
        <v>45086</v>
      </c>
      <c r="B255" s="11"/>
      <c r="C255" s="11" t="s">
        <v>19802</v>
      </c>
      <c r="D255" s="11"/>
      <c r="E255" s="11" t="s">
        <v>19803</v>
      </c>
      <c r="F255" s="15" t="str">
        <f>IFERROR(VLOOKUP(VENTAS[[#This Row],[Código del producto Vendido]],STOCK[],5,FALSE),"-")</f>
        <v>-</v>
      </c>
      <c r="G255" s="15">
        <v>1</v>
      </c>
      <c r="H255" s="16">
        <v>9</v>
      </c>
      <c r="I255" s="16">
        <f>VENTAS[[#This Row],[Cantidad]]*VENTAS[[#This Row],[Precio Venta]]</f>
        <v>9</v>
      </c>
      <c r="J255" s="16">
        <f>IF(VENTAS[[#This Row],[Nombre del Gestor]]&gt;1,VENTAS[[#This Row],[Total]]*10%,0)</f>
        <v>0</v>
      </c>
      <c r="K2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255" s="16">
        <f>VENTAS[[#This Row],[Total]]-VENTAS[[#This Row],[Comisión 10%]]-VENTAS[[#This Row],[Costo SIN Comision]]</f>
        <v>0</v>
      </c>
      <c r="M255" s="16"/>
    </row>
    <row r="256" ht="20" customHeight="1" spans="1:13">
      <c r="A256" s="10">
        <v>45086</v>
      </c>
      <c r="B256" s="11"/>
      <c r="C256" s="11" t="s">
        <v>19802</v>
      </c>
      <c r="D256" s="11"/>
      <c r="E256" s="11" t="s">
        <v>19804</v>
      </c>
      <c r="F256" s="15" t="str">
        <f>IFERROR(VLOOKUP(VENTAS[[#This Row],[Código del producto Vendido]],STOCK[],5,FALSE),"-")</f>
        <v>-</v>
      </c>
      <c r="G256" s="15">
        <v>1</v>
      </c>
      <c r="H256" s="16">
        <v>9</v>
      </c>
      <c r="I256" s="16">
        <f>VENTAS[[#This Row],[Cantidad]]*VENTAS[[#This Row],[Precio Venta]]</f>
        <v>9</v>
      </c>
      <c r="J256" s="16">
        <f>IF(VENTAS[[#This Row],[Nombre del Gestor]]&gt;1,VENTAS[[#This Row],[Total]]*10%,0)</f>
        <v>0</v>
      </c>
      <c r="K2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256" s="16">
        <f>VENTAS[[#This Row],[Total]]-VENTAS[[#This Row],[Comisión 10%]]-VENTAS[[#This Row],[Costo SIN Comision]]</f>
        <v>0</v>
      </c>
      <c r="M256" s="16"/>
    </row>
    <row r="257" ht="20" customHeight="1" spans="1:13">
      <c r="A257" s="10">
        <v>45086</v>
      </c>
      <c r="B257" s="11"/>
      <c r="C257" s="11" t="s">
        <v>19805</v>
      </c>
      <c r="D257" s="11"/>
      <c r="E257" s="11" t="s">
        <v>19806</v>
      </c>
      <c r="F257" s="15" t="str">
        <f>IFERROR(VLOOKUP(VENTAS[[#This Row],[Código del producto Vendido]],STOCK[],5,FALSE),"-")</f>
        <v>-</v>
      </c>
      <c r="G257" s="15">
        <v>1</v>
      </c>
      <c r="H257" s="16">
        <v>25</v>
      </c>
      <c r="I257" s="16">
        <f>VENTAS[[#This Row],[Cantidad]]*VENTAS[[#This Row],[Precio Venta]]</f>
        <v>25</v>
      </c>
      <c r="J257" s="16">
        <f>IF(VENTAS[[#This Row],[Nombre del Gestor]]&gt;1,VENTAS[[#This Row],[Total]]*10%,0)</f>
        <v>0</v>
      </c>
      <c r="K2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57" s="16">
        <f>VENTAS[[#This Row],[Total]]-VENTAS[[#This Row],[Comisión 10%]]-VENTAS[[#This Row],[Costo SIN Comision]]</f>
        <v>0</v>
      </c>
      <c r="M257" s="16"/>
    </row>
    <row r="258" ht="20" customHeight="1" spans="1:13">
      <c r="A258" s="10">
        <v>45086</v>
      </c>
      <c r="B258" s="11"/>
      <c r="C258" s="11" t="s">
        <v>19805</v>
      </c>
      <c r="D258" s="11"/>
      <c r="E258" s="11" t="s">
        <v>19807</v>
      </c>
      <c r="F258" s="15" t="str">
        <f>IFERROR(VLOOKUP(VENTAS[[#This Row],[Código del producto Vendido]],STOCK[],5,FALSE),"-")</f>
        <v>-</v>
      </c>
      <c r="G258" s="15">
        <v>1</v>
      </c>
      <c r="H258" s="16">
        <v>12</v>
      </c>
      <c r="I258" s="16">
        <f>VENTAS[[#This Row],[Cantidad]]*VENTAS[[#This Row],[Precio Venta]]</f>
        <v>12</v>
      </c>
      <c r="J258" s="16">
        <f>IF(VENTAS[[#This Row],[Nombre del Gestor]]&gt;1,VENTAS[[#This Row],[Total]]*10%,0)</f>
        <v>0</v>
      </c>
      <c r="K2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258" s="16">
        <f>VENTAS[[#This Row],[Total]]-VENTAS[[#This Row],[Comisión 10%]]-VENTAS[[#This Row],[Costo SIN Comision]]</f>
        <v>0</v>
      </c>
      <c r="M258" s="16"/>
    </row>
    <row r="259" ht="20" customHeight="1" spans="1:13">
      <c r="A259" s="10"/>
      <c r="B259" s="11"/>
      <c r="C259" s="11"/>
      <c r="D259" s="11"/>
      <c r="E259" s="11"/>
      <c r="F259" s="15" t="str">
        <f>IFERROR(VLOOKUP(VENTAS[[#This Row],[Código del producto Vendido]],STOCK[],5,FALSE),"-")</f>
        <v>-</v>
      </c>
      <c r="G259" s="15"/>
      <c r="H259" s="16"/>
      <c r="I259" s="16">
        <f>VENTAS[[#This Row],[Cantidad]]*VENTAS[[#This Row],[Precio Venta]]</f>
        <v>0</v>
      </c>
      <c r="J259" s="16">
        <f>IF(VENTAS[[#This Row],[Nombre del Gestor]]&gt;1,VENTAS[[#This Row],[Total]]*10%,0)</f>
        <v>0</v>
      </c>
      <c r="K2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259" s="16">
        <f>VENTAS[[#This Row],[Total]]-VENTAS[[#This Row],[Comisión 10%]]-VENTAS[[#This Row],[Costo SIN Comision]]</f>
        <v>0</v>
      </c>
      <c r="M259" s="16"/>
    </row>
    <row r="260" ht="20" customHeight="1" spans="1:13">
      <c r="A260" s="10">
        <v>45086</v>
      </c>
      <c r="B260" s="11"/>
      <c r="C260" s="11"/>
      <c r="D260" s="11"/>
      <c r="E260" s="11" t="s">
        <v>19808</v>
      </c>
      <c r="F260" s="15" t="str">
        <f>IFERROR(VLOOKUP(VENTAS[[#This Row],[Código del producto Vendido]],STOCK[],5,FALSE),"-")</f>
        <v>-</v>
      </c>
      <c r="G260" s="15">
        <v>1</v>
      </c>
      <c r="H260" s="16">
        <v>15</v>
      </c>
      <c r="I260" s="16">
        <f>VENTAS[[#This Row],[Cantidad]]*VENTAS[[#This Row],[Precio Venta]]</f>
        <v>15</v>
      </c>
      <c r="J260" s="16">
        <f>IF(VENTAS[[#This Row],[Nombre del Gestor]]&gt;1,VENTAS[[#This Row],[Total]]*10%,0)</f>
        <v>0</v>
      </c>
      <c r="K2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60" s="16">
        <f>VENTAS[[#This Row],[Total]]-VENTAS[[#This Row],[Comisión 10%]]-VENTAS[[#This Row],[Costo SIN Comision]]</f>
        <v>0</v>
      </c>
      <c r="M260" s="16"/>
    </row>
    <row r="261" ht="20" customHeight="1" spans="1:13">
      <c r="A261" s="10">
        <v>45086</v>
      </c>
      <c r="B261" s="11"/>
      <c r="C261" s="11"/>
      <c r="D261" s="11"/>
      <c r="E261" s="11" t="s">
        <v>19783</v>
      </c>
      <c r="F261" s="15" t="str">
        <f>IFERROR(VLOOKUP(VENTAS[[#This Row],[Código del producto Vendido]],STOCK[],5,FALSE),"-")</f>
        <v>-</v>
      </c>
      <c r="G261" s="15">
        <v>1</v>
      </c>
      <c r="H261" s="16">
        <v>35</v>
      </c>
      <c r="I261" s="16">
        <f>VENTAS[[#This Row],[Cantidad]]*VENTAS[[#This Row],[Precio Venta]]</f>
        <v>35</v>
      </c>
      <c r="J261" s="16">
        <f>IF(VENTAS[[#This Row],[Nombre del Gestor]]&gt;1,VENTAS[[#This Row],[Total]]*10%,0)</f>
        <v>0</v>
      </c>
      <c r="K2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261" s="16">
        <f>VENTAS[[#This Row],[Total]]-VENTAS[[#This Row],[Comisión 10%]]-VENTAS[[#This Row],[Costo SIN Comision]]</f>
        <v>0</v>
      </c>
      <c r="M261" s="16"/>
    </row>
    <row r="262" ht="20" customHeight="1" spans="1:13">
      <c r="A262" s="10">
        <v>45088</v>
      </c>
      <c r="B262" s="11"/>
      <c r="C262" s="11"/>
      <c r="D262" s="11"/>
      <c r="E262" s="11" t="s">
        <v>19809</v>
      </c>
      <c r="F262" s="15" t="str">
        <f>IFERROR(VLOOKUP(VENTAS[[#This Row],[Código del producto Vendido]],STOCK[],5,FALSE),"-")</f>
        <v>-</v>
      </c>
      <c r="G262" s="15">
        <v>1</v>
      </c>
      <c r="H262" s="16">
        <v>25</v>
      </c>
      <c r="I262" s="16">
        <f>VENTAS[[#This Row],[Cantidad]]*VENTAS[[#This Row],[Precio Venta]]</f>
        <v>25</v>
      </c>
      <c r="J262" s="16">
        <f>IF(VENTAS[[#This Row],[Nombre del Gestor]]&gt;1,VENTAS[[#This Row],[Total]]*10%,0)</f>
        <v>0</v>
      </c>
      <c r="K2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62" s="16">
        <f>VENTAS[[#This Row],[Total]]-VENTAS[[#This Row],[Comisión 10%]]-VENTAS[[#This Row],[Costo SIN Comision]]</f>
        <v>0</v>
      </c>
      <c r="M262" s="16"/>
    </row>
    <row r="263" ht="20" customHeight="1" spans="1:13">
      <c r="A263" s="10">
        <v>45088</v>
      </c>
      <c r="B263" s="11"/>
      <c r="C263" s="11"/>
      <c r="D263" s="11"/>
      <c r="E263" s="11" t="s">
        <v>19810</v>
      </c>
      <c r="F263" s="15" t="str">
        <f>IFERROR(VLOOKUP(VENTAS[[#This Row],[Código del producto Vendido]],STOCK[],5,FALSE),"-")</f>
        <v>-</v>
      </c>
      <c r="G263" s="15">
        <v>1</v>
      </c>
      <c r="H263" s="16">
        <v>30</v>
      </c>
      <c r="I263" s="16">
        <f>VENTAS[[#This Row],[Cantidad]]*VENTAS[[#This Row],[Precio Venta]]</f>
        <v>30</v>
      </c>
      <c r="J263" s="16">
        <f>IF(VENTAS[[#This Row],[Nombre del Gestor]]&gt;1,VENTAS[[#This Row],[Total]]*10%,0)</f>
        <v>0</v>
      </c>
      <c r="K2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63" s="16">
        <f>VENTAS[[#This Row],[Total]]-VENTAS[[#This Row],[Comisión 10%]]-VENTAS[[#This Row],[Costo SIN Comision]]</f>
        <v>0</v>
      </c>
      <c r="M263" s="16"/>
    </row>
    <row r="264" ht="20" customHeight="1" spans="1:13">
      <c r="A264" s="10">
        <v>45089</v>
      </c>
      <c r="B264" s="11"/>
      <c r="C264" s="11"/>
      <c r="D264" s="11"/>
      <c r="E264" s="11" t="s">
        <v>19798</v>
      </c>
      <c r="F264" s="15" t="str">
        <f>IFERROR(VLOOKUP(VENTAS[[#This Row],[Código del producto Vendido]],STOCK[],5,FALSE),"-")</f>
        <v>-</v>
      </c>
      <c r="G264" s="15">
        <v>1</v>
      </c>
      <c r="H264" s="16">
        <v>15</v>
      </c>
      <c r="I264" s="16">
        <f>VENTAS[[#This Row],[Cantidad]]*VENTAS[[#This Row],[Precio Venta]]</f>
        <v>15</v>
      </c>
      <c r="J264" s="16">
        <f>IF(VENTAS[[#This Row],[Nombre del Gestor]]&gt;1,VENTAS[[#This Row],[Total]]*10%,0)</f>
        <v>0</v>
      </c>
      <c r="K2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64" s="16">
        <f>VENTAS[[#This Row],[Total]]-VENTAS[[#This Row],[Comisión 10%]]-VENTAS[[#This Row],[Costo SIN Comision]]</f>
        <v>0</v>
      </c>
      <c r="M264" s="16"/>
    </row>
    <row r="265" ht="20" customHeight="1" spans="1:13">
      <c r="A265" s="10">
        <v>45089</v>
      </c>
      <c r="B265" s="11"/>
      <c r="C265" s="11"/>
      <c r="D265" s="11"/>
      <c r="E265" s="11" t="s">
        <v>16529</v>
      </c>
      <c r="F265" s="15" t="str">
        <f>IFERROR(VLOOKUP(VENTAS[[#This Row],[Código del producto Vendido]],STOCK[],5,FALSE),"-")</f>
        <v>Falda Fruncida  - Talla M</v>
      </c>
      <c r="G265" s="15">
        <v>1</v>
      </c>
      <c r="H265" s="16">
        <v>25</v>
      </c>
      <c r="I265" s="16">
        <f>VENTAS[[#This Row],[Cantidad]]*VENTAS[[#This Row],[Precio Venta]]</f>
        <v>25</v>
      </c>
      <c r="J265" s="16">
        <f>IF(VENTAS[[#This Row],[Nombre del Gestor]]&gt;1,VENTAS[[#This Row],[Total]]*10%,0)</f>
        <v>0</v>
      </c>
      <c r="K2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65" s="16">
        <f>VENTAS[[#This Row],[Total]]-VENTAS[[#This Row],[Comisión 10%]]-VENTAS[[#This Row],[Costo SIN Comision]]</f>
        <v>0</v>
      </c>
      <c r="M265" s="16"/>
    </row>
    <row r="266" ht="20" customHeight="1" spans="1:13">
      <c r="A266" s="10">
        <v>45089</v>
      </c>
      <c r="B266" s="11"/>
      <c r="C266" s="11"/>
      <c r="D266" s="11"/>
      <c r="E266" s="11" t="s">
        <v>19811</v>
      </c>
      <c r="F266" s="15" t="str">
        <f>IFERROR(VLOOKUP(VENTAS[[#This Row],[Código del producto Vendido]],STOCK[],5,FALSE),"-")</f>
        <v>-</v>
      </c>
      <c r="G266" s="15">
        <v>1</v>
      </c>
      <c r="H266" s="16">
        <v>30</v>
      </c>
      <c r="I266" s="16">
        <f>VENTAS[[#This Row],[Cantidad]]*VENTAS[[#This Row],[Precio Venta]]</f>
        <v>30</v>
      </c>
      <c r="J266" s="16">
        <f>IF(VENTAS[[#This Row],[Nombre del Gestor]]&gt;1,VENTAS[[#This Row],[Total]]*10%,0)</f>
        <v>0</v>
      </c>
      <c r="K2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66" s="16">
        <f>VENTAS[[#This Row],[Total]]-VENTAS[[#This Row],[Comisión 10%]]-VENTAS[[#This Row],[Costo SIN Comision]]</f>
        <v>0</v>
      </c>
      <c r="M266" s="16"/>
    </row>
    <row r="267" ht="20" customHeight="1" spans="1:13">
      <c r="A267" s="10">
        <v>45088</v>
      </c>
      <c r="B267" s="11"/>
      <c r="C267" s="11"/>
      <c r="D267" s="11"/>
      <c r="E267" s="11" t="s">
        <v>19812</v>
      </c>
      <c r="F267" s="15" t="str">
        <f>IFERROR(VLOOKUP(VENTAS[[#This Row],[Código del producto Vendido]],STOCK[],5,FALSE),"-")</f>
        <v>-</v>
      </c>
      <c r="G267" s="15">
        <v>1</v>
      </c>
      <c r="H267" s="16">
        <v>12</v>
      </c>
      <c r="I267" s="16">
        <f>VENTAS[[#This Row],[Cantidad]]*VENTAS[[#This Row],[Precio Venta]]</f>
        <v>12</v>
      </c>
      <c r="J267" s="16">
        <f>IF(VENTAS[[#This Row],[Nombre del Gestor]]&gt;1,VENTAS[[#This Row],[Total]]*10%,0)</f>
        <v>0</v>
      </c>
      <c r="K2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267" s="16">
        <f>VENTAS[[#This Row],[Total]]-VENTAS[[#This Row],[Comisión 10%]]-VENTAS[[#This Row],[Costo SIN Comision]]</f>
        <v>0</v>
      </c>
      <c r="M267" s="16"/>
    </row>
    <row r="268" ht="20" customHeight="1" spans="1:13">
      <c r="A268" s="10">
        <v>45089</v>
      </c>
      <c r="B268" s="11"/>
      <c r="C268" s="11"/>
      <c r="D268" s="11"/>
      <c r="E268" s="11" t="s">
        <v>19813</v>
      </c>
      <c r="F268" s="15" t="str">
        <f>IFERROR(VLOOKUP(VENTAS[[#This Row],[Código del producto Vendido]],STOCK[],5,FALSE),"-")</f>
        <v>-</v>
      </c>
      <c r="G268" s="15">
        <v>1</v>
      </c>
      <c r="H268" s="16">
        <v>22</v>
      </c>
      <c r="I268" s="16">
        <f>VENTAS[[#This Row],[Cantidad]]*VENTAS[[#This Row],[Precio Venta]]</f>
        <v>22</v>
      </c>
      <c r="J268" s="16">
        <f>IF(VENTAS[[#This Row],[Nombre del Gestor]]&gt;1,VENTAS[[#This Row],[Total]]*10%,0)</f>
        <v>0</v>
      </c>
      <c r="K2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268" s="16">
        <f>VENTAS[[#This Row],[Total]]-VENTAS[[#This Row],[Comisión 10%]]-VENTAS[[#This Row],[Costo SIN Comision]]</f>
        <v>0</v>
      </c>
      <c r="M268" s="16"/>
    </row>
    <row r="269" ht="20" customHeight="1" spans="1:13">
      <c r="A269" s="10">
        <v>45089</v>
      </c>
      <c r="B269" s="11"/>
      <c r="C269" s="11"/>
      <c r="D269" s="11"/>
      <c r="E269" s="11" t="s">
        <v>19557</v>
      </c>
      <c r="F269" s="15" t="str">
        <f>IFERROR(VLOOKUP(VENTAS[[#This Row],[Código del producto Vendido]],STOCK[],5,FALSE),"-")</f>
        <v>-</v>
      </c>
      <c r="G269" s="15">
        <v>1</v>
      </c>
      <c r="H269" s="16">
        <v>20</v>
      </c>
      <c r="I269" s="16">
        <f>VENTAS[[#This Row],[Cantidad]]*VENTAS[[#This Row],[Precio Venta]]</f>
        <v>20</v>
      </c>
      <c r="J269" s="16">
        <f>IF(VENTAS[[#This Row],[Nombre del Gestor]]&gt;1,VENTAS[[#This Row],[Total]]*10%,0)</f>
        <v>0</v>
      </c>
      <c r="K2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69" s="16">
        <f>VENTAS[[#This Row],[Total]]-VENTAS[[#This Row],[Comisión 10%]]-VENTAS[[#This Row],[Costo SIN Comision]]</f>
        <v>0</v>
      </c>
      <c r="M269" s="16"/>
    </row>
    <row r="270" ht="20" customHeight="1" spans="1:13">
      <c r="A270" s="10">
        <v>45089</v>
      </c>
      <c r="B270" s="11"/>
      <c r="C270" s="11"/>
      <c r="D270" s="11"/>
      <c r="E270" s="11" t="s">
        <v>16542</v>
      </c>
      <c r="F270" s="15" t="str">
        <f>IFERROR(VLOOKUP(VENTAS[[#This Row],[Código del producto Vendido]],STOCK[],5,FALSE),"-")</f>
        <v>Vestido rojo con aberturas H&amp;M - Talla S</v>
      </c>
      <c r="G270" s="15">
        <v>1</v>
      </c>
      <c r="H270" s="16">
        <v>25</v>
      </c>
      <c r="I270" s="16">
        <f>VENTAS[[#This Row],[Cantidad]]*VENTAS[[#This Row],[Precio Venta]]</f>
        <v>25</v>
      </c>
      <c r="J270" s="16">
        <f>IF(VENTAS[[#This Row],[Nombre del Gestor]]&gt;1,VENTAS[[#This Row],[Total]]*10%,0)</f>
        <v>0</v>
      </c>
      <c r="K2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18.1176470588235</v>
      </c>
      <c r="L270" s="16">
        <f>VENTAS[[#This Row],[Total]]-VENTAS[[#This Row],[Comisión 10%]]-VENTAS[[#This Row],[Costo SIN Comision]]</f>
        <v>6.8823529411765</v>
      </c>
      <c r="M270" s="16"/>
    </row>
    <row r="271" ht="20" customHeight="1" spans="1:13">
      <c r="A271" s="10">
        <v>45090</v>
      </c>
      <c r="B271" s="11"/>
      <c r="C271" s="11"/>
      <c r="D271" s="11"/>
      <c r="E271" s="11" t="s">
        <v>19814</v>
      </c>
      <c r="F271" s="15" t="str">
        <f>IFERROR(VLOOKUP(VENTAS[[#This Row],[Código del producto Vendido]],STOCK[],5,FALSE),"-")</f>
        <v>-</v>
      </c>
      <c r="G271" s="15">
        <v>1</v>
      </c>
      <c r="H271" s="16">
        <v>15</v>
      </c>
      <c r="I271" s="16">
        <f>VENTAS[[#This Row],[Cantidad]]*VENTAS[[#This Row],[Precio Venta]]</f>
        <v>15</v>
      </c>
      <c r="J271" s="16">
        <f>IF(VENTAS[[#This Row],[Nombre del Gestor]]&gt;1,VENTAS[[#This Row],[Total]]*10%,0)</f>
        <v>0</v>
      </c>
      <c r="K2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71" s="16">
        <f>VENTAS[[#This Row],[Total]]-VENTAS[[#This Row],[Comisión 10%]]-VENTAS[[#This Row],[Costo SIN Comision]]</f>
        <v>0</v>
      </c>
      <c r="M271" s="16"/>
    </row>
    <row r="272" ht="20" customHeight="1" spans="1:13">
      <c r="A272" s="10">
        <v>45090</v>
      </c>
      <c r="B272" s="11"/>
      <c r="C272" s="11"/>
      <c r="D272" s="11"/>
      <c r="E272" s="11" t="s">
        <v>19815</v>
      </c>
      <c r="F272" s="15" t="str">
        <f>IFERROR(VLOOKUP(VENTAS[[#This Row],[Código del producto Vendido]],STOCK[],5,FALSE),"-")</f>
        <v>-</v>
      </c>
      <c r="G272" s="15">
        <v>1</v>
      </c>
      <c r="H272" s="16">
        <v>25</v>
      </c>
      <c r="I272" s="16">
        <f>VENTAS[[#This Row],[Cantidad]]*VENTAS[[#This Row],[Precio Venta]]</f>
        <v>25</v>
      </c>
      <c r="J272" s="16">
        <f>IF(VENTAS[[#This Row],[Nombre del Gestor]]&gt;1,VENTAS[[#This Row],[Total]]*10%,0)</f>
        <v>0</v>
      </c>
      <c r="K2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72" s="16">
        <f>VENTAS[[#This Row],[Total]]-VENTAS[[#This Row],[Comisión 10%]]-VENTAS[[#This Row],[Costo SIN Comision]]</f>
        <v>0</v>
      </c>
      <c r="M272" s="16"/>
    </row>
    <row r="273" ht="20" customHeight="1" spans="1:13">
      <c r="A273" s="10">
        <v>45090</v>
      </c>
      <c r="B273" s="11"/>
      <c r="C273" s="11"/>
      <c r="D273" s="11"/>
      <c r="E273" s="11" t="s">
        <v>16512</v>
      </c>
      <c r="F273" s="15" t="str">
        <f>IFERROR(VLOOKUP(VENTAS[[#This Row],[Código del producto Vendido]],STOCK[],5,FALSE),"-")</f>
        <v>Bragas sin costuras - Talla M</v>
      </c>
      <c r="G273" s="15">
        <v>3</v>
      </c>
      <c r="H273" s="16">
        <v>3.5</v>
      </c>
      <c r="I273" s="16">
        <f>VENTAS[[#This Row],[Cantidad]]*VENTAS[[#This Row],[Precio Venta]]</f>
        <v>10.5</v>
      </c>
      <c r="J273" s="16">
        <f>IF(VENTAS[[#This Row],[Nombre del Gestor]]&gt;1,VENTAS[[#This Row],[Total]]*10%,0)</f>
        <v>0</v>
      </c>
      <c r="K2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10.5</v>
      </c>
      <c r="L273" s="16">
        <f>VENTAS[[#This Row],[Total]]-VENTAS[[#This Row],[Comisión 10%]]-VENTAS[[#This Row],[Costo SIN Comision]]</f>
        <v>0</v>
      </c>
      <c r="M273" s="16"/>
    </row>
    <row r="274" ht="20" customHeight="1" spans="1:13">
      <c r="A274" s="10">
        <v>45090</v>
      </c>
      <c r="B274" s="11"/>
      <c r="C274" s="11"/>
      <c r="D274" s="11"/>
      <c r="E274" s="11" t="s">
        <v>19800</v>
      </c>
      <c r="F274" s="15" t="str">
        <f>IFERROR(VLOOKUP(VENTAS[[#This Row],[Código del producto Vendido]],STOCK[],5,FALSE),"-")</f>
        <v>-</v>
      </c>
      <c r="G274" s="15">
        <v>1</v>
      </c>
      <c r="H274" s="16">
        <v>7</v>
      </c>
      <c r="I274" s="16">
        <f>VENTAS[[#This Row],[Cantidad]]*VENTAS[[#This Row],[Precio Venta]]</f>
        <v>7</v>
      </c>
      <c r="J274" s="16">
        <f>IF(VENTAS[[#This Row],[Nombre del Gestor]]&gt;1,VENTAS[[#This Row],[Total]]*10%,0)</f>
        <v>0</v>
      </c>
      <c r="K2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274" s="16">
        <f>VENTAS[[#This Row],[Total]]-VENTAS[[#This Row],[Comisión 10%]]-VENTAS[[#This Row],[Costo SIN Comision]]</f>
        <v>0</v>
      </c>
      <c r="M274" s="16"/>
    </row>
    <row r="275" ht="20" customHeight="1" spans="1:13">
      <c r="A275" s="10">
        <v>45090</v>
      </c>
      <c r="B275" s="11"/>
      <c r="C275" s="11"/>
      <c r="D275" s="11"/>
      <c r="E275" s="11" t="s">
        <v>19816</v>
      </c>
      <c r="F275" s="15" t="str">
        <f>IFERROR(VLOOKUP(VENTAS[[#This Row],[Código del producto Vendido]],STOCK[],5,FALSE),"-")</f>
        <v>-</v>
      </c>
      <c r="G275" s="15">
        <v>1</v>
      </c>
      <c r="H275" s="16">
        <v>12</v>
      </c>
      <c r="I275" s="16">
        <f>VENTAS[[#This Row],[Cantidad]]*VENTAS[[#This Row],[Precio Venta]]</f>
        <v>12</v>
      </c>
      <c r="J275" s="16">
        <f>IF(VENTAS[[#This Row],[Nombre del Gestor]]&gt;1,VENTAS[[#This Row],[Total]]*10%,0)</f>
        <v>0</v>
      </c>
      <c r="K2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275" s="16">
        <f>VENTAS[[#This Row],[Total]]-VENTAS[[#This Row],[Comisión 10%]]-VENTAS[[#This Row],[Costo SIN Comision]]</f>
        <v>0</v>
      </c>
      <c r="M275" s="16"/>
    </row>
    <row r="276" ht="20" customHeight="1" spans="1:13">
      <c r="A276" s="10">
        <v>45090</v>
      </c>
      <c r="B276" s="11"/>
      <c r="C276" s="11"/>
      <c r="D276" s="11"/>
      <c r="E276" s="11" t="s">
        <v>19817</v>
      </c>
      <c r="F276" s="15" t="str">
        <f>IFERROR(VLOOKUP(VENTAS[[#This Row],[Código del producto Vendido]],STOCK[],5,FALSE),"-")</f>
        <v>-</v>
      </c>
      <c r="G276" s="15">
        <v>1</v>
      </c>
      <c r="H276" s="16">
        <v>19</v>
      </c>
      <c r="I276" s="16">
        <f>VENTAS[[#This Row],[Cantidad]]*VENTAS[[#This Row],[Precio Venta]]</f>
        <v>19</v>
      </c>
      <c r="J276" s="16">
        <f>IF(VENTAS[[#This Row],[Nombre del Gestor]]&gt;1,VENTAS[[#This Row],[Total]]*10%,0)</f>
        <v>0</v>
      </c>
      <c r="K2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276" s="16">
        <f>VENTAS[[#This Row],[Total]]-VENTAS[[#This Row],[Comisión 10%]]-VENTAS[[#This Row],[Costo SIN Comision]]</f>
        <v>0</v>
      </c>
      <c r="M276" s="16"/>
    </row>
    <row r="277" ht="20" customHeight="1" spans="1:13">
      <c r="A277" s="29">
        <v>45090</v>
      </c>
      <c r="B277" s="30" t="s">
        <v>19818</v>
      </c>
      <c r="C277" s="30"/>
      <c r="D277" s="30"/>
      <c r="E277" s="30" t="s">
        <v>19819</v>
      </c>
      <c r="F277" s="31" t="str">
        <f>IFERROR(VLOOKUP(VENTAS[[#This Row],[Código del producto Vendido]],STOCK[],5,FALSE),"-")</f>
        <v>-</v>
      </c>
      <c r="G277" s="31">
        <v>2</v>
      </c>
      <c r="H277" s="32">
        <v>1.5</v>
      </c>
      <c r="I277" s="16">
        <f>VENTAS[[#This Row],[Cantidad]]*VENTAS[[#This Row],[Precio Venta]]</f>
        <v>3</v>
      </c>
      <c r="J277" s="16">
        <f>IF(VENTAS[[#This Row],[Nombre del Gestor]]&gt;1,VENTAS[[#This Row],[Total]]*10%,0)</f>
        <v>0</v>
      </c>
      <c r="K2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</v>
      </c>
      <c r="L277" s="16">
        <f>VENTAS[[#This Row],[Total]]-VENTAS[[#This Row],[Comisión 10%]]-VENTAS[[#This Row],[Costo SIN Comision]]</f>
        <v>0</v>
      </c>
      <c r="M277" s="16"/>
    </row>
    <row r="278" ht="20" customHeight="1" spans="1:13">
      <c r="A278" s="10" t="s">
        <v>19733</v>
      </c>
      <c r="B278" s="11"/>
      <c r="C278" s="11"/>
      <c r="D278" s="11"/>
      <c r="E278" s="11" t="s">
        <v>19678</v>
      </c>
      <c r="F278" s="15" t="str">
        <f>IFERROR(VLOOKUP(VENTAS[[#This Row],[Código del producto Vendido]],STOCK[],5,FALSE),"-")</f>
        <v>-</v>
      </c>
      <c r="G278" s="15">
        <v>1</v>
      </c>
      <c r="H278" s="16">
        <v>7</v>
      </c>
      <c r="I278" s="16">
        <f>VENTAS[[#This Row],[Cantidad]]*VENTAS[[#This Row],[Precio Venta]]</f>
        <v>7</v>
      </c>
      <c r="J278" s="16">
        <f>IF(VENTAS[[#This Row],[Nombre del Gestor]]&gt;1,VENTAS[[#This Row],[Total]]*10%,0)</f>
        <v>0</v>
      </c>
      <c r="K2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278" s="16">
        <f>VENTAS[[#This Row],[Total]]-VENTAS[[#This Row],[Comisión 10%]]-VENTAS[[#This Row],[Costo SIN Comision]]</f>
        <v>0</v>
      </c>
      <c r="M278" s="16"/>
    </row>
    <row r="279" ht="20" customHeight="1" spans="1:13">
      <c r="A279" s="10" t="s">
        <v>19733</v>
      </c>
      <c r="B279" s="11"/>
      <c r="C279" s="11"/>
      <c r="D279" s="11"/>
      <c r="E279" s="11" t="s">
        <v>19800</v>
      </c>
      <c r="F279" s="15" t="str">
        <f>IFERROR(VLOOKUP(VENTAS[[#This Row],[Código del producto Vendido]],STOCK[],5,FALSE),"-")</f>
        <v>-</v>
      </c>
      <c r="G279" s="15">
        <v>1</v>
      </c>
      <c r="H279" s="16">
        <v>4</v>
      </c>
      <c r="I279" s="16">
        <f>VENTAS[[#This Row],[Cantidad]]*VENTAS[[#This Row],[Precio Venta]]</f>
        <v>4</v>
      </c>
      <c r="J279" s="16">
        <f>IF(VENTAS[[#This Row],[Nombre del Gestor]]&gt;1,VENTAS[[#This Row],[Total]]*10%,0)</f>
        <v>0</v>
      </c>
      <c r="K2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279" s="16">
        <f>VENTAS[[#This Row],[Total]]-VENTAS[[#This Row],[Comisión 10%]]-VENTAS[[#This Row],[Costo SIN Comision]]</f>
        <v>0</v>
      </c>
      <c r="M279" s="16"/>
    </row>
    <row r="280" ht="20" customHeight="1" spans="1:13">
      <c r="A280" s="10">
        <v>45093</v>
      </c>
      <c r="B280" s="11"/>
      <c r="C280" s="11"/>
      <c r="D280" s="11"/>
      <c r="E280" s="11" t="s">
        <v>19820</v>
      </c>
      <c r="F280" s="15" t="str">
        <f>IFERROR(VLOOKUP(VENTAS[[#This Row],[Código del producto Vendido]],STOCK[],5,FALSE),"-")</f>
        <v>-</v>
      </c>
      <c r="G280" s="15">
        <v>1</v>
      </c>
      <c r="H280" s="16">
        <v>25</v>
      </c>
      <c r="I280" s="16">
        <f>VENTAS[[#This Row],[Cantidad]]*VENTAS[[#This Row],[Precio Venta]]</f>
        <v>25</v>
      </c>
      <c r="J280" s="16">
        <f>IF(VENTAS[[#This Row],[Nombre del Gestor]]&gt;1,VENTAS[[#This Row],[Total]]*10%,0)</f>
        <v>0</v>
      </c>
      <c r="K2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80" s="16">
        <f>VENTAS[[#This Row],[Total]]-VENTAS[[#This Row],[Comisión 10%]]-VENTAS[[#This Row],[Costo SIN Comision]]</f>
        <v>0</v>
      </c>
      <c r="M280" s="16"/>
    </row>
    <row r="281" ht="20" customHeight="1" spans="1:13">
      <c r="A281" s="10">
        <v>45093</v>
      </c>
      <c r="B281" s="11"/>
      <c r="C281" s="11"/>
      <c r="D281" s="11"/>
      <c r="E281" s="11" t="s">
        <v>19687</v>
      </c>
      <c r="F281" s="15" t="str">
        <f>IFERROR(VLOOKUP(VENTAS[[#This Row],[Código del producto Vendido]],STOCK[],5,FALSE),"-")</f>
        <v>-</v>
      </c>
      <c r="G281" s="15">
        <v>1</v>
      </c>
      <c r="H281" s="16">
        <v>35</v>
      </c>
      <c r="I281" s="16">
        <f>VENTAS[[#This Row],[Cantidad]]*VENTAS[[#This Row],[Precio Venta]]</f>
        <v>35</v>
      </c>
      <c r="J281" s="16">
        <f>IF(VENTAS[[#This Row],[Nombre del Gestor]]&gt;1,VENTAS[[#This Row],[Total]]*10%,0)</f>
        <v>0</v>
      </c>
      <c r="K2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281" s="16">
        <f>VENTAS[[#This Row],[Total]]-VENTAS[[#This Row],[Comisión 10%]]-VENTAS[[#This Row],[Costo SIN Comision]]</f>
        <v>0</v>
      </c>
      <c r="M281" s="16"/>
    </row>
    <row r="282" ht="20" customHeight="1" spans="1:13">
      <c r="A282" s="10">
        <v>45093</v>
      </c>
      <c r="B282" s="11"/>
      <c r="C282" s="11"/>
      <c r="D282" s="11"/>
      <c r="E282" s="11" t="s">
        <v>19821</v>
      </c>
      <c r="F282" s="15" t="str">
        <f>IFERROR(VLOOKUP(VENTAS[[#This Row],[Código del producto Vendido]],STOCK[],5,FALSE),"-")</f>
        <v>-</v>
      </c>
      <c r="G282" s="15">
        <v>1</v>
      </c>
      <c r="H282" s="16">
        <v>25</v>
      </c>
      <c r="I282" s="16">
        <f>VENTAS[[#This Row],[Cantidad]]*VENTAS[[#This Row],[Precio Venta]]</f>
        <v>25</v>
      </c>
      <c r="J282" s="16">
        <f>IF(VENTAS[[#This Row],[Nombre del Gestor]]&gt;1,VENTAS[[#This Row],[Total]]*10%,0)</f>
        <v>0</v>
      </c>
      <c r="K2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82" s="16">
        <f>VENTAS[[#This Row],[Total]]-VENTAS[[#This Row],[Comisión 10%]]-VENTAS[[#This Row],[Costo SIN Comision]]</f>
        <v>0</v>
      </c>
      <c r="M282" s="16"/>
    </row>
    <row r="283" ht="20" customHeight="1" spans="1:13">
      <c r="A283" s="10">
        <v>45093</v>
      </c>
      <c r="B283" s="11"/>
      <c r="C283" s="11"/>
      <c r="D283" s="11"/>
      <c r="E283" s="11" t="s">
        <v>19822</v>
      </c>
      <c r="F283" s="15" t="str">
        <f>IFERROR(VLOOKUP(VENTAS[[#This Row],[Código del producto Vendido]],STOCK[],5,FALSE),"-")</f>
        <v>-</v>
      </c>
      <c r="G283" s="15">
        <v>1</v>
      </c>
      <c r="H283" s="16">
        <v>20</v>
      </c>
      <c r="I283" s="16">
        <f>VENTAS[[#This Row],[Cantidad]]*VENTAS[[#This Row],[Precio Venta]]</f>
        <v>20</v>
      </c>
      <c r="J283" s="16">
        <f>IF(VENTAS[[#This Row],[Nombre del Gestor]]&gt;1,VENTAS[[#This Row],[Total]]*10%,0)</f>
        <v>0</v>
      </c>
      <c r="K2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83" s="16">
        <f>VENTAS[[#This Row],[Total]]-VENTAS[[#This Row],[Comisión 10%]]-VENTAS[[#This Row],[Costo SIN Comision]]</f>
        <v>0</v>
      </c>
      <c r="M283" s="16"/>
    </row>
    <row r="284" ht="20" customHeight="1" spans="1:13">
      <c r="A284" s="10">
        <v>45093</v>
      </c>
      <c r="B284" s="11"/>
      <c r="C284" s="11"/>
      <c r="D284" s="11"/>
      <c r="E284" s="11" t="s">
        <v>19823</v>
      </c>
      <c r="F284" s="15" t="str">
        <f>IFERROR(VLOOKUP(VENTAS[[#This Row],[Código del producto Vendido]],STOCK[],5,FALSE),"-")</f>
        <v>-</v>
      </c>
      <c r="G284" s="15">
        <v>1</v>
      </c>
      <c r="H284" s="16">
        <v>18</v>
      </c>
      <c r="I284" s="16">
        <f>VENTAS[[#This Row],[Cantidad]]*VENTAS[[#This Row],[Precio Venta]]</f>
        <v>18</v>
      </c>
      <c r="J284" s="16">
        <f>IF(VENTAS[[#This Row],[Nombre del Gestor]]&gt;1,VENTAS[[#This Row],[Total]]*10%,0)</f>
        <v>0</v>
      </c>
      <c r="K2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284" s="16">
        <f>VENTAS[[#This Row],[Total]]-VENTAS[[#This Row],[Comisión 10%]]-VENTAS[[#This Row],[Costo SIN Comision]]</f>
        <v>0</v>
      </c>
      <c r="M284" s="16"/>
    </row>
    <row r="285" ht="20" customHeight="1" spans="1:13">
      <c r="A285" s="10">
        <v>45093</v>
      </c>
      <c r="B285" s="11"/>
      <c r="C285" s="11"/>
      <c r="D285" s="11"/>
      <c r="E285" s="11" t="s">
        <v>19824</v>
      </c>
      <c r="F285" s="15" t="str">
        <f>IFERROR(VLOOKUP(VENTAS[[#This Row],[Código del producto Vendido]],STOCK[],5,FALSE),"-")</f>
        <v>-</v>
      </c>
      <c r="G285" s="15">
        <v>1</v>
      </c>
      <c r="H285" s="16">
        <v>30</v>
      </c>
      <c r="I285" s="16">
        <f>VENTAS[[#This Row],[Cantidad]]*VENTAS[[#This Row],[Precio Venta]]</f>
        <v>30</v>
      </c>
      <c r="J285" s="16">
        <f>IF(VENTAS[[#This Row],[Nombre del Gestor]]&gt;1,VENTAS[[#This Row],[Total]]*10%,0)</f>
        <v>0</v>
      </c>
      <c r="K2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85" s="16">
        <f>VENTAS[[#This Row],[Total]]-VENTAS[[#This Row],[Comisión 10%]]-VENTAS[[#This Row],[Costo SIN Comision]]</f>
        <v>0</v>
      </c>
      <c r="M285" s="16"/>
    </row>
    <row r="286" ht="20" customHeight="1" spans="1:13">
      <c r="A286" s="10">
        <v>45093</v>
      </c>
      <c r="B286" s="11"/>
      <c r="C286" s="11"/>
      <c r="D286" s="11"/>
      <c r="E286" s="11" t="s">
        <v>19825</v>
      </c>
      <c r="F286" s="15" t="str">
        <f>IFERROR(VLOOKUP(VENTAS[[#This Row],[Código del producto Vendido]],STOCK[],5,FALSE),"-")</f>
        <v>-</v>
      </c>
      <c r="G286" s="15">
        <v>1</v>
      </c>
      <c r="H286" s="16">
        <v>25</v>
      </c>
      <c r="I286" s="16">
        <f>VENTAS[[#This Row],[Cantidad]]*VENTAS[[#This Row],[Precio Venta]]</f>
        <v>25</v>
      </c>
      <c r="J286" s="16">
        <f>IF(VENTAS[[#This Row],[Nombre del Gestor]]&gt;1,VENTAS[[#This Row],[Total]]*10%,0)</f>
        <v>0</v>
      </c>
      <c r="K2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86" s="16">
        <f>VENTAS[[#This Row],[Total]]-VENTAS[[#This Row],[Comisión 10%]]-VENTAS[[#This Row],[Costo SIN Comision]]</f>
        <v>0</v>
      </c>
      <c r="M286" s="16"/>
    </row>
    <row r="287" ht="20" customHeight="1" spans="1:13">
      <c r="A287" s="10">
        <v>45093</v>
      </c>
      <c r="B287" s="11"/>
      <c r="C287" s="11"/>
      <c r="D287" s="11"/>
      <c r="E287" s="11" t="s">
        <v>19826</v>
      </c>
      <c r="F287" s="15" t="str">
        <f>IFERROR(VLOOKUP(VENTAS[[#This Row],[Código del producto Vendido]],STOCK[],5,FALSE),"-")</f>
        <v>-</v>
      </c>
      <c r="G287" s="15">
        <v>1</v>
      </c>
      <c r="H287" s="16">
        <v>17</v>
      </c>
      <c r="I287" s="16">
        <f>VENTAS[[#This Row],[Cantidad]]*VENTAS[[#This Row],[Precio Venta]]</f>
        <v>17</v>
      </c>
      <c r="J287" s="16">
        <f>IF(VENTAS[[#This Row],[Nombre del Gestor]]&gt;1,VENTAS[[#This Row],[Total]]*10%,0)</f>
        <v>0</v>
      </c>
      <c r="K2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287" s="16">
        <f>VENTAS[[#This Row],[Total]]-VENTAS[[#This Row],[Comisión 10%]]-VENTAS[[#This Row],[Costo SIN Comision]]</f>
        <v>0</v>
      </c>
      <c r="M287" s="16"/>
    </row>
    <row r="288" ht="20" customHeight="1" spans="1:13">
      <c r="A288" s="10">
        <v>45093</v>
      </c>
      <c r="B288" s="11"/>
      <c r="C288" s="11"/>
      <c r="D288" s="11"/>
      <c r="E288" s="11" t="s">
        <v>19827</v>
      </c>
      <c r="F288" s="15" t="str">
        <f>IFERROR(VLOOKUP(VENTAS[[#This Row],[Código del producto Vendido]],STOCK[],5,FALSE),"-")</f>
        <v>-</v>
      </c>
      <c r="G288" s="15">
        <v>1</v>
      </c>
      <c r="H288" s="16">
        <v>17</v>
      </c>
      <c r="I288" s="16">
        <f>VENTAS[[#This Row],[Cantidad]]*VENTAS[[#This Row],[Precio Venta]]</f>
        <v>17</v>
      </c>
      <c r="J288" s="16">
        <f>IF(VENTAS[[#This Row],[Nombre del Gestor]]&gt;1,VENTAS[[#This Row],[Total]]*10%,0)</f>
        <v>0</v>
      </c>
      <c r="K2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288" s="16">
        <f>VENTAS[[#This Row],[Total]]-VENTAS[[#This Row],[Comisión 10%]]-VENTAS[[#This Row],[Costo SIN Comision]]</f>
        <v>0</v>
      </c>
      <c r="M288" s="16"/>
    </row>
    <row r="289" ht="20" customHeight="1" spans="1:13">
      <c r="A289" s="10">
        <v>45093</v>
      </c>
      <c r="B289" s="11"/>
      <c r="C289" s="11"/>
      <c r="D289" s="11"/>
      <c r="E289" s="11" t="s">
        <v>19714</v>
      </c>
      <c r="F289" s="15" t="str">
        <f>IFERROR(VLOOKUP(VENTAS[[#This Row],[Código del producto Vendido]],STOCK[],5,FALSE),"-")</f>
        <v>-</v>
      </c>
      <c r="G289" s="15">
        <v>1</v>
      </c>
      <c r="H289" s="16">
        <v>35</v>
      </c>
      <c r="I289" s="16">
        <f>VENTAS[[#This Row],[Cantidad]]*VENTAS[[#This Row],[Precio Venta]]</f>
        <v>35</v>
      </c>
      <c r="J289" s="16">
        <f>IF(VENTAS[[#This Row],[Nombre del Gestor]]&gt;1,VENTAS[[#This Row],[Total]]*10%,0)</f>
        <v>0</v>
      </c>
      <c r="K2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289" s="16">
        <f>VENTAS[[#This Row],[Total]]-VENTAS[[#This Row],[Comisión 10%]]-VENTAS[[#This Row],[Costo SIN Comision]]</f>
        <v>0</v>
      </c>
      <c r="M289" s="16"/>
    </row>
    <row r="290" ht="20" customHeight="1" spans="1:13">
      <c r="A290" s="10">
        <v>45093</v>
      </c>
      <c r="B290" s="11"/>
      <c r="C290" s="11"/>
      <c r="D290" s="11"/>
      <c r="E290" s="11" t="s">
        <v>19783</v>
      </c>
      <c r="F290" s="15" t="str">
        <f>IFERROR(VLOOKUP(VENTAS[[#This Row],[Código del producto Vendido]],STOCK[],5,FALSE),"-")</f>
        <v>-</v>
      </c>
      <c r="G290" s="15">
        <v>1</v>
      </c>
      <c r="H290" s="16">
        <v>35</v>
      </c>
      <c r="I290" s="16">
        <f>VENTAS[[#This Row],[Cantidad]]*VENTAS[[#This Row],[Precio Venta]]</f>
        <v>35</v>
      </c>
      <c r="J290" s="16">
        <f>IF(VENTAS[[#This Row],[Nombre del Gestor]]&gt;1,VENTAS[[#This Row],[Total]]*10%,0)</f>
        <v>0</v>
      </c>
      <c r="K2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290" s="16">
        <f>VENTAS[[#This Row],[Total]]-VENTAS[[#This Row],[Comisión 10%]]-VENTAS[[#This Row],[Costo SIN Comision]]</f>
        <v>0</v>
      </c>
      <c r="M290" s="16"/>
    </row>
    <row r="291" ht="20" customHeight="1" spans="1:13">
      <c r="A291" s="10">
        <v>45094</v>
      </c>
      <c r="B291" s="11"/>
      <c r="C291" s="11"/>
      <c r="D291" s="11"/>
      <c r="E291" s="11" t="s">
        <v>19828</v>
      </c>
      <c r="F291" s="15" t="str">
        <f>IFERROR(VLOOKUP(VENTAS[[#This Row],[Código del producto Vendido]],STOCK[],5,FALSE),"-")</f>
        <v>-</v>
      </c>
      <c r="G291" s="15">
        <v>1</v>
      </c>
      <c r="H291" s="16">
        <v>40</v>
      </c>
      <c r="I291" s="16">
        <f>VENTAS[[#This Row],[Cantidad]]*VENTAS[[#This Row],[Precio Venta]]</f>
        <v>40</v>
      </c>
      <c r="J291" s="16">
        <f>IF(VENTAS[[#This Row],[Nombre del Gestor]]&gt;1,VENTAS[[#This Row],[Total]]*10%,0)</f>
        <v>0</v>
      </c>
      <c r="K2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291" s="16">
        <f>VENTAS[[#This Row],[Total]]-VENTAS[[#This Row],[Comisión 10%]]-VENTAS[[#This Row],[Costo SIN Comision]]</f>
        <v>0</v>
      </c>
      <c r="M291" s="16"/>
    </row>
    <row r="292" ht="20" customHeight="1" spans="1:13">
      <c r="A292" s="10">
        <v>45094</v>
      </c>
      <c r="B292" s="11"/>
      <c r="C292" s="11"/>
      <c r="D292" s="11"/>
      <c r="E292" s="11" t="s">
        <v>19829</v>
      </c>
      <c r="F292" s="15" t="str">
        <f>IFERROR(VLOOKUP(VENTAS[[#This Row],[Código del producto Vendido]],STOCK[],5,FALSE),"-")</f>
        <v>-</v>
      </c>
      <c r="G292" s="15">
        <v>1</v>
      </c>
      <c r="H292" s="16">
        <v>35</v>
      </c>
      <c r="I292" s="16">
        <f>VENTAS[[#This Row],[Cantidad]]*VENTAS[[#This Row],[Precio Venta]]</f>
        <v>35</v>
      </c>
      <c r="J292" s="16">
        <f>IF(VENTAS[[#This Row],[Nombre del Gestor]]&gt;1,VENTAS[[#This Row],[Total]]*10%,0)</f>
        <v>0</v>
      </c>
      <c r="K2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292" s="16">
        <f>VENTAS[[#This Row],[Total]]-VENTAS[[#This Row],[Comisión 10%]]-VENTAS[[#This Row],[Costo SIN Comision]]</f>
        <v>0</v>
      </c>
      <c r="M292" s="16"/>
    </row>
    <row r="293" ht="20" customHeight="1" spans="1:13">
      <c r="A293" s="10">
        <v>45094</v>
      </c>
      <c r="B293" s="11"/>
      <c r="C293" s="11"/>
      <c r="D293" s="11"/>
      <c r="E293" s="11" t="s">
        <v>19693</v>
      </c>
      <c r="F293" s="15" t="str">
        <f>IFERROR(VLOOKUP(VENTAS[[#This Row],[Código del producto Vendido]],STOCK[],5,FALSE),"-")</f>
        <v>-</v>
      </c>
      <c r="G293" s="15">
        <v>1</v>
      </c>
      <c r="H293" s="16">
        <v>35</v>
      </c>
      <c r="I293" s="16">
        <f>VENTAS[[#This Row],[Cantidad]]*VENTAS[[#This Row],[Precio Venta]]</f>
        <v>35</v>
      </c>
      <c r="J293" s="16">
        <f>IF(VENTAS[[#This Row],[Nombre del Gestor]]&gt;1,VENTAS[[#This Row],[Total]]*10%,0)</f>
        <v>0</v>
      </c>
      <c r="K2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293" s="16">
        <f>VENTAS[[#This Row],[Total]]-VENTAS[[#This Row],[Comisión 10%]]-VENTAS[[#This Row],[Costo SIN Comision]]</f>
        <v>0</v>
      </c>
      <c r="M293" s="16"/>
    </row>
    <row r="294" ht="20" customHeight="1" spans="1:13">
      <c r="A294" s="10">
        <v>45094</v>
      </c>
      <c r="B294" s="11"/>
      <c r="C294" s="11"/>
      <c r="D294" s="11"/>
      <c r="E294" s="11" t="s">
        <v>19549</v>
      </c>
      <c r="F294" s="15" t="str">
        <f>IFERROR(VLOOKUP(VENTAS[[#This Row],[Código del producto Vendido]],STOCK[],5,FALSE),"-")</f>
        <v>-</v>
      </c>
      <c r="G294" s="15">
        <v>1</v>
      </c>
      <c r="H294" s="16">
        <v>30</v>
      </c>
      <c r="I294" s="16">
        <f>VENTAS[[#This Row],[Cantidad]]*VENTAS[[#This Row],[Precio Venta]]</f>
        <v>30</v>
      </c>
      <c r="J294" s="16">
        <f>IF(VENTAS[[#This Row],[Nombre del Gestor]]&gt;1,VENTAS[[#This Row],[Total]]*10%,0)</f>
        <v>0</v>
      </c>
      <c r="K2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94" s="16">
        <f>VENTAS[[#This Row],[Total]]-VENTAS[[#This Row],[Comisión 10%]]-VENTAS[[#This Row],[Costo SIN Comision]]</f>
        <v>0</v>
      </c>
      <c r="M294" s="16"/>
    </row>
    <row r="295" ht="20" customHeight="1" spans="1:13">
      <c r="A295" s="10">
        <v>45094</v>
      </c>
      <c r="B295" s="11"/>
      <c r="C295" s="11"/>
      <c r="D295" s="11"/>
      <c r="E295" s="11" t="s">
        <v>17795</v>
      </c>
      <c r="F295" s="15" t="str">
        <f>IFERROR(VLOOKUP(VENTAS[[#This Row],[Código del producto Vendido]],STOCK[],5,FALSE),"-")</f>
        <v>Top de manga farol con abertura en espalda - Talla XS</v>
      </c>
      <c r="G295" s="15">
        <v>1</v>
      </c>
      <c r="H295" s="16">
        <v>14</v>
      </c>
      <c r="I295" s="16">
        <f>VENTAS[[#This Row],[Cantidad]]*VENTAS[[#This Row],[Precio Venta]]</f>
        <v>14</v>
      </c>
      <c r="J295" s="16">
        <f>IF(VENTAS[[#This Row],[Nombre del Gestor]]&gt;1,VENTAS[[#This Row],[Total]]*10%,0)</f>
        <v>0</v>
      </c>
      <c r="K2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295" s="16">
        <f>VENTAS[[#This Row],[Total]]-VENTAS[[#This Row],[Comisión 10%]]-VENTAS[[#This Row],[Costo SIN Comision]]</f>
        <v>0</v>
      </c>
      <c r="M295" s="16"/>
    </row>
    <row r="296" ht="20" customHeight="1" spans="1:13">
      <c r="A296" s="10">
        <v>45095</v>
      </c>
      <c r="B296" s="11"/>
      <c r="C296" s="11" t="s">
        <v>19830</v>
      </c>
      <c r="D296" s="11"/>
      <c r="E296" s="11" t="s">
        <v>19831</v>
      </c>
      <c r="F296" s="15" t="str">
        <f>IFERROR(VLOOKUP(VENTAS[[#This Row],[Código del producto Vendido]],STOCK[],5,FALSE),"-")</f>
        <v>-</v>
      </c>
      <c r="G296" s="15">
        <v>1</v>
      </c>
      <c r="H296" s="16">
        <v>0</v>
      </c>
      <c r="I296" s="16">
        <f>VENTAS[[#This Row],[Cantidad]]*VENTAS[[#This Row],[Precio Venta]]</f>
        <v>0</v>
      </c>
      <c r="J296" s="16">
        <f>IF(VENTAS[[#This Row],[Nombre del Gestor]]&gt;1,VENTAS[[#This Row],[Total]]*10%,0)</f>
        <v>0</v>
      </c>
      <c r="K2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296" s="16">
        <f>VENTAS[[#This Row],[Total]]-VENTAS[[#This Row],[Comisión 10%]]-VENTAS[[#This Row],[Costo SIN Comision]]</f>
        <v>0</v>
      </c>
      <c r="M296" s="16"/>
    </row>
    <row r="297" ht="20" customHeight="1" spans="1:13">
      <c r="A297" s="10">
        <v>45096</v>
      </c>
      <c r="B297" s="11"/>
      <c r="C297" s="11"/>
      <c r="D297" s="11"/>
      <c r="E297" s="11" t="s">
        <v>19832</v>
      </c>
      <c r="F297" s="15" t="str">
        <f>IFERROR(VLOOKUP(VENTAS[[#This Row],[Código del producto Vendido]],STOCK[],5,FALSE),"-")</f>
        <v>-</v>
      </c>
      <c r="G297" s="15">
        <v>1</v>
      </c>
      <c r="H297" s="16">
        <v>12</v>
      </c>
      <c r="I297" s="16">
        <f>VENTAS[[#This Row],[Cantidad]]*VENTAS[[#This Row],[Precio Venta]]</f>
        <v>12</v>
      </c>
      <c r="J297" s="16">
        <f>IF(VENTAS[[#This Row],[Nombre del Gestor]]&gt;1,VENTAS[[#This Row],[Total]]*10%,0)</f>
        <v>0</v>
      </c>
      <c r="K2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297" s="16">
        <f>VENTAS[[#This Row],[Total]]-VENTAS[[#This Row],[Comisión 10%]]-VENTAS[[#This Row],[Costo SIN Comision]]</f>
        <v>0</v>
      </c>
      <c r="M297" s="16"/>
    </row>
    <row r="298" ht="20" customHeight="1" spans="1:13">
      <c r="A298" s="10">
        <v>45096</v>
      </c>
      <c r="B298" s="11"/>
      <c r="C298" s="11"/>
      <c r="D298" s="11"/>
      <c r="E298" s="11" t="s">
        <v>19833</v>
      </c>
      <c r="F298" s="15" t="str">
        <f>IFERROR(VLOOKUP(VENTAS[[#This Row],[Código del producto Vendido]],STOCK[],5,FALSE),"-")</f>
        <v>-</v>
      </c>
      <c r="G298" s="15">
        <v>1</v>
      </c>
      <c r="H298" s="16">
        <v>15</v>
      </c>
      <c r="I298" s="16">
        <f>VENTAS[[#This Row],[Cantidad]]*VENTAS[[#This Row],[Precio Venta]]</f>
        <v>15</v>
      </c>
      <c r="J298" s="16">
        <f>IF(VENTAS[[#This Row],[Nombre del Gestor]]&gt;1,VENTAS[[#This Row],[Total]]*10%,0)</f>
        <v>0</v>
      </c>
      <c r="K2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98" s="16">
        <f>VENTAS[[#This Row],[Total]]-VENTAS[[#This Row],[Comisión 10%]]-VENTAS[[#This Row],[Costo SIN Comision]]</f>
        <v>0</v>
      </c>
      <c r="M298" s="16"/>
    </row>
    <row r="299" ht="20" customHeight="1" spans="1:13">
      <c r="A299" s="10">
        <v>45097</v>
      </c>
      <c r="B299" s="11"/>
      <c r="C299" s="11"/>
      <c r="D299" s="11"/>
      <c r="E299" s="11" t="s">
        <v>19813</v>
      </c>
      <c r="F299" s="15" t="str">
        <f>IFERROR(VLOOKUP(VENTAS[[#This Row],[Código del producto Vendido]],STOCK[],5,FALSE),"-")</f>
        <v>-</v>
      </c>
      <c r="G299" s="15">
        <v>1</v>
      </c>
      <c r="H299" s="16">
        <v>22</v>
      </c>
      <c r="I299" s="16">
        <f>VENTAS[[#This Row],[Cantidad]]*VENTAS[[#This Row],[Precio Venta]]</f>
        <v>22</v>
      </c>
      <c r="J299" s="16">
        <f>IF(VENTAS[[#This Row],[Nombre del Gestor]]&gt;1,VENTAS[[#This Row],[Total]]*10%,0)</f>
        <v>0</v>
      </c>
      <c r="K2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299" s="16">
        <f>VENTAS[[#This Row],[Total]]-VENTAS[[#This Row],[Comisión 10%]]-VENTAS[[#This Row],[Costo SIN Comision]]</f>
        <v>0</v>
      </c>
      <c r="M299" s="16"/>
    </row>
    <row r="300" ht="20" customHeight="1" spans="1:13">
      <c r="A300" s="10">
        <v>45097</v>
      </c>
      <c r="B300" s="11"/>
      <c r="C300" s="11"/>
      <c r="D300" s="11"/>
      <c r="E300" s="11" t="s">
        <v>19735</v>
      </c>
      <c r="F300" s="15" t="str">
        <f>IFERROR(VLOOKUP(VENTAS[[#This Row],[Código del producto Vendido]],STOCK[],5,FALSE),"-")</f>
        <v>-</v>
      </c>
      <c r="G300" s="15">
        <v>1</v>
      </c>
      <c r="H300" s="16">
        <v>35</v>
      </c>
      <c r="I300" s="16">
        <f>VENTAS[[#This Row],[Cantidad]]*VENTAS[[#This Row],[Precio Venta]]</f>
        <v>35</v>
      </c>
      <c r="J300" s="16">
        <f>IF(VENTAS[[#This Row],[Nombre del Gestor]]&gt;1,VENTAS[[#This Row],[Total]]*10%,0)</f>
        <v>0</v>
      </c>
      <c r="K3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300" s="16">
        <f>VENTAS[[#This Row],[Total]]-VENTAS[[#This Row],[Comisión 10%]]-VENTAS[[#This Row],[Costo SIN Comision]]</f>
        <v>0</v>
      </c>
      <c r="M300" s="16"/>
    </row>
    <row r="301" ht="20" customHeight="1" spans="1:13">
      <c r="A301" s="10">
        <v>45097</v>
      </c>
      <c r="B301" s="11"/>
      <c r="C301" s="11"/>
      <c r="D301" s="11"/>
      <c r="E301" s="11" t="s">
        <v>19834</v>
      </c>
      <c r="F301" s="15" t="str">
        <f>IFERROR(VLOOKUP(VENTAS[[#This Row],[Código del producto Vendido]],STOCK[],5,FALSE),"-")</f>
        <v>-</v>
      </c>
      <c r="G301" s="15">
        <v>1</v>
      </c>
      <c r="H301" s="16">
        <v>25</v>
      </c>
      <c r="I301" s="16">
        <f>VENTAS[[#This Row],[Cantidad]]*VENTAS[[#This Row],[Precio Venta]]</f>
        <v>25</v>
      </c>
      <c r="J301" s="16">
        <f>IF(VENTAS[[#This Row],[Nombre del Gestor]]&gt;1,VENTAS[[#This Row],[Total]]*10%,0)</f>
        <v>0</v>
      </c>
      <c r="K3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01" s="16">
        <f>VENTAS[[#This Row],[Total]]-VENTAS[[#This Row],[Comisión 10%]]-VENTAS[[#This Row],[Costo SIN Comision]]</f>
        <v>0</v>
      </c>
      <c r="M301" s="16"/>
    </row>
    <row r="302" ht="20" customHeight="1" spans="1:13">
      <c r="A302" s="10">
        <v>45097</v>
      </c>
      <c r="B302" s="11"/>
      <c r="C302" s="11"/>
      <c r="D302" s="11"/>
      <c r="E302" s="11" t="s">
        <v>19835</v>
      </c>
      <c r="F302" s="15" t="str">
        <f>IFERROR(VLOOKUP(VENTAS[[#This Row],[Código del producto Vendido]],STOCK[],5,FALSE),"-")</f>
        <v>-</v>
      </c>
      <c r="G302" s="15">
        <v>1</v>
      </c>
      <c r="H302" s="16">
        <v>10</v>
      </c>
      <c r="I302" s="16">
        <f>VENTAS[[#This Row],[Cantidad]]*VENTAS[[#This Row],[Precio Venta]]</f>
        <v>10</v>
      </c>
      <c r="J302" s="16">
        <f>IF(VENTAS[[#This Row],[Nombre del Gestor]]&gt;1,VENTAS[[#This Row],[Total]]*10%,0)</f>
        <v>0</v>
      </c>
      <c r="K3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302" s="16">
        <f>VENTAS[[#This Row],[Total]]-VENTAS[[#This Row],[Comisión 10%]]-VENTAS[[#This Row],[Costo SIN Comision]]</f>
        <v>0</v>
      </c>
      <c r="M302" s="16"/>
    </row>
    <row r="303" s="2" customFormat="1" ht="20" customHeight="1" spans="1:13">
      <c r="A303" s="21">
        <v>45097</v>
      </c>
      <c r="B303" s="22"/>
      <c r="C303" s="22"/>
      <c r="D303" s="22"/>
      <c r="E303" s="22" t="s">
        <v>19836</v>
      </c>
      <c r="F303" s="24" t="str">
        <f>IFERROR(VLOOKUP(VENTAS[[#This Row],[Código del producto Vendido]],STOCK[],5,FALSE),"-")</f>
        <v>-</v>
      </c>
      <c r="G303" s="24">
        <v>1</v>
      </c>
      <c r="H303" s="25">
        <v>35</v>
      </c>
      <c r="I303" s="16">
        <f>VENTAS[[#This Row],[Cantidad]]*VENTAS[[#This Row],[Precio Venta]]</f>
        <v>35</v>
      </c>
      <c r="J303" s="16">
        <f>IF(VENTAS[[#This Row],[Nombre del Gestor]]&gt;1,VENTAS[[#This Row],[Total]]*10%,0)</f>
        <v>0</v>
      </c>
      <c r="K3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303" s="16">
        <f>VENTAS[[#This Row],[Total]]-VENTAS[[#This Row],[Comisión 10%]]-VENTAS[[#This Row],[Costo SIN Comision]]</f>
        <v>0</v>
      </c>
      <c r="M303" s="25"/>
    </row>
    <row r="304" ht="20" customHeight="1" spans="1:13">
      <c r="A304" s="21">
        <v>45100</v>
      </c>
      <c r="B304" s="22" t="s">
        <v>19837</v>
      </c>
      <c r="C304" s="22" t="s">
        <v>19838</v>
      </c>
      <c r="D304" s="22"/>
      <c r="E304" s="22" t="s">
        <v>19549</v>
      </c>
      <c r="F304" s="24" t="str">
        <f>IFERROR(VLOOKUP(VENTAS[[#This Row],[Código del producto Vendido]],STOCK[],5,FALSE),"-")</f>
        <v>-</v>
      </c>
      <c r="G304" s="24">
        <v>1</v>
      </c>
      <c r="H304" s="25">
        <v>30</v>
      </c>
      <c r="I304" s="16">
        <f>VENTAS[[#This Row],[Cantidad]]*VENTAS[[#This Row],[Precio Venta]]</f>
        <v>30</v>
      </c>
      <c r="J304" s="16">
        <f>IF(VENTAS[[#This Row],[Nombre del Gestor]]&gt;1,VENTAS[[#This Row],[Total]]*10%,0)</f>
        <v>0</v>
      </c>
      <c r="K3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304" s="16">
        <f>VENTAS[[#This Row],[Total]]-VENTAS[[#This Row],[Comisión 10%]]-VENTAS[[#This Row],[Costo SIN Comision]]</f>
        <v>0</v>
      </c>
      <c r="M304" s="16"/>
    </row>
    <row r="305" ht="20" customHeight="1" spans="1:13">
      <c r="A305" s="10">
        <v>45106</v>
      </c>
      <c r="B305" s="11"/>
      <c r="C305" s="11"/>
      <c r="D305" s="11"/>
      <c r="E305" s="11" t="s">
        <v>19839</v>
      </c>
      <c r="F305" s="15" t="str">
        <f>IFERROR(VLOOKUP(VENTAS[[#This Row],[Código del producto Vendido]],STOCK[],5,FALSE),"-")</f>
        <v>-</v>
      </c>
      <c r="G305" s="15">
        <v>1</v>
      </c>
      <c r="H305" s="16">
        <v>35</v>
      </c>
      <c r="I305" s="16">
        <f>VENTAS[[#This Row],[Cantidad]]*VENTAS[[#This Row],[Precio Venta]]</f>
        <v>35</v>
      </c>
      <c r="J305" s="16">
        <f>IF(VENTAS[[#This Row],[Nombre del Gestor]]&gt;1,VENTAS[[#This Row],[Total]]*10%,0)</f>
        <v>0</v>
      </c>
      <c r="K3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305" s="16">
        <f>VENTAS[[#This Row],[Total]]-VENTAS[[#This Row],[Comisión 10%]]-VENTAS[[#This Row],[Costo SIN Comision]]</f>
        <v>0</v>
      </c>
      <c r="M305" s="16"/>
    </row>
    <row r="306" ht="20" customHeight="1" spans="1:13">
      <c r="A306" s="10">
        <v>45106</v>
      </c>
      <c r="B306" s="11"/>
      <c r="C306" s="11"/>
      <c r="D306" s="11"/>
      <c r="E306" s="11" t="s">
        <v>19840</v>
      </c>
      <c r="F306" s="15" t="str">
        <f>IFERROR(VLOOKUP(VENTAS[[#This Row],[Código del producto Vendido]],STOCK[],5,FALSE),"-")</f>
        <v>-</v>
      </c>
      <c r="G306" s="15">
        <v>1</v>
      </c>
      <c r="H306" s="16">
        <v>15</v>
      </c>
      <c r="I306" s="16">
        <f>VENTAS[[#This Row],[Cantidad]]*VENTAS[[#This Row],[Precio Venta]]</f>
        <v>15</v>
      </c>
      <c r="J306" s="16">
        <f>IF(VENTAS[[#This Row],[Nombre del Gestor]]&gt;1,VENTAS[[#This Row],[Total]]*10%,0)</f>
        <v>0</v>
      </c>
      <c r="K3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306" s="16">
        <f>VENTAS[[#This Row],[Total]]-VENTAS[[#This Row],[Comisión 10%]]-VENTAS[[#This Row],[Costo SIN Comision]]</f>
        <v>0</v>
      </c>
      <c r="M306" s="16"/>
    </row>
    <row r="307" ht="20" customHeight="1" spans="1:13">
      <c r="A307" s="10">
        <v>45107</v>
      </c>
      <c r="B307" s="11"/>
      <c r="C307" s="11"/>
      <c r="D307" s="11"/>
      <c r="E307" s="11" t="s">
        <v>19841</v>
      </c>
      <c r="F307" s="15" t="str">
        <f>IFERROR(VLOOKUP(VENTAS[[#This Row],[Código del producto Vendido]],STOCK[],5,FALSE),"-")</f>
        <v>-</v>
      </c>
      <c r="G307" s="15">
        <v>1</v>
      </c>
      <c r="H307" s="16">
        <v>35</v>
      </c>
      <c r="I307" s="16">
        <f>VENTAS[[#This Row],[Cantidad]]*VENTAS[[#This Row],[Precio Venta]]</f>
        <v>35</v>
      </c>
      <c r="J307" s="16">
        <f>IF(VENTAS[[#This Row],[Nombre del Gestor]]&gt;1,VENTAS[[#This Row],[Total]]*10%,0)</f>
        <v>0</v>
      </c>
      <c r="K3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307" s="16">
        <f>VENTAS[[#This Row],[Total]]-VENTAS[[#This Row],[Comisión 10%]]-VENTAS[[#This Row],[Costo SIN Comision]]</f>
        <v>0</v>
      </c>
      <c r="M307" s="16"/>
    </row>
    <row r="308" ht="20" customHeight="1" spans="1:13">
      <c r="A308" s="10">
        <v>45107</v>
      </c>
      <c r="B308" s="11"/>
      <c r="C308" s="11"/>
      <c r="D308" s="11"/>
      <c r="E308" s="11" t="s">
        <v>19842</v>
      </c>
      <c r="F308" s="15" t="str">
        <f>IFERROR(VLOOKUP(VENTAS[[#This Row],[Código del producto Vendido]],STOCK[],5,FALSE),"-")</f>
        <v>-</v>
      </c>
      <c r="G308" s="15">
        <v>1</v>
      </c>
      <c r="H308" s="16">
        <v>22</v>
      </c>
      <c r="I308" s="16">
        <f>VENTAS[[#This Row],[Cantidad]]*VENTAS[[#This Row],[Precio Venta]]</f>
        <v>22</v>
      </c>
      <c r="J308" s="16">
        <f>IF(VENTAS[[#This Row],[Nombre del Gestor]]&gt;1,VENTAS[[#This Row],[Total]]*10%,0)</f>
        <v>0</v>
      </c>
      <c r="K3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308" s="16">
        <f>VENTAS[[#This Row],[Total]]-VENTAS[[#This Row],[Comisión 10%]]-VENTAS[[#This Row],[Costo SIN Comision]]</f>
        <v>0</v>
      </c>
      <c r="M308" s="16"/>
    </row>
    <row r="309" ht="20" customHeight="1" spans="1:13">
      <c r="A309" s="10">
        <v>45103</v>
      </c>
      <c r="B309" s="11"/>
      <c r="C309" s="11"/>
      <c r="D309" s="11"/>
      <c r="E309" s="11" t="s">
        <v>19769</v>
      </c>
      <c r="F309" s="15" t="str">
        <f>IFERROR(VLOOKUP(VENTAS[[#This Row],[Código del producto Vendido]],STOCK[],5,FALSE),"-")</f>
        <v>-</v>
      </c>
      <c r="G309" s="15">
        <v>1</v>
      </c>
      <c r="H309" s="16">
        <v>25</v>
      </c>
      <c r="I309" s="16">
        <f>VENTAS[[#This Row],[Cantidad]]*VENTAS[[#This Row],[Precio Venta]]</f>
        <v>25</v>
      </c>
      <c r="J309" s="16">
        <f>IF(VENTAS[[#This Row],[Nombre del Gestor]]&gt;1,VENTAS[[#This Row],[Total]]*10%,0)</f>
        <v>0</v>
      </c>
      <c r="K3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09" s="16">
        <f>VENTAS[[#This Row],[Total]]-VENTAS[[#This Row],[Comisión 10%]]-VENTAS[[#This Row],[Costo SIN Comision]]</f>
        <v>0</v>
      </c>
      <c r="M309" s="16"/>
    </row>
    <row r="310" ht="20" customHeight="1" spans="1:13">
      <c r="A310" s="10">
        <v>45100</v>
      </c>
      <c r="B310" s="11"/>
      <c r="C310" s="11"/>
      <c r="D310" s="11"/>
      <c r="E310" s="11" t="s">
        <v>19776</v>
      </c>
      <c r="F310" s="15" t="str">
        <f>IFERROR(VLOOKUP(VENTAS[[#This Row],[Código del producto Vendido]],STOCK[],5,FALSE),"-")</f>
        <v>-</v>
      </c>
      <c r="G310" s="15">
        <v>1</v>
      </c>
      <c r="H310" s="16">
        <v>25</v>
      </c>
      <c r="I310" s="16">
        <f>VENTAS[[#This Row],[Cantidad]]*VENTAS[[#This Row],[Precio Venta]]</f>
        <v>25</v>
      </c>
      <c r="J310" s="16">
        <f>IF(VENTAS[[#This Row],[Nombre del Gestor]]&gt;1,VENTAS[[#This Row],[Total]]*10%,0)</f>
        <v>0</v>
      </c>
      <c r="K3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10" s="16">
        <f>VENTAS[[#This Row],[Total]]-VENTAS[[#This Row],[Comisión 10%]]-VENTAS[[#This Row],[Costo SIN Comision]]</f>
        <v>0</v>
      </c>
      <c r="M310" s="16"/>
    </row>
    <row r="311" ht="20" customHeight="1" spans="1:13">
      <c r="A311" s="10">
        <v>45103</v>
      </c>
      <c r="B311" s="11"/>
      <c r="C311" s="11"/>
      <c r="D311" s="11"/>
      <c r="E311" s="11" t="s">
        <v>19843</v>
      </c>
      <c r="F311" s="15" t="str">
        <f>IFERROR(VLOOKUP(VENTAS[[#This Row],[Código del producto Vendido]],STOCK[],5,FALSE),"-")</f>
        <v>-</v>
      </c>
      <c r="G311" s="15">
        <v>1</v>
      </c>
      <c r="H311" s="16">
        <v>28</v>
      </c>
      <c r="I311" s="16">
        <f>VENTAS[[#This Row],[Cantidad]]*VENTAS[[#This Row],[Precio Venta]]</f>
        <v>28</v>
      </c>
      <c r="J311" s="16">
        <f>IF(VENTAS[[#This Row],[Nombre del Gestor]]&gt;1,VENTAS[[#This Row],[Total]]*10%,0)</f>
        <v>0</v>
      </c>
      <c r="K3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11" s="16">
        <f>VENTAS[[#This Row],[Total]]-VENTAS[[#This Row],[Comisión 10%]]-VENTAS[[#This Row],[Costo SIN Comision]]</f>
        <v>0</v>
      </c>
      <c r="M311" s="16"/>
    </row>
    <row r="312" ht="20" customHeight="1" spans="1:13">
      <c r="A312" s="10">
        <v>45100</v>
      </c>
      <c r="B312" s="11"/>
      <c r="C312" s="11"/>
      <c r="D312" s="11"/>
      <c r="E312" s="11" t="s">
        <v>19844</v>
      </c>
      <c r="F312" s="15" t="str">
        <f>IFERROR(VLOOKUP(VENTAS[[#This Row],[Código del producto Vendido]],STOCK[],5,FALSE),"-")</f>
        <v>-</v>
      </c>
      <c r="G312" s="15">
        <v>1</v>
      </c>
      <c r="H312" s="16">
        <v>28</v>
      </c>
      <c r="I312" s="16">
        <f>VENTAS[[#This Row],[Cantidad]]*VENTAS[[#This Row],[Precio Venta]]</f>
        <v>28</v>
      </c>
      <c r="J312" s="16">
        <f>IF(VENTAS[[#This Row],[Nombre del Gestor]]&gt;1,VENTAS[[#This Row],[Total]]*10%,0)</f>
        <v>0</v>
      </c>
      <c r="K3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12" s="16">
        <f>VENTAS[[#This Row],[Total]]-VENTAS[[#This Row],[Comisión 10%]]-VENTAS[[#This Row],[Costo SIN Comision]]</f>
        <v>0</v>
      </c>
      <c r="M312" s="16"/>
    </row>
    <row r="313" ht="20" customHeight="1" spans="1:13">
      <c r="A313" s="10">
        <v>45103</v>
      </c>
      <c r="B313" s="11"/>
      <c r="C313" s="11"/>
      <c r="D313" s="11"/>
      <c r="E313" s="11" t="s">
        <v>19845</v>
      </c>
      <c r="F313" s="15" t="str">
        <f>IFERROR(VLOOKUP(VENTAS[[#This Row],[Código del producto Vendido]],STOCK[],5,FALSE),"-")</f>
        <v>-</v>
      </c>
      <c r="G313" s="15">
        <v>1</v>
      </c>
      <c r="H313" s="16">
        <v>28</v>
      </c>
      <c r="I313" s="16">
        <f>VENTAS[[#This Row],[Cantidad]]*VENTAS[[#This Row],[Precio Venta]]</f>
        <v>28</v>
      </c>
      <c r="J313" s="16">
        <f>IF(VENTAS[[#This Row],[Nombre del Gestor]]&gt;1,VENTAS[[#This Row],[Total]]*10%,0)</f>
        <v>0</v>
      </c>
      <c r="K3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13" s="16">
        <f>VENTAS[[#This Row],[Total]]-VENTAS[[#This Row],[Comisión 10%]]-VENTAS[[#This Row],[Costo SIN Comision]]</f>
        <v>0</v>
      </c>
      <c r="M313" s="16"/>
    </row>
    <row r="314" ht="20" customHeight="1" spans="1:13">
      <c r="A314" s="10">
        <v>45100</v>
      </c>
      <c r="B314" s="11"/>
      <c r="C314" s="11"/>
      <c r="D314" s="11"/>
      <c r="E314" s="11" t="s">
        <v>19846</v>
      </c>
      <c r="F314" s="15" t="str">
        <f>IFERROR(VLOOKUP(VENTAS[[#This Row],[Código del producto Vendido]],STOCK[],5,FALSE),"-")</f>
        <v>-</v>
      </c>
      <c r="G314" s="15">
        <v>1</v>
      </c>
      <c r="H314" s="16">
        <v>28</v>
      </c>
      <c r="I314" s="16">
        <f>VENTAS[[#This Row],[Cantidad]]*VENTAS[[#This Row],[Precio Venta]]</f>
        <v>28</v>
      </c>
      <c r="J314" s="16">
        <f>IF(VENTAS[[#This Row],[Nombre del Gestor]]&gt;1,VENTAS[[#This Row],[Total]]*10%,0)</f>
        <v>0</v>
      </c>
      <c r="K3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14" s="16">
        <f>VENTAS[[#This Row],[Total]]-VENTAS[[#This Row],[Comisión 10%]]-VENTAS[[#This Row],[Costo SIN Comision]]</f>
        <v>0</v>
      </c>
      <c r="M314" s="16"/>
    </row>
    <row r="315" ht="20" customHeight="1" spans="1:13">
      <c r="A315" s="10">
        <v>45100</v>
      </c>
      <c r="B315" s="11"/>
      <c r="C315" s="11"/>
      <c r="D315" s="11"/>
      <c r="E315" s="11" t="s">
        <v>19847</v>
      </c>
      <c r="F315" s="15" t="str">
        <f>IFERROR(VLOOKUP(VENTAS[[#This Row],[Código del producto Vendido]],STOCK[],5,FALSE),"-")</f>
        <v>-</v>
      </c>
      <c r="G315" s="15">
        <v>1</v>
      </c>
      <c r="H315" s="16">
        <v>30</v>
      </c>
      <c r="I315" s="16">
        <f>VENTAS[[#This Row],[Cantidad]]*VENTAS[[#This Row],[Precio Venta]]</f>
        <v>30</v>
      </c>
      <c r="J315" s="16">
        <f>IF(VENTAS[[#This Row],[Nombre del Gestor]]&gt;1,VENTAS[[#This Row],[Total]]*10%,0)</f>
        <v>0</v>
      </c>
      <c r="K3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315" s="16">
        <f>VENTAS[[#This Row],[Total]]-VENTAS[[#This Row],[Comisión 10%]]-VENTAS[[#This Row],[Costo SIN Comision]]</f>
        <v>0</v>
      </c>
      <c r="M315" s="16"/>
    </row>
    <row r="316" ht="20" customHeight="1" spans="1:13">
      <c r="A316" s="10">
        <v>45100</v>
      </c>
      <c r="B316" s="11"/>
      <c r="C316" s="11"/>
      <c r="D316" s="11"/>
      <c r="E316" s="11" t="s">
        <v>19848</v>
      </c>
      <c r="F316" s="15" t="str">
        <f>IFERROR(VLOOKUP(VENTAS[[#This Row],[Código del producto Vendido]],STOCK[],5,FALSE),"-")</f>
        <v>-</v>
      </c>
      <c r="G316" s="15">
        <v>1</v>
      </c>
      <c r="H316" s="16">
        <v>28</v>
      </c>
      <c r="I316" s="16">
        <f>VENTAS[[#This Row],[Cantidad]]*VENTAS[[#This Row],[Precio Venta]]</f>
        <v>28</v>
      </c>
      <c r="J316" s="16">
        <f>IF(VENTAS[[#This Row],[Nombre del Gestor]]&gt;1,VENTAS[[#This Row],[Total]]*10%,0)</f>
        <v>0</v>
      </c>
      <c r="K3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16" s="16">
        <f>VENTAS[[#This Row],[Total]]-VENTAS[[#This Row],[Comisión 10%]]-VENTAS[[#This Row],[Costo SIN Comision]]</f>
        <v>0</v>
      </c>
      <c r="M316" s="16"/>
    </row>
    <row r="317" ht="20" customHeight="1" spans="1:13">
      <c r="A317" s="10">
        <v>45133</v>
      </c>
      <c r="B317" s="11"/>
      <c r="C317" s="11"/>
      <c r="D317" s="11"/>
      <c r="E317" s="11" t="s">
        <v>19849</v>
      </c>
      <c r="F317" s="15" t="str">
        <f>IFERROR(VLOOKUP(VENTAS[[#This Row],[Código del producto Vendido]],STOCK[],5,FALSE),"-")</f>
        <v>-</v>
      </c>
      <c r="G317" s="15">
        <v>1</v>
      </c>
      <c r="H317" s="16">
        <v>14</v>
      </c>
      <c r="I317" s="16">
        <f>VENTAS[[#This Row],[Cantidad]]*VENTAS[[#This Row],[Precio Venta]]</f>
        <v>14</v>
      </c>
      <c r="J317" s="16">
        <f>IF(VENTAS[[#This Row],[Nombre del Gestor]]&gt;1,VENTAS[[#This Row],[Total]]*10%,0)</f>
        <v>0</v>
      </c>
      <c r="K3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317" s="16">
        <f>VENTAS[[#This Row],[Total]]-VENTAS[[#This Row],[Comisión 10%]]-VENTAS[[#This Row],[Costo SIN Comision]]</f>
        <v>0</v>
      </c>
      <c r="M317" s="16"/>
    </row>
    <row r="318" ht="20" customHeight="1" spans="1:13">
      <c r="A318" s="23">
        <v>45133</v>
      </c>
      <c r="B318" s="11"/>
      <c r="C318" s="11"/>
      <c r="D318" s="11"/>
      <c r="E318" s="11" t="s">
        <v>19850</v>
      </c>
      <c r="F318" s="15" t="str">
        <f>IFERROR(VLOOKUP(VENTAS[[#This Row],[Código del producto Vendido]],STOCK[],5,FALSE),"-")</f>
        <v>-</v>
      </c>
      <c r="G318" s="15">
        <v>1</v>
      </c>
      <c r="H318" s="16">
        <v>12</v>
      </c>
      <c r="I318" s="16">
        <f>VENTAS[[#This Row],[Cantidad]]*VENTAS[[#This Row],[Precio Venta]]</f>
        <v>12</v>
      </c>
      <c r="J318" s="16">
        <f>IF(VENTAS[[#This Row],[Nombre del Gestor]]&gt;1,VENTAS[[#This Row],[Total]]*10%,0)</f>
        <v>0</v>
      </c>
      <c r="K3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318" s="16">
        <f>VENTAS[[#This Row],[Total]]-VENTAS[[#This Row],[Comisión 10%]]-VENTAS[[#This Row],[Costo SIN Comision]]</f>
        <v>0</v>
      </c>
      <c r="M318" s="16"/>
    </row>
    <row r="319" ht="20" customHeight="1" spans="1:13">
      <c r="A319" s="10">
        <v>45108</v>
      </c>
      <c r="B319" s="11"/>
      <c r="C319" s="11"/>
      <c r="D319" s="11"/>
      <c r="E319" s="11" t="s">
        <v>19851</v>
      </c>
      <c r="F319" s="15" t="str">
        <f>IFERROR(VLOOKUP(VENTAS[[#This Row],[Código del producto Vendido]],STOCK[],5,FALSE),"-")</f>
        <v>-</v>
      </c>
      <c r="G319" s="15">
        <v>1</v>
      </c>
      <c r="H319" s="16">
        <v>22</v>
      </c>
      <c r="I319" s="16">
        <f>VENTAS[[#This Row],[Cantidad]]*VENTAS[[#This Row],[Precio Venta]]</f>
        <v>22</v>
      </c>
      <c r="J319" s="16">
        <f>IF(VENTAS[[#This Row],[Nombre del Gestor]]&gt;1,VENTAS[[#This Row],[Total]]*10%,0)</f>
        <v>0</v>
      </c>
      <c r="K3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319" s="16">
        <f>VENTAS[[#This Row],[Total]]-VENTAS[[#This Row],[Comisión 10%]]-VENTAS[[#This Row],[Costo SIN Comision]]</f>
        <v>0</v>
      </c>
      <c r="M319" s="16"/>
    </row>
    <row r="320" ht="20" customHeight="1" spans="1:13">
      <c r="A320" s="10">
        <v>45107</v>
      </c>
      <c r="B320" s="11"/>
      <c r="C320" s="11"/>
      <c r="D320" s="11"/>
      <c r="E320" s="11" t="s">
        <v>19539</v>
      </c>
      <c r="F320" s="15" t="str">
        <f>IFERROR(VLOOKUP(VENTAS[[#This Row],[Código del producto Vendido]],STOCK[],5,FALSE),"-")</f>
        <v>-</v>
      </c>
      <c r="G320" s="15">
        <v>1</v>
      </c>
      <c r="H320" s="16">
        <v>8</v>
      </c>
      <c r="I320" s="16">
        <f>VENTAS[[#This Row],[Cantidad]]*VENTAS[[#This Row],[Precio Venta]]</f>
        <v>8</v>
      </c>
      <c r="J320" s="16">
        <f>IF(VENTAS[[#This Row],[Nombre del Gestor]]&gt;1,VENTAS[[#This Row],[Total]]*10%,0)</f>
        <v>0</v>
      </c>
      <c r="K3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320" s="16">
        <f>VENTAS[[#This Row],[Total]]-VENTAS[[#This Row],[Comisión 10%]]-VENTAS[[#This Row],[Costo SIN Comision]]</f>
        <v>0</v>
      </c>
      <c r="M320" s="16"/>
    </row>
    <row r="321" ht="20" customHeight="1" spans="1:13">
      <c r="A321" s="10">
        <v>45108</v>
      </c>
      <c r="B321" s="11"/>
      <c r="C321" s="11"/>
      <c r="D321" s="11"/>
      <c r="E321" s="11" t="s">
        <v>19678</v>
      </c>
      <c r="F321" s="15" t="str">
        <f>IFERROR(VLOOKUP(VENTAS[[#This Row],[Código del producto Vendido]],STOCK[],5,FALSE),"-")</f>
        <v>-</v>
      </c>
      <c r="G321" s="15">
        <v>1</v>
      </c>
      <c r="H321" s="16">
        <v>12</v>
      </c>
      <c r="I321" s="16">
        <f>VENTAS[[#This Row],[Cantidad]]*VENTAS[[#This Row],[Precio Venta]]</f>
        <v>12</v>
      </c>
      <c r="J321" s="16">
        <f>IF(VENTAS[[#This Row],[Nombre del Gestor]]&gt;1,VENTAS[[#This Row],[Total]]*10%,0)</f>
        <v>0</v>
      </c>
      <c r="K3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321" s="16">
        <f>VENTAS[[#This Row],[Total]]-VENTAS[[#This Row],[Comisión 10%]]-VENTAS[[#This Row],[Costo SIN Comision]]</f>
        <v>0</v>
      </c>
      <c r="M321" s="16"/>
    </row>
    <row r="322" ht="20" customHeight="1" spans="1:13">
      <c r="A322" s="10">
        <v>45107</v>
      </c>
      <c r="B322" s="11"/>
      <c r="C322" s="11"/>
      <c r="D322" s="11"/>
      <c r="E322" s="11" t="s">
        <v>19852</v>
      </c>
      <c r="F322" s="15" t="str">
        <f>IFERROR(VLOOKUP(VENTAS[[#This Row],[Código del producto Vendido]],STOCK[],5,FALSE),"-")</f>
        <v>-</v>
      </c>
      <c r="G322" s="15">
        <v>1</v>
      </c>
      <c r="H322" s="16">
        <v>28</v>
      </c>
      <c r="I322" s="16">
        <f>VENTAS[[#This Row],[Cantidad]]*VENTAS[[#This Row],[Precio Venta]]</f>
        <v>28</v>
      </c>
      <c r="J322" s="16">
        <f>IF(VENTAS[[#This Row],[Nombre del Gestor]]&gt;1,VENTAS[[#This Row],[Total]]*10%,0)</f>
        <v>0</v>
      </c>
      <c r="K3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22" s="16">
        <f>VENTAS[[#This Row],[Total]]-VENTAS[[#This Row],[Comisión 10%]]-VENTAS[[#This Row],[Costo SIN Comision]]</f>
        <v>0</v>
      </c>
      <c r="M322" s="16"/>
    </row>
    <row r="323" ht="20" customHeight="1" spans="1:13">
      <c r="A323" s="10">
        <v>45133</v>
      </c>
      <c r="B323" s="11"/>
      <c r="C323" s="11"/>
      <c r="D323" s="11"/>
      <c r="E323" s="11" t="s">
        <v>19853</v>
      </c>
      <c r="F323" s="15" t="str">
        <f>IFERROR(VLOOKUP(VENTAS[[#This Row],[Código del producto Vendido]],STOCK[],5,FALSE),"-")</f>
        <v>-</v>
      </c>
      <c r="G323" s="15">
        <v>1</v>
      </c>
      <c r="H323" s="16">
        <v>14</v>
      </c>
      <c r="I323" s="16">
        <f>VENTAS[[#This Row],[Cantidad]]*VENTAS[[#This Row],[Precio Venta]]</f>
        <v>14</v>
      </c>
      <c r="J323" s="16">
        <f>IF(VENTAS[[#This Row],[Nombre del Gestor]]&gt;1,VENTAS[[#This Row],[Total]]*10%,0)</f>
        <v>0</v>
      </c>
      <c r="K3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323" s="16">
        <f>VENTAS[[#This Row],[Total]]-VENTAS[[#This Row],[Comisión 10%]]-VENTAS[[#This Row],[Costo SIN Comision]]</f>
        <v>0</v>
      </c>
      <c r="M323" s="16"/>
    </row>
    <row r="324" ht="20" customHeight="1" spans="1:13">
      <c r="A324" s="10">
        <v>45103</v>
      </c>
      <c r="B324" s="11"/>
      <c r="C324" s="11"/>
      <c r="D324" s="11"/>
      <c r="E324" s="11" t="s">
        <v>19774</v>
      </c>
      <c r="F324" s="15" t="str">
        <f>IFERROR(VLOOKUP(VENTAS[[#This Row],[Código del producto Vendido]],STOCK[],5,FALSE),"-")</f>
        <v>-</v>
      </c>
      <c r="G324" s="15">
        <v>1</v>
      </c>
      <c r="H324" s="16">
        <v>12</v>
      </c>
      <c r="I324" s="16">
        <f>VENTAS[[#This Row],[Cantidad]]*VENTAS[[#This Row],[Precio Venta]]</f>
        <v>12</v>
      </c>
      <c r="J324" s="16">
        <f>IF(VENTAS[[#This Row],[Nombre del Gestor]]&gt;1,VENTAS[[#This Row],[Total]]*10%,0)</f>
        <v>0</v>
      </c>
      <c r="K3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324" s="16">
        <f>VENTAS[[#This Row],[Total]]-VENTAS[[#This Row],[Comisión 10%]]-VENTAS[[#This Row],[Costo SIN Comision]]</f>
        <v>0</v>
      </c>
      <c r="M324" s="16"/>
    </row>
    <row r="325" ht="20" customHeight="1" spans="1:13">
      <c r="A325" s="10">
        <v>45108</v>
      </c>
      <c r="B325" s="11"/>
      <c r="C325" s="11"/>
      <c r="D325" s="11"/>
      <c r="E325" s="11" t="s">
        <v>19815</v>
      </c>
      <c r="F325" s="15" t="str">
        <f>IFERROR(VLOOKUP(VENTAS[[#This Row],[Código del producto Vendido]],STOCK[],5,FALSE),"-")</f>
        <v>-</v>
      </c>
      <c r="G325" s="15">
        <v>1</v>
      </c>
      <c r="H325" s="16">
        <v>25</v>
      </c>
      <c r="I325" s="16">
        <f>VENTAS[[#This Row],[Cantidad]]*VENTAS[[#This Row],[Precio Venta]]</f>
        <v>25</v>
      </c>
      <c r="J325" s="16">
        <f>IF(VENTAS[[#This Row],[Nombre del Gestor]]&gt;1,VENTAS[[#This Row],[Total]]*10%,0)</f>
        <v>0</v>
      </c>
      <c r="K3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25" s="16">
        <f>VENTAS[[#This Row],[Total]]-VENTAS[[#This Row],[Comisión 10%]]-VENTAS[[#This Row],[Costo SIN Comision]]</f>
        <v>0</v>
      </c>
      <c r="M325" s="16"/>
    </row>
    <row r="326" ht="20" customHeight="1" spans="1:13">
      <c r="A326" s="10">
        <v>45110</v>
      </c>
      <c r="B326" s="11"/>
      <c r="C326" s="11"/>
      <c r="D326" s="11"/>
      <c r="E326" s="11" t="s">
        <v>19845</v>
      </c>
      <c r="F326" s="15" t="str">
        <f>IFERROR(VLOOKUP(VENTAS[[#This Row],[Código del producto Vendido]],STOCK[],5,FALSE),"-")</f>
        <v>-</v>
      </c>
      <c r="G326" s="15">
        <v>1</v>
      </c>
      <c r="H326" s="16">
        <v>28</v>
      </c>
      <c r="I326" s="16">
        <f>VENTAS[[#This Row],[Cantidad]]*VENTAS[[#This Row],[Precio Venta]]</f>
        <v>28</v>
      </c>
      <c r="J326" s="16">
        <f>IF(VENTAS[[#This Row],[Nombre del Gestor]]&gt;1,VENTAS[[#This Row],[Total]]*10%,0)</f>
        <v>0</v>
      </c>
      <c r="K3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26" s="16">
        <f>VENTAS[[#This Row],[Total]]-VENTAS[[#This Row],[Comisión 10%]]-VENTAS[[#This Row],[Costo SIN Comision]]</f>
        <v>0</v>
      </c>
      <c r="M326" s="16"/>
    </row>
    <row r="327" ht="20" customHeight="1" spans="1:13">
      <c r="A327" s="10">
        <v>45113</v>
      </c>
      <c r="B327" s="11"/>
      <c r="C327" s="11"/>
      <c r="D327" s="11"/>
      <c r="E327" s="11" t="s">
        <v>19854</v>
      </c>
      <c r="F327" s="15" t="str">
        <f>IFERROR(VLOOKUP(VENTAS[[#This Row],[Código del producto Vendido]],STOCK[],5,FALSE),"-")</f>
        <v>-</v>
      </c>
      <c r="G327" s="15">
        <v>1</v>
      </c>
      <c r="H327" s="16">
        <v>30</v>
      </c>
      <c r="I327" s="16">
        <f>VENTAS[[#This Row],[Cantidad]]*VENTAS[[#This Row],[Precio Venta]]</f>
        <v>30</v>
      </c>
      <c r="J327" s="16">
        <f>IF(VENTAS[[#This Row],[Nombre del Gestor]]&gt;1,VENTAS[[#This Row],[Total]]*10%,0)</f>
        <v>0</v>
      </c>
      <c r="K3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327" s="16">
        <f>VENTAS[[#This Row],[Total]]-VENTAS[[#This Row],[Comisión 10%]]-VENTAS[[#This Row],[Costo SIN Comision]]</f>
        <v>0</v>
      </c>
      <c r="M327" s="16"/>
    </row>
    <row r="328" ht="20" customHeight="1" spans="1:13">
      <c r="A328" s="10">
        <v>45113</v>
      </c>
      <c r="B328" s="11"/>
      <c r="C328" s="11"/>
      <c r="D328" s="11"/>
      <c r="E328" s="11" t="s">
        <v>19848</v>
      </c>
      <c r="F328" s="15" t="str">
        <f>IFERROR(VLOOKUP(VENTAS[[#This Row],[Código del producto Vendido]],STOCK[],5,FALSE),"-")</f>
        <v>-</v>
      </c>
      <c r="G328" s="15">
        <v>1</v>
      </c>
      <c r="H328" s="16">
        <v>28</v>
      </c>
      <c r="I328" s="16">
        <f>VENTAS[[#This Row],[Cantidad]]*VENTAS[[#This Row],[Precio Venta]]</f>
        <v>28</v>
      </c>
      <c r="J328" s="16">
        <f>IF(VENTAS[[#This Row],[Nombre del Gestor]]&gt;1,VENTAS[[#This Row],[Total]]*10%,0)</f>
        <v>0</v>
      </c>
      <c r="K3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28" s="16">
        <f>VENTAS[[#This Row],[Total]]-VENTAS[[#This Row],[Comisión 10%]]-VENTAS[[#This Row],[Costo SIN Comision]]</f>
        <v>0</v>
      </c>
      <c r="M328" s="16"/>
    </row>
    <row r="329" ht="20" customHeight="1" spans="1:13">
      <c r="A329" s="10">
        <v>45114</v>
      </c>
      <c r="B329" s="11"/>
      <c r="C329" s="11"/>
      <c r="D329" s="11"/>
      <c r="E329" s="11" t="s">
        <v>19855</v>
      </c>
      <c r="F329" s="15" t="str">
        <f>IFERROR(VLOOKUP(VENTAS[[#This Row],[Código del producto Vendido]],STOCK[],5,FALSE),"-")</f>
        <v>-</v>
      </c>
      <c r="G329" s="15">
        <v>1</v>
      </c>
      <c r="H329" s="16">
        <v>28</v>
      </c>
      <c r="I329" s="16">
        <f>VENTAS[[#This Row],[Cantidad]]*VENTAS[[#This Row],[Precio Venta]]</f>
        <v>28</v>
      </c>
      <c r="J329" s="16">
        <f>IF(VENTAS[[#This Row],[Nombre del Gestor]]&gt;1,VENTAS[[#This Row],[Total]]*10%,0)</f>
        <v>0</v>
      </c>
      <c r="K3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29" s="16">
        <f>VENTAS[[#This Row],[Total]]-VENTAS[[#This Row],[Comisión 10%]]-VENTAS[[#This Row],[Costo SIN Comision]]</f>
        <v>0</v>
      </c>
      <c r="M329" s="16"/>
    </row>
    <row r="330" ht="20" customHeight="1" spans="1:13">
      <c r="A330" s="10">
        <v>45111</v>
      </c>
      <c r="B330" s="11"/>
      <c r="C330" s="11"/>
      <c r="D330" s="11"/>
      <c r="E330" s="11" t="s">
        <v>19856</v>
      </c>
      <c r="F330" s="15" t="str">
        <f>IFERROR(VLOOKUP(VENTAS[[#This Row],[Código del producto Vendido]],STOCK[],5,FALSE),"-")</f>
        <v>-</v>
      </c>
      <c r="G330" s="15">
        <v>1</v>
      </c>
      <c r="H330" s="16">
        <v>14</v>
      </c>
      <c r="I330" s="16">
        <f>VENTAS[[#This Row],[Cantidad]]*VENTAS[[#This Row],[Precio Venta]]</f>
        <v>14</v>
      </c>
      <c r="J330" s="16">
        <f>IF(VENTAS[[#This Row],[Nombre del Gestor]]&gt;1,VENTAS[[#This Row],[Total]]*10%,0)</f>
        <v>0</v>
      </c>
      <c r="K3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330" s="16">
        <f>VENTAS[[#This Row],[Total]]-VENTAS[[#This Row],[Comisión 10%]]-VENTAS[[#This Row],[Costo SIN Comision]]</f>
        <v>0</v>
      </c>
      <c r="M330" s="16"/>
    </row>
    <row r="331" ht="20" customHeight="1" spans="1:13">
      <c r="A331" s="10">
        <v>45116</v>
      </c>
      <c r="B331" s="11"/>
      <c r="C331" s="11"/>
      <c r="D331" s="11"/>
      <c r="E331" s="11" t="s">
        <v>19857</v>
      </c>
      <c r="F331" s="15" t="str">
        <f>IFERROR(VLOOKUP(VENTAS[[#This Row],[Código del producto Vendido]],STOCK[],5,FALSE),"-")</f>
        <v>-</v>
      </c>
      <c r="G331" s="15">
        <v>1</v>
      </c>
      <c r="H331" s="16">
        <v>22</v>
      </c>
      <c r="I331" s="16">
        <f>VENTAS[[#This Row],[Cantidad]]*VENTAS[[#This Row],[Precio Venta]]</f>
        <v>22</v>
      </c>
      <c r="J331" s="16">
        <f>IF(VENTAS[[#This Row],[Nombre del Gestor]]&gt;1,VENTAS[[#This Row],[Total]]*10%,0)</f>
        <v>0</v>
      </c>
      <c r="K3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331" s="16">
        <f>VENTAS[[#This Row],[Total]]-VENTAS[[#This Row],[Comisión 10%]]-VENTAS[[#This Row],[Costo SIN Comision]]</f>
        <v>0</v>
      </c>
      <c r="M331" s="16"/>
    </row>
    <row r="332" ht="20" customHeight="1" spans="1:13">
      <c r="A332" s="10">
        <v>45111</v>
      </c>
      <c r="B332" s="11"/>
      <c r="C332" s="11"/>
      <c r="D332" s="11"/>
      <c r="E332" s="11" t="s">
        <v>19594</v>
      </c>
      <c r="F332" s="15" t="str">
        <f>IFERROR(VLOOKUP(VENTAS[[#This Row],[Código del producto Vendido]],STOCK[],5,FALSE),"-")</f>
        <v>-</v>
      </c>
      <c r="G332" s="15">
        <v>1</v>
      </c>
      <c r="H332" s="16">
        <v>20</v>
      </c>
      <c r="I332" s="16">
        <f>VENTAS[[#This Row],[Cantidad]]*VENTAS[[#This Row],[Precio Venta]]</f>
        <v>20</v>
      </c>
      <c r="J332" s="16">
        <f>IF(VENTAS[[#This Row],[Nombre del Gestor]]&gt;1,VENTAS[[#This Row],[Total]]*10%,0)</f>
        <v>0</v>
      </c>
      <c r="K3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332" s="16">
        <f>VENTAS[[#This Row],[Total]]-VENTAS[[#This Row],[Comisión 10%]]-VENTAS[[#This Row],[Costo SIN Comision]]</f>
        <v>0</v>
      </c>
      <c r="M332" s="16"/>
    </row>
    <row r="333" ht="20" customHeight="1" spans="1:13">
      <c r="A333" s="10">
        <v>45111</v>
      </c>
      <c r="B333" s="11"/>
      <c r="C333" s="11"/>
      <c r="D333" s="11"/>
      <c r="E333" s="11" t="s">
        <v>19844</v>
      </c>
      <c r="F333" s="15" t="str">
        <f>IFERROR(VLOOKUP(VENTAS[[#This Row],[Código del producto Vendido]],STOCK[],5,FALSE),"-")</f>
        <v>-</v>
      </c>
      <c r="G333" s="15">
        <v>1</v>
      </c>
      <c r="H333" s="16">
        <v>28</v>
      </c>
      <c r="I333" s="16">
        <f>VENTAS[[#This Row],[Cantidad]]*VENTAS[[#This Row],[Precio Venta]]</f>
        <v>28</v>
      </c>
      <c r="J333" s="16">
        <f>IF(VENTAS[[#This Row],[Nombre del Gestor]]&gt;1,VENTAS[[#This Row],[Total]]*10%,0)</f>
        <v>0</v>
      </c>
      <c r="K3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33" s="16">
        <f>VENTAS[[#This Row],[Total]]-VENTAS[[#This Row],[Comisión 10%]]-VENTAS[[#This Row],[Costo SIN Comision]]</f>
        <v>0</v>
      </c>
      <c r="M333" s="16"/>
    </row>
    <row r="334" ht="20" customHeight="1" spans="1:13">
      <c r="A334" s="10">
        <v>45111</v>
      </c>
      <c r="B334" s="11"/>
      <c r="C334" s="11"/>
      <c r="D334" s="11"/>
      <c r="E334" s="11" t="s">
        <v>19858</v>
      </c>
      <c r="F334" s="15" t="str">
        <f>IFERROR(VLOOKUP(VENTAS[[#This Row],[Código del producto Vendido]],STOCK[],5,FALSE),"-")</f>
        <v>-</v>
      </c>
      <c r="G334" s="15">
        <v>1</v>
      </c>
      <c r="H334" s="16">
        <v>28</v>
      </c>
      <c r="I334" s="16">
        <f>VENTAS[[#This Row],[Cantidad]]*VENTAS[[#This Row],[Precio Venta]]</f>
        <v>28</v>
      </c>
      <c r="J334" s="16">
        <f>IF(VENTAS[[#This Row],[Nombre del Gestor]]&gt;1,VENTAS[[#This Row],[Total]]*10%,0)</f>
        <v>0</v>
      </c>
      <c r="K3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34" s="16">
        <f>VENTAS[[#This Row],[Total]]-VENTAS[[#This Row],[Comisión 10%]]-VENTAS[[#This Row],[Costo SIN Comision]]</f>
        <v>0</v>
      </c>
      <c r="M334" s="16"/>
    </row>
    <row r="335" ht="20" customHeight="1" spans="1:13">
      <c r="A335" s="10">
        <v>45111</v>
      </c>
      <c r="B335" s="11"/>
      <c r="C335" s="11"/>
      <c r="D335" s="11"/>
      <c r="E335" s="11" t="s">
        <v>19859</v>
      </c>
      <c r="F335" s="15" t="str">
        <f>IFERROR(VLOOKUP(VENTAS[[#This Row],[Código del producto Vendido]],STOCK[],5,FALSE),"-")</f>
        <v>-</v>
      </c>
      <c r="G335" s="15">
        <v>1</v>
      </c>
      <c r="H335" s="16">
        <v>40</v>
      </c>
      <c r="I335" s="16">
        <f>VENTAS[[#This Row],[Cantidad]]*VENTAS[[#This Row],[Precio Venta]]</f>
        <v>40</v>
      </c>
      <c r="J335" s="16">
        <f>IF(VENTAS[[#This Row],[Nombre del Gestor]]&gt;1,VENTAS[[#This Row],[Total]]*10%,0)</f>
        <v>0</v>
      </c>
      <c r="K3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335" s="16">
        <f>VENTAS[[#This Row],[Total]]-VENTAS[[#This Row],[Comisión 10%]]-VENTAS[[#This Row],[Costo SIN Comision]]</f>
        <v>0</v>
      </c>
      <c r="M335" s="16"/>
    </row>
    <row r="336" ht="20" customHeight="1" spans="1:13">
      <c r="A336" s="10">
        <v>45115</v>
      </c>
      <c r="B336" s="11"/>
      <c r="C336" s="11"/>
      <c r="D336" s="11"/>
      <c r="E336" s="11" t="s">
        <v>19775</v>
      </c>
      <c r="F336" s="15" t="str">
        <f>IFERROR(VLOOKUP(VENTAS[[#This Row],[Código del producto Vendido]],STOCK[],5,FALSE),"-")</f>
        <v>-</v>
      </c>
      <c r="G336" s="15">
        <v>1</v>
      </c>
      <c r="H336" s="16">
        <v>28</v>
      </c>
      <c r="I336" s="16">
        <f>VENTAS[[#This Row],[Cantidad]]*VENTAS[[#This Row],[Precio Venta]]</f>
        <v>28</v>
      </c>
      <c r="J336" s="16">
        <f>IF(VENTAS[[#This Row],[Nombre del Gestor]]&gt;1,VENTAS[[#This Row],[Total]]*10%,0)</f>
        <v>0</v>
      </c>
      <c r="K3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36" s="16">
        <f>VENTAS[[#This Row],[Total]]-VENTAS[[#This Row],[Comisión 10%]]-VENTAS[[#This Row],[Costo SIN Comision]]</f>
        <v>0</v>
      </c>
      <c r="M336" s="16"/>
    </row>
    <row r="337" ht="20" customHeight="1" spans="1:13">
      <c r="A337" s="10">
        <v>45115</v>
      </c>
      <c r="B337" s="11"/>
      <c r="C337" s="11"/>
      <c r="D337" s="11"/>
      <c r="E337" s="11" t="s">
        <v>19858</v>
      </c>
      <c r="F337" s="15" t="str">
        <f>IFERROR(VLOOKUP(VENTAS[[#This Row],[Código del producto Vendido]],STOCK[],5,FALSE),"-")</f>
        <v>-</v>
      </c>
      <c r="G337" s="15">
        <v>1</v>
      </c>
      <c r="H337" s="16">
        <v>28</v>
      </c>
      <c r="I337" s="16">
        <f>VENTAS[[#This Row],[Cantidad]]*VENTAS[[#This Row],[Precio Venta]]</f>
        <v>28</v>
      </c>
      <c r="J337" s="16">
        <f>IF(VENTAS[[#This Row],[Nombre del Gestor]]&gt;1,VENTAS[[#This Row],[Total]]*10%,0)</f>
        <v>0</v>
      </c>
      <c r="K3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37" s="16">
        <f>VENTAS[[#This Row],[Total]]-VENTAS[[#This Row],[Comisión 10%]]-VENTAS[[#This Row],[Costo SIN Comision]]</f>
        <v>0</v>
      </c>
      <c r="M337" s="16"/>
    </row>
    <row r="338" ht="20" customHeight="1" spans="1:13">
      <c r="A338" s="10">
        <v>45115</v>
      </c>
      <c r="B338" s="11"/>
      <c r="C338" s="11"/>
      <c r="D338" s="11"/>
      <c r="E338" s="11" t="s">
        <v>19860</v>
      </c>
      <c r="F338" s="15" t="str">
        <f>IFERROR(VLOOKUP(VENTAS[[#This Row],[Código del producto Vendido]],STOCK[],5,FALSE),"-")</f>
        <v>-</v>
      </c>
      <c r="G338" s="15">
        <v>1</v>
      </c>
      <c r="H338" s="16">
        <v>25</v>
      </c>
      <c r="I338" s="16">
        <f>VENTAS[[#This Row],[Cantidad]]*VENTAS[[#This Row],[Precio Venta]]</f>
        <v>25</v>
      </c>
      <c r="J338" s="16">
        <f>IF(VENTAS[[#This Row],[Nombre del Gestor]]&gt;1,VENTAS[[#This Row],[Total]]*10%,0)</f>
        <v>0</v>
      </c>
      <c r="K3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38" s="16">
        <f>VENTAS[[#This Row],[Total]]-VENTAS[[#This Row],[Comisión 10%]]-VENTAS[[#This Row],[Costo SIN Comision]]</f>
        <v>0</v>
      </c>
      <c r="M338" s="16"/>
    </row>
    <row r="339" ht="20" customHeight="1" spans="1:13">
      <c r="A339" s="10">
        <v>45115</v>
      </c>
      <c r="B339" s="11"/>
      <c r="C339" s="11"/>
      <c r="D339" s="11"/>
      <c r="E339" s="11" t="s">
        <v>19769</v>
      </c>
      <c r="F339" s="15" t="str">
        <f>IFERROR(VLOOKUP(VENTAS[[#This Row],[Código del producto Vendido]],STOCK[],5,FALSE),"-")</f>
        <v>-</v>
      </c>
      <c r="G339" s="15">
        <v>1</v>
      </c>
      <c r="H339" s="16">
        <v>25</v>
      </c>
      <c r="I339" s="16">
        <f>VENTAS[[#This Row],[Cantidad]]*VENTAS[[#This Row],[Precio Venta]]</f>
        <v>25</v>
      </c>
      <c r="J339" s="16">
        <f>IF(VENTAS[[#This Row],[Nombre del Gestor]]&gt;1,VENTAS[[#This Row],[Total]]*10%,0)</f>
        <v>0</v>
      </c>
      <c r="K3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39" s="16">
        <f>VENTAS[[#This Row],[Total]]-VENTAS[[#This Row],[Comisión 10%]]-VENTAS[[#This Row],[Costo SIN Comision]]</f>
        <v>0</v>
      </c>
      <c r="M339" s="16"/>
    </row>
    <row r="340" ht="20" customHeight="1" spans="1:13">
      <c r="A340" s="10">
        <v>45115</v>
      </c>
      <c r="B340" s="11"/>
      <c r="C340" s="11"/>
      <c r="D340" s="11"/>
      <c r="E340" s="11" t="s">
        <v>19861</v>
      </c>
      <c r="F340" s="15" t="str">
        <f>IFERROR(VLOOKUP(VENTAS[[#This Row],[Código del producto Vendido]],STOCK[],5,FALSE),"-")</f>
        <v>-</v>
      </c>
      <c r="G340" s="15">
        <v>1</v>
      </c>
      <c r="H340" s="16">
        <v>25</v>
      </c>
      <c r="I340" s="16">
        <f>VENTAS[[#This Row],[Cantidad]]*VENTAS[[#This Row],[Precio Venta]]</f>
        <v>25</v>
      </c>
      <c r="J340" s="16">
        <f>IF(VENTAS[[#This Row],[Nombre del Gestor]]&gt;1,VENTAS[[#This Row],[Total]]*10%,0)</f>
        <v>0</v>
      </c>
      <c r="K3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40" s="16">
        <f>VENTAS[[#This Row],[Total]]-VENTAS[[#This Row],[Comisión 10%]]-VENTAS[[#This Row],[Costo SIN Comision]]</f>
        <v>0</v>
      </c>
      <c r="M340" s="16"/>
    </row>
    <row r="341" ht="20" customHeight="1" spans="1:13">
      <c r="A341" s="10">
        <v>45116</v>
      </c>
      <c r="B341" s="11"/>
      <c r="C341" s="11"/>
      <c r="D341" s="11"/>
      <c r="E341" s="11" t="s">
        <v>19857</v>
      </c>
      <c r="F341" s="15" t="str">
        <f>IFERROR(VLOOKUP(VENTAS[[#This Row],[Código del producto Vendido]],STOCK[],5,FALSE),"-")</f>
        <v>-</v>
      </c>
      <c r="G341" s="15">
        <v>1</v>
      </c>
      <c r="H341" s="16">
        <v>22</v>
      </c>
      <c r="I341" s="16">
        <f>VENTAS[[#This Row],[Cantidad]]*VENTAS[[#This Row],[Precio Venta]]</f>
        <v>22</v>
      </c>
      <c r="J341" s="16">
        <f>IF(VENTAS[[#This Row],[Nombre del Gestor]]&gt;1,VENTAS[[#This Row],[Total]]*10%,0)</f>
        <v>0</v>
      </c>
      <c r="K3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341" s="16">
        <f>VENTAS[[#This Row],[Total]]-VENTAS[[#This Row],[Comisión 10%]]-VENTAS[[#This Row],[Costo SIN Comision]]</f>
        <v>0</v>
      </c>
      <c r="M341" s="16"/>
    </row>
    <row r="342" ht="20" customHeight="1" spans="1:13">
      <c r="A342" s="10">
        <v>45116</v>
      </c>
      <c r="B342" s="11"/>
      <c r="C342" s="11"/>
      <c r="D342" s="11"/>
      <c r="E342" s="11" t="s">
        <v>19862</v>
      </c>
      <c r="F342" s="15" t="str">
        <f>IFERROR(VLOOKUP(VENTAS[[#This Row],[Código del producto Vendido]],STOCK[],5,FALSE),"-")</f>
        <v>-</v>
      </c>
      <c r="G342" s="15">
        <v>1</v>
      </c>
      <c r="H342" s="16">
        <v>28</v>
      </c>
      <c r="I342" s="16">
        <f>VENTAS[[#This Row],[Cantidad]]*VENTAS[[#This Row],[Precio Venta]]</f>
        <v>28</v>
      </c>
      <c r="J342" s="16">
        <f>IF(VENTAS[[#This Row],[Nombre del Gestor]]&gt;1,VENTAS[[#This Row],[Total]]*10%,0)</f>
        <v>0</v>
      </c>
      <c r="K3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42" s="16">
        <f>VENTAS[[#This Row],[Total]]-VENTAS[[#This Row],[Comisión 10%]]-VENTAS[[#This Row],[Costo SIN Comision]]</f>
        <v>0</v>
      </c>
      <c r="M342" s="16"/>
    </row>
    <row r="343" ht="20" customHeight="1" spans="1:13">
      <c r="A343" s="10">
        <v>45116</v>
      </c>
      <c r="B343" s="11"/>
      <c r="C343" s="11"/>
      <c r="D343" s="11"/>
      <c r="E343" s="11" t="s">
        <v>19863</v>
      </c>
      <c r="F343" s="15" t="str">
        <f>IFERROR(VLOOKUP(VENTAS[[#This Row],[Código del producto Vendido]],STOCK[],5,FALSE),"-")</f>
        <v>-</v>
      </c>
      <c r="G343" s="15">
        <v>1</v>
      </c>
      <c r="H343" s="16">
        <v>28</v>
      </c>
      <c r="I343" s="16">
        <f>VENTAS[[#This Row],[Cantidad]]*VENTAS[[#This Row],[Precio Venta]]</f>
        <v>28</v>
      </c>
      <c r="J343" s="16">
        <f>IF(VENTAS[[#This Row],[Nombre del Gestor]]&gt;1,VENTAS[[#This Row],[Total]]*10%,0)</f>
        <v>0</v>
      </c>
      <c r="K3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43" s="16">
        <f>VENTAS[[#This Row],[Total]]-VENTAS[[#This Row],[Comisión 10%]]-VENTAS[[#This Row],[Costo SIN Comision]]</f>
        <v>0</v>
      </c>
      <c r="M343" s="16"/>
    </row>
    <row r="344" ht="20" customHeight="1" spans="1:13">
      <c r="A344" s="10">
        <v>45116</v>
      </c>
      <c r="B344" s="11"/>
      <c r="C344" s="11"/>
      <c r="D344" s="11"/>
      <c r="E344" s="11" t="s">
        <v>19855</v>
      </c>
      <c r="F344" s="15" t="str">
        <f>IFERROR(VLOOKUP(VENTAS[[#This Row],[Código del producto Vendido]],STOCK[],5,FALSE),"-")</f>
        <v>-</v>
      </c>
      <c r="G344" s="15">
        <v>1</v>
      </c>
      <c r="H344" s="16">
        <v>28</v>
      </c>
      <c r="I344" s="16">
        <f>VENTAS[[#This Row],[Cantidad]]*VENTAS[[#This Row],[Precio Venta]]</f>
        <v>28</v>
      </c>
      <c r="J344" s="16">
        <f>IF(VENTAS[[#This Row],[Nombre del Gestor]]&gt;1,VENTAS[[#This Row],[Total]]*10%,0)</f>
        <v>0</v>
      </c>
      <c r="K3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44" s="16">
        <f>VENTAS[[#This Row],[Total]]-VENTAS[[#This Row],[Comisión 10%]]-VENTAS[[#This Row],[Costo SIN Comision]]</f>
        <v>0</v>
      </c>
      <c r="M344" s="16"/>
    </row>
    <row r="345" ht="20" customHeight="1" spans="1:13">
      <c r="A345" s="10">
        <v>45116</v>
      </c>
      <c r="B345" s="11"/>
      <c r="C345" s="11"/>
      <c r="D345" s="11"/>
      <c r="E345" s="11" t="s">
        <v>19864</v>
      </c>
      <c r="F345" s="15" t="str">
        <f>IFERROR(VLOOKUP(VENTAS[[#This Row],[Código del producto Vendido]],STOCK[],5,FALSE),"-")</f>
        <v>-</v>
      </c>
      <c r="G345" s="15">
        <v>1</v>
      </c>
      <c r="H345" s="16">
        <v>20</v>
      </c>
      <c r="I345" s="16">
        <f>VENTAS[[#This Row],[Cantidad]]*VENTAS[[#This Row],[Precio Venta]]</f>
        <v>20</v>
      </c>
      <c r="J345" s="16">
        <f>IF(VENTAS[[#This Row],[Nombre del Gestor]]&gt;1,VENTAS[[#This Row],[Total]]*10%,0)</f>
        <v>0</v>
      </c>
      <c r="K3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345" s="16">
        <f>VENTAS[[#This Row],[Total]]-VENTAS[[#This Row],[Comisión 10%]]-VENTAS[[#This Row],[Costo SIN Comision]]</f>
        <v>0</v>
      </c>
      <c r="M345" s="16"/>
    </row>
    <row r="346" ht="20" customHeight="1" spans="1:13">
      <c r="A346" s="10">
        <v>45121</v>
      </c>
      <c r="B346" s="11"/>
      <c r="C346" s="11"/>
      <c r="D346" s="11"/>
      <c r="E346" s="11" t="s">
        <v>19865</v>
      </c>
      <c r="F346" s="15" t="str">
        <f>IFERROR(VLOOKUP(VENTAS[[#This Row],[Código del producto Vendido]],STOCK[],5,FALSE),"-")</f>
        <v>-</v>
      </c>
      <c r="G346" s="15">
        <v>1</v>
      </c>
      <c r="H346" s="16">
        <v>17</v>
      </c>
      <c r="I346" s="16">
        <f>VENTAS[[#This Row],[Cantidad]]*VENTAS[[#This Row],[Precio Venta]]</f>
        <v>17</v>
      </c>
      <c r="J346" s="16">
        <f>IF(VENTAS[[#This Row],[Nombre del Gestor]]&gt;1,VENTAS[[#This Row],[Total]]*10%,0)</f>
        <v>0</v>
      </c>
      <c r="K3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346" s="16">
        <f>VENTAS[[#This Row],[Total]]-VENTAS[[#This Row],[Comisión 10%]]-VENTAS[[#This Row],[Costo SIN Comision]]</f>
        <v>0</v>
      </c>
      <c r="M346" s="16"/>
    </row>
    <row r="347" ht="20" customHeight="1" spans="1:13">
      <c r="A347" s="10">
        <v>45122</v>
      </c>
      <c r="B347" s="11"/>
      <c r="C347" s="11"/>
      <c r="D347" s="11"/>
      <c r="E347" s="11" t="s">
        <v>19866</v>
      </c>
      <c r="F347" s="15" t="str">
        <f>IFERROR(VLOOKUP(VENTAS[[#This Row],[Código del producto Vendido]],STOCK[],5,FALSE),"-")</f>
        <v>-</v>
      </c>
      <c r="G347" s="15">
        <v>1</v>
      </c>
      <c r="H347" s="16">
        <v>14</v>
      </c>
      <c r="I347" s="16">
        <f>VENTAS[[#This Row],[Cantidad]]*VENTAS[[#This Row],[Precio Venta]]</f>
        <v>14</v>
      </c>
      <c r="J347" s="16">
        <f>IF(VENTAS[[#This Row],[Nombre del Gestor]]&gt;1,VENTAS[[#This Row],[Total]]*10%,0)</f>
        <v>0</v>
      </c>
      <c r="K3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347" s="16">
        <f>VENTAS[[#This Row],[Total]]-VENTAS[[#This Row],[Comisión 10%]]-VENTAS[[#This Row],[Costo SIN Comision]]</f>
        <v>0</v>
      </c>
      <c r="M347" s="16"/>
    </row>
    <row r="348" ht="20" customHeight="1" spans="1:13">
      <c r="A348" s="33">
        <v>45121</v>
      </c>
      <c r="B348" s="11"/>
      <c r="C348" s="11"/>
      <c r="D348" s="11"/>
      <c r="E348" s="11" t="s">
        <v>19867</v>
      </c>
      <c r="F348" s="15" t="str">
        <f>IFERROR(VLOOKUP(VENTAS[[#This Row],[Código del producto Vendido]],STOCK[],5,FALSE),"-")</f>
        <v>-</v>
      </c>
      <c r="G348" s="15">
        <v>1</v>
      </c>
      <c r="H348" s="16">
        <v>20</v>
      </c>
      <c r="I348" s="16">
        <f>VENTAS[[#This Row],[Cantidad]]*VENTAS[[#This Row],[Precio Venta]]</f>
        <v>20</v>
      </c>
      <c r="J348" s="16">
        <f>IF(VENTAS[[#This Row],[Nombre del Gestor]]&gt;1,VENTAS[[#This Row],[Total]]*10%,0)</f>
        <v>0</v>
      </c>
      <c r="K3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348" s="16">
        <f>VENTAS[[#This Row],[Total]]-VENTAS[[#This Row],[Comisión 10%]]-VENTAS[[#This Row],[Costo SIN Comision]]</f>
        <v>0</v>
      </c>
      <c r="M348" s="16"/>
    </row>
    <row r="349" ht="20" customHeight="1" spans="1:13">
      <c r="A349" s="33">
        <v>45122</v>
      </c>
      <c r="B349" s="11"/>
      <c r="C349" s="11"/>
      <c r="D349" s="11"/>
      <c r="E349" s="11" t="s">
        <v>19868</v>
      </c>
      <c r="F349" s="15" t="str">
        <f>IFERROR(VLOOKUP(VENTAS[[#This Row],[Código del producto Vendido]],STOCK[],5,FALSE),"-")</f>
        <v>-</v>
      </c>
      <c r="G349" s="15">
        <v>1</v>
      </c>
      <c r="H349" s="16">
        <v>20</v>
      </c>
      <c r="I349" s="16">
        <f>VENTAS[[#This Row],[Cantidad]]*VENTAS[[#This Row],[Precio Venta]]</f>
        <v>20</v>
      </c>
      <c r="J349" s="16">
        <f>IF(VENTAS[[#This Row],[Nombre del Gestor]]&gt;1,VENTAS[[#This Row],[Total]]*10%,0)</f>
        <v>0</v>
      </c>
      <c r="K3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349" s="16">
        <f>VENTAS[[#This Row],[Total]]-VENTAS[[#This Row],[Comisión 10%]]-VENTAS[[#This Row],[Costo SIN Comision]]</f>
        <v>0</v>
      </c>
      <c r="M349" s="16"/>
    </row>
    <row r="350" ht="20" customHeight="1" spans="1:13">
      <c r="A350" s="33">
        <v>45122</v>
      </c>
      <c r="B350" s="11"/>
      <c r="C350" s="11"/>
      <c r="D350" s="11"/>
      <c r="E350" s="11" t="s">
        <v>19594</v>
      </c>
      <c r="F350" s="15" t="str">
        <f>IFERROR(VLOOKUP(VENTAS[[#This Row],[Código del producto Vendido]],STOCK[],5,FALSE),"-")</f>
        <v>-</v>
      </c>
      <c r="G350" s="15">
        <v>1</v>
      </c>
      <c r="H350" s="16">
        <v>20</v>
      </c>
      <c r="I350" s="16">
        <f>VENTAS[[#This Row],[Cantidad]]*VENTAS[[#This Row],[Precio Venta]]</f>
        <v>20</v>
      </c>
      <c r="J350" s="16">
        <f>IF(VENTAS[[#This Row],[Nombre del Gestor]]&gt;1,VENTAS[[#This Row],[Total]]*10%,0)</f>
        <v>0</v>
      </c>
      <c r="K3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350" s="16">
        <f>VENTAS[[#This Row],[Total]]-VENTAS[[#This Row],[Comisión 10%]]-VENTAS[[#This Row],[Costo SIN Comision]]</f>
        <v>0</v>
      </c>
      <c r="M350" s="16"/>
    </row>
    <row r="351" ht="20" customHeight="1" spans="1:13">
      <c r="A351" s="33">
        <v>45122</v>
      </c>
      <c r="B351" s="11"/>
      <c r="C351" s="11"/>
      <c r="D351" s="11"/>
      <c r="E351" s="11" t="s">
        <v>19677</v>
      </c>
      <c r="F351" s="15" t="str">
        <f>IFERROR(VLOOKUP(VENTAS[[#This Row],[Código del producto Vendido]],STOCK[],5,FALSE),"-")</f>
        <v>-</v>
      </c>
      <c r="G351" s="15">
        <v>1</v>
      </c>
      <c r="H351" s="16">
        <v>12</v>
      </c>
      <c r="I351" s="16">
        <f>VENTAS[[#This Row],[Cantidad]]*VENTAS[[#This Row],[Precio Venta]]</f>
        <v>12</v>
      </c>
      <c r="J351" s="16">
        <f>IF(VENTAS[[#This Row],[Nombre del Gestor]]&gt;1,VENTAS[[#This Row],[Total]]*10%,0)</f>
        <v>0</v>
      </c>
      <c r="K3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351" s="16">
        <f>VENTAS[[#This Row],[Total]]-VENTAS[[#This Row],[Comisión 10%]]-VENTAS[[#This Row],[Costo SIN Comision]]</f>
        <v>0</v>
      </c>
      <c r="M351" s="16"/>
    </row>
    <row r="352" ht="20" customHeight="1" spans="1:13">
      <c r="A352" s="33">
        <v>45122</v>
      </c>
      <c r="B352" s="11"/>
      <c r="C352" s="11"/>
      <c r="D352" s="11"/>
      <c r="E352" s="11" t="s">
        <v>19774</v>
      </c>
      <c r="F352" s="15" t="str">
        <f>IFERROR(VLOOKUP(VENTAS[[#This Row],[Código del producto Vendido]],STOCK[],5,FALSE),"-")</f>
        <v>-</v>
      </c>
      <c r="G352" s="15">
        <v>1</v>
      </c>
      <c r="H352" s="16">
        <v>12</v>
      </c>
      <c r="I352" s="16">
        <f>VENTAS[[#This Row],[Cantidad]]*VENTAS[[#This Row],[Precio Venta]]</f>
        <v>12</v>
      </c>
      <c r="J352" s="16">
        <f>IF(VENTAS[[#This Row],[Nombre del Gestor]]&gt;1,VENTAS[[#This Row],[Total]]*10%,0)</f>
        <v>0</v>
      </c>
      <c r="K3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352" s="16">
        <f>VENTAS[[#This Row],[Total]]-VENTAS[[#This Row],[Comisión 10%]]-VENTAS[[#This Row],[Costo SIN Comision]]</f>
        <v>0</v>
      </c>
      <c r="M352" s="16"/>
    </row>
    <row r="353" ht="20" customHeight="1" spans="1:13">
      <c r="A353" s="33">
        <v>45124</v>
      </c>
      <c r="B353" s="11"/>
      <c r="C353" s="11"/>
      <c r="D353" s="11"/>
      <c r="E353" s="11" t="s">
        <v>19829</v>
      </c>
      <c r="F353" s="15" t="str">
        <f>IFERROR(VLOOKUP(VENTAS[[#This Row],[Código del producto Vendido]],STOCK[],5,FALSE),"-")</f>
        <v>-</v>
      </c>
      <c r="G353" s="15">
        <v>1</v>
      </c>
      <c r="H353" s="16">
        <v>35</v>
      </c>
      <c r="I353" s="16">
        <f>VENTAS[[#This Row],[Cantidad]]*VENTAS[[#This Row],[Precio Venta]]</f>
        <v>35</v>
      </c>
      <c r="J353" s="16">
        <f>IF(VENTAS[[#This Row],[Nombre del Gestor]]&gt;1,VENTAS[[#This Row],[Total]]*10%,0)</f>
        <v>0</v>
      </c>
      <c r="K3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353" s="16">
        <f>VENTAS[[#This Row],[Total]]-VENTAS[[#This Row],[Comisión 10%]]-VENTAS[[#This Row],[Costo SIN Comision]]</f>
        <v>0</v>
      </c>
      <c r="M353" s="16"/>
    </row>
    <row r="354" ht="20" customHeight="1" spans="1:13">
      <c r="A354" s="33">
        <v>45124</v>
      </c>
      <c r="B354" s="11"/>
      <c r="C354" s="11"/>
      <c r="D354" s="11"/>
      <c r="E354" s="11" t="s">
        <v>19539</v>
      </c>
      <c r="F354" s="15" t="str">
        <f>IFERROR(VLOOKUP(VENTAS[[#This Row],[Código del producto Vendido]],STOCK[],5,FALSE),"-")</f>
        <v>-</v>
      </c>
      <c r="G354" s="15">
        <v>1</v>
      </c>
      <c r="H354" s="16">
        <v>8</v>
      </c>
      <c r="I354" s="16">
        <f>VENTAS[[#This Row],[Cantidad]]*VENTAS[[#This Row],[Precio Venta]]</f>
        <v>8</v>
      </c>
      <c r="J354" s="16">
        <f>IF(VENTAS[[#This Row],[Nombre del Gestor]]&gt;1,VENTAS[[#This Row],[Total]]*10%,0)</f>
        <v>0</v>
      </c>
      <c r="K3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354" s="16">
        <f>VENTAS[[#This Row],[Total]]-VENTAS[[#This Row],[Comisión 10%]]-VENTAS[[#This Row],[Costo SIN Comision]]</f>
        <v>0</v>
      </c>
      <c r="M354" s="16"/>
    </row>
    <row r="355" ht="20" customHeight="1" spans="1:13">
      <c r="A355" s="33">
        <v>45124</v>
      </c>
      <c r="B355" s="11"/>
      <c r="C355" s="11"/>
      <c r="D355" s="11"/>
      <c r="E355" s="11" t="s">
        <v>19611</v>
      </c>
      <c r="F355" s="15" t="str">
        <f>IFERROR(VLOOKUP(VENTAS[[#This Row],[Código del producto Vendido]],STOCK[],5,FALSE),"-")</f>
        <v>-</v>
      </c>
      <c r="G355" s="15">
        <v>1</v>
      </c>
      <c r="H355" s="16">
        <v>25</v>
      </c>
      <c r="I355" s="16">
        <f>VENTAS[[#This Row],[Cantidad]]*VENTAS[[#This Row],[Precio Venta]]</f>
        <v>25</v>
      </c>
      <c r="J355" s="16">
        <f>IF(VENTAS[[#This Row],[Nombre del Gestor]]&gt;1,VENTAS[[#This Row],[Total]]*10%,0)</f>
        <v>0</v>
      </c>
      <c r="K3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55" s="16">
        <f>VENTAS[[#This Row],[Total]]-VENTAS[[#This Row],[Comisión 10%]]-VENTAS[[#This Row],[Costo SIN Comision]]</f>
        <v>0</v>
      </c>
      <c r="M355" s="16"/>
    </row>
    <row r="356" ht="20" customHeight="1" spans="1:13">
      <c r="A356" s="33">
        <v>45124</v>
      </c>
      <c r="B356" s="11"/>
      <c r="C356" s="11"/>
      <c r="D356" s="11"/>
      <c r="E356" s="11" t="s">
        <v>19869</v>
      </c>
      <c r="F356" s="15" t="str">
        <f>IFERROR(VLOOKUP(VENTAS[[#This Row],[Código del producto Vendido]],STOCK[],5,FALSE),"-")</f>
        <v>-</v>
      </c>
      <c r="G356" s="15">
        <v>1</v>
      </c>
      <c r="H356" s="16">
        <v>18</v>
      </c>
      <c r="I356" s="16">
        <f>VENTAS[[#This Row],[Cantidad]]*VENTAS[[#This Row],[Precio Venta]]</f>
        <v>18</v>
      </c>
      <c r="J356" s="16">
        <f>IF(VENTAS[[#This Row],[Nombre del Gestor]]&gt;1,VENTAS[[#This Row],[Total]]*10%,0)</f>
        <v>0</v>
      </c>
      <c r="K3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356" s="16">
        <f>VENTAS[[#This Row],[Total]]-VENTAS[[#This Row],[Comisión 10%]]-VENTAS[[#This Row],[Costo SIN Comision]]</f>
        <v>0</v>
      </c>
      <c r="M356" s="16"/>
    </row>
    <row r="357" ht="20" customHeight="1" spans="1:13">
      <c r="A357" s="33">
        <v>45125</v>
      </c>
      <c r="B357" s="11"/>
      <c r="C357" s="11"/>
      <c r="D357" s="11"/>
      <c r="E357" s="11" t="s">
        <v>19540</v>
      </c>
      <c r="F357" s="15" t="str">
        <f>IFERROR(VLOOKUP(VENTAS[[#This Row],[Código del producto Vendido]],STOCK[],5,FALSE),"-")</f>
        <v>-</v>
      </c>
      <c r="G357" s="15">
        <v>1</v>
      </c>
      <c r="H357" s="16">
        <v>25</v>
      </c>
      <c r="I357" s="16">
        <f>VENTAS[[#This Row],[Cantidad]]*VENTAS[[#This Row],[Precio Venta]]</f>
        <v>25</v>
      </c>
      <c r="J357" s="16">
        <f>IF(VENTAS[[#This Row],[Nombre del Gestor]]&gt;1,VENTAS[[#This Row],[Total]]*10%,0)</f>
        <v>0</v>
      </c>
      <c r="K3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57" s="16">
        <f>VENTAS[[#This Row],[Total]]-VENTAS[[#This Row],[Comisión 10%]]-VENTAS[[#This Row],[Costo SIN Comision]]</f>
        <v>0</v>
      </c>
      <c r="M357" s="16"/>
    </row>
    <row r="358" ht="20" customHeight="1" spans="1:13">
      <c r="A358" s="33">
        <v>45128</v>
      </c>
      <c r="B358" s="11"/>
      <c r="C358" s="11"/>
      <c r="D358" s="11"/>
      <c r="E358" s="11" t="s">
        <v>19540</v>
      </c>
      <c r="F358" s="15" t="str">
        <f>IFERROR(VLOOKUP(VENTAS[[#This Row],[Código del producto Vendido]],STOCK[],5,FALSE),"-")</f>
        <v>-</v>
      </c>
      <c r="G358" s="15">
        <v>1</v>
      </c>
      <c r="H358" s="16">
        <v>25</v>
      </c>
      <c r="I358" s="16">
        <f>VENTAS[[#This Row],[Cantidad]]*VENTAS[[#This Row],[Precio Venta]]</f>
        <v>25</v>
      </c>
      <c r="J358" s="16">
        <f>IF(VENTAS[[#This Row],[Nombre del Gestor]]&gt;1,VENTAS[[#This Row],[Total]]*10%,0)</f>
        <v>0</v>
      </c>
      <c r="K3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58" s="16">
        <f>VENTAS[[#This Row],[Total]]-VENTAS[[#This Row],[Comisión 10%]]-VENTAS[[#This Row],[Costo SIN Comision]]</f>
        <v>0</v>
      </c>
      <c r="M358" s="16"/>
    </row>
    <row r="359" ht="20" customHeight="1" spans="1:13">
      <c r="A359" s="34">
        <v>45133</v>
      </c>
      <c r="B359" s="22" t="s">
        <v>19870</v>
      </c>
      <c r="C359" s="22"/>
      <c r="D359" s="22"/>
      <c r="E359" s="39" t="s">
        <v>19871</v>
      </c>
      <c r="F359" s="24" t="str">
        <f>IFERROR(VLOOKUP(VENTAS[[#This Row],[Código del producto Vendido]],STOCK[],5,FALSE),"-")</f>
        <v>-</v>
      </c>
      <c r="G359" s="24">
        <v>1</v>
      </c>
      <c r="H359" s="25">
        <v>25</v>
      </c>
      <c r="I359" s="16">
        <f>VENTAS[[#This Row],[Cantidad]]*VENTAS[[#This Row],[Precio Venta]]</f>
        <v>25</v>
      </c>
      <c r="J359" s="16">
        <f>IF(VENTAS[[#This Row],[Nombre del Gestor]]&gt;1,VENTAS[[#This Row],[Total]]*10%,0)</f>
        <v>0</v>
      </c>
      <c r="K3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59" s="16">
        <f>VENTAS[[#This Row],[Total]]-VENTAS[[#This Row],[Comisión 10%]]-VENTAS[[#This Row],[Costo SIN Comision]]</f>
        <v>0</v>
      </c>
      <c r="M359" s="16"/>
    </row>
    <row r="360" ht="20" customHeight="1" spans="1:13">
      <c r="A360" s="33">
        <v>45133</v>
      </c>
      <c r="B360" s="11"/>
      <c r="C360" s="11"/>
      <c r="D360" s="11"/>
      <c r="E360" s="11" t="s">
        <v>19872</v>
      </c>
      <c r="F360" s="15" t="str">
        <f>IFERROR(VLOOKUP(VENTAS[[#This Row],[Código del producto Vendido]],STOCK[],5,FALSE),"-")</f>
        <v>-</v>
      </c>
      <c r="G360" s="15">
        <v>1</v>
      </c>
      <c r="H360" s="16">
        <v>25</v>
      </c>
      <c r="I360" s="16">
        <f>VENTAS[[#This Row],[Cantidad]]*VENTAS[[#This Row],[Precio Venta]]</f>
        <v>25</v>
      </c>
      <c r="J360" s="16">
        <f>IF(VENTAS[[#This Row],[Nombre del Gestor]]&gt;1,VENTAS[[#This Row],[Total]]*10%,0)</f>
        <v>0</v>
      </c>
      <c r="K3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60" s="16">
        <f>VENTAS[[#This Row],[Total]]-VENTAS[[#This Row],[Comisión 10%]]-VENTAS[[#This Row],[Costo SIN Comision]]</f>
        <v>0</v>
      </c>
      <c r="M360" s="16"/>
    </row>
    <row r="361" ht="20" customHeight="1" spans="1:13">
      <c r="A361" s="33">
        <v>45133</v>
      </c>
      <c r="B361" s="11"/>
      <c r="C361" s="11"/>
      <c r="D361" s="11"/>
      <c r="E361" s="11" t="s">
        <v>19873</v>
      </c>
      <c r="F361" s="15" t="str">
        <f>IFERROR(VLOOKUP(VENTAS[[#This Row],[Código del producto Vendido]],STOCK[],5,FALSE),"-")</f>
        <v>-</v>
      </c>
      <c r="G361" s="15">
        <v>1</v>
      </c>
      <c r="H361" s="16">
        <v>30</v>
      </c>
      <c r="I361" s="16">
        <f>VENTAS[[#This Row],[Cantidad]]*VENTAS[[#This Row],[Precio Venta]]</f>
        <v>30</v>
      </c>
      <c r="J361" s="16">
        <f>IF(VENTAS[[#This Row],[Nombre del Gestor]]&gt;1,VENTAS[[#This Row],[Total]]*10%,0)</f>
        <v>0</v>
      </c>
      <c r="K3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361" s="16">
        <f>VENTAS[[#This Row],[Total]]-VENTAS[[#This Row],[Comisión 10%]]-VENTAS[[#This Row],[Costo SIN Comision]]</f>
        <v>0</v>
      </c>
      <c r="M361" s="16"/>
    </row>
    <row r="362" ht="20" customHeight="1" spans="1:13">
      <c r="A362" s="33">
        <v>45133</v>
      </c>
      <c r="B362" s="11"/>
      <c r="C362" s="11"/>
      <c r="D362" s="11"/>
      <c r="E362" s="11" t="s">
        <v>19874</v>
      </c>
      <c r="F362" s="15" t="str">
        <f>IFERROR(VLOOKUP(VENTAS[[#This Row],[Código del producto Vendido]],STOCK[],5,FALSE),"-")</f>
        <v>-</v>
      </c>
      <c r="G362" s="15">
        <v>1</v>
      </c>
      <c r="H362" s="16">
        <v>12</v>
      </c>
      <c r="I362" s="16">
        <f>VENTAS[[#This Row],[Cantidad]]*VENTAS[[#This Row],[Precio Venta]]</f>
        <v>12</v>
      </c>
      <c r="J362" s="16">
        <f>IF(VENTAS[[#This Row],[Nombre del Gestor]]&gt;1,VENTAS[[#This Row],[Total]]*10%,0)</f>
        <v>0</v>
      </c>
      <c r="K3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362" s="16">
        <f>VENTAS[[#This Row],[Total]]-VENTAS[[#This Row],[Comisión 10%]]-VENTAS[[#This Row],[Costo SIN Comision]]</f>
        <v>0</v>
      </c>
      <c r="M362" s="16"/>
    </row>
    <row r="363" ht="20" customHeight="1" spans="1:13">
      <c r="A363" s="35">
        <v>45133</v>
      </c>
      <c r="B363" s="11"/>
      <c r="C363" s="11"/>
      <c r="D363" s="11"/>
      <c r="E363" s="11" t="s">
        <v>16554</v>
      </c>
      <c r="F363" s="15" t="str">
        <f>IFERROR(VLOOKUP(VENTAS[[#This Row],[Código del producto Vendido]],STOCK[],5,FALSE),"-")</f>
        <v>Cinturón de hebilla dorada color blanco - Talla Unitalla</v>
      </c>
      <c r="G363" s="15">
        <v>1</v>
      </c>
      <c r="H363" s="16">
        <v>12</v>
      </c>
      <c r="I363" s="16">
        <f>VENTAS[[#This Row],[Cantidad]]*VENTAS[[#This Row],[Precio Venta]]</f>
        <v>12</v>
      </c>
      <c r="J363" s="16">
        <f>IF(VENTAS[[#This Row],[Nombre del Gestor]]&gt;1,VENTAS[[#This Row],[Total]]*10%,0)</f>
        <v>0</v>
      </c>
      <c r="K3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4.09</v>
      </c>
      <c r="L363" s="16">
        <f>VENTAS[[#This Row],[Total]]-VENTAS[[#This Row],[Comisión 10%]]-VENTAS[[#This Row],[Costo SIN Comision]]</f>
        <v>7.91</v>
      </c>
      <c r="M363" s="16"/>
    </row>
    <row r="364" ht="20" customHeight="1" spans="1:13">
      <c r="A364" s="33">
        <v>45133</v>
      </c>
      <c r="B364" s="11"/>
      <c r="C364" s="11"/>
      <c r="D364" s="11"/>
      <c r="E364" s="11" t="s">
        <v>19875</v>
      </c>
      <c r="F364" s="15" t="str">
        <f>IFERROR(VLOOKUP(VENTAS[[#This Row],[Código del producto Vendido]],STOCK[],5,FALSE),"-")</f>
        <v>-</v>
      </c>
      <c r="G364" s="15">
        <v>1</v>
      </c>
      <c r="H364" s="16">
        <v>20</v>
      </c>
      <c r="I364" s="16">
        <f>VENTAS[[#This Row],[Cantidad]]*VENTAS[[#This Row],[Precio Venta]]</f>
        <v>20</v>
      </c>
      <c r="J364" s="16">
        <f>IF(VENTAS[[#This Row],[Nombre del Gestor]]&gt;1,VENTAS[[#This Row],[Total]]*10%,0)</f>
        <v>0</v>
      </c>
      <c r="K3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364" s="16">
        <f>VENTAS[[#This Row],[Total]]-VENTAS[[#This Row],[Comisión 10%]]-VENTAS[[#This Row],[Costo SIN Comision]]</f>
        <v>0</v>
      </c>
      <c r="M364" s="16"/>
    </row>
    <row r="365" ht="20" customHeight="1" spans="1:13">
      <c r="A365" s="33">
        <v>45133</v>
      </c>
      <c r="B365" s="11"/>
      <c r="C365" s="11"/>
      <c r="D365" s="11"/>
      <c r="E365" s="11" t="s">
        <v>19876</v>
      </c>
      <c r="F365" s="15" t="str">
        <f>IFERROR(VLOOKUP(VENTAS[[#This Row],[Código del producto Vendido]],STOCK[],5,FALSE),"-")</f>
        <v>-</v>
      </c>
      <c r="G365" s="15">
        <v>1</v>
      </c>
      <c r="H365" s="16">
        <v>25</v>
      </c>
      <c r="I365" s="16">
        <f>VENTAS[[#This Row],[Cantidad]]*VENTAS[[#This Row],[Precio Venta]]</f>
        <v>25</v>
      </c>
      <c r="J365" s="16">
        <f>IF(VENTAS[[#This Row],[Nombre del Gestor]]&gt;1,VENTAS[[#This Row],[Total]]*10%,0)</f>
        <v>0</v>
      </c>
      <c r="K3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65" s="16">
        <f>VENTAS[[#This Row],[Total]]-VENTAS[[#This Row],[Comisión 10%]]-VENTAS[[#This Row],[Costo SIN Comision]]</f>
        <v>0</v>
      </c>
      <c r="M365" s="16"/>
    </row>
    <row r="366" ht="20" customHeight="1" spans="1:13">
      <c r="A366" s="35">
        <v>45133</v>
      </c>
      <c r="B366" s="11"/>
      <c r="C366" s="11"/>
      <c r="D366" s="11"/>
      <c r="E366" s="11" t="s">
        <v>19876</v>
      </c>
      <c r="F366" s="15" t="str">
        <f>IFERROR(VLOOKUP(VENTAS[[#This Row],[Código del producto Vendido]],STOCK[],5,FALSE),"-")</f>
        <v>-</v>
      </c>
      <c r="G366" s="15">
        <v>1</v>
      </c>
      <c r="H366" s="16">
        <v>25</v>
      </c>
      <c r="I366" s="16">
        <f>VENTAS[[#This Row],[Cantidad]]*VENTAS[[#This Row],[Precio Venta]]</f>
        <v>25</v>
      </c>
      <c r="J366" s="16">
        <f>IF(VENTAS[[#This Row],[Nombre del Gestor]]&gt;1,VENTAS[[#This Row],[Total]]*10%,0)</f>
        <v>0</v>
      </c>
      <c r="K3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66" s="16">
        <f>VENTAS[[#This Row],[Total]]-VENTAS[[#This Row],[Comisión 10%]]-VENTAS[[#This Row],[Costo SIN Comision]]</f>
        <v>0</v>
      </c>
      <c r="M366" s="16"/>
    </row>
    <row r="367" ht="20" customHeight="1" spans="1:13">
      <c r="A367" s="33">
        <v>45133</v>
      </c>
      <c r="B367" s="11"/>
      <c r="C367" s="11"/>
      <c r="D367" s="11"/>
      <c r="E367" s="11" t="s">
        <v>19877</v>
      </c>
      <c r="F367" s="15" t="str">
        <f>IFERROR(VLOOKUP(VENTAS[[#This Row],[Código del producto Vendido]],STOCK[],5,FALSE),"-")</f>
        <v>-</v>
      </c>
      <c r="G367" s="15">
        <v>1</v>
      </c>
      <c r="H367" s="16">
        <v>12</v>
      </c>
      <c r="I367" s="16">
        <f>VENTAS[[#This Row],[Cantidad]]*VENTAS[[#This Row],[Precio Venta]]</f>
        <v>12</v>
      </c>
      <c r="J367" s="16">
        <f>IF(VENTAS[[#This Row],[Nombre del Gestor]]&gt;1,VENTAS[[#This Row],[Total]]*10%,0)</f>
        <v>0</v>
      </c>
      <c r="K3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367" s="16">
        <f>VENTAS[[#This Row],[Total]]-VENTAS[[#This Row],[Comisión 10%]]-VENTAS[[#This Row],[Costo SIN Comision]]</f>
        <v>0</v>
      </c>
      <c r="M367" s="16"/>
    </row>
    <row r="368" s="2" customFormat="1" ht="20" customHeight="1" spans="1:13">
      <c r="A368" s="36">
        <v>45135</v>
      </c>
      <c r="B368" s="30" t="s">
        <v>19878</v>
      </c>
      <c r="C368" s="30"/>
      <c r="D368" s="30"/>
      <c r="E368" s="40" t="s">
        <v>19879</v>
      </c>
      <c r="F368" s="31" t="str">
        <f>IFERROR(VLOOKUP(VENTAS[[#This Row],[Código del producto Vendido]],STOCK[],5,FALSE),"-")</f>
        <v>-</v>
      </c>
      <c r="G368" s="31">
        <v>1</v>
      </c>
      <c r="H368" s="32">
        <v>20</v>
      </c>
      <c r="I368" s="16">
        <f>VENTAS[[#This Row],[Cantidad]]*VENTAS[[#This Row],[Precio Venta]]</f>
        <v>20</v>
      </c>
      <c r="J368" s="16">
        <f>IF(VENTAS[[#This Row],[Nombre del Gestor]]&gt;1,VENTAS[[#This Row],[Total]]*10%,0)</f>
        <v>0</v>
      </c>
      <c r="K3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368" s="16">
        <f>VENTAS[[#This Row],[Total]]-VENTAS[[#This Row],[Comisión 10%]]-VENTAS[[#This Row],[Costo SIN Comision]]</f>
        <v>0</v>
      </c>
      <c r="M368" s="25"/>
    </row>
    <row r="369" ht="20" customHeight="1" spans="1:13">
      <c r="A369" s="35">
        <v>45135</v>
      </c>
      <c r="B369" s="11"/>
      <c r="C369" s="11"/>
      <c r="D369" s="11"/>
      <c r="E369" s="11" t="s">
        <v>19644</v>
      </c>
      <c r="F369" s="15" t="str">
        <f>IFERROR(VLOOKUP(VENTAS[[#This Row],[Código del producto Vendido]],STOCK[],5,FALSE),"-")</f>
        <v>-</v>
      </c>
      <c r="G369" s="15">
        <v>1</v>
      </c>
      <c r="H369" s="16">
        <v>10</v>
      </c>
      <c r="I369" s="16">
        <f>VENTAS[[#This Row],[Cantidad]]*VENTAS[[#This Row],[Precio Venta]]</f>
        <v>10</v>
      </c>
      <c r="J369" s="16">
        <f>IF(VENTAS[[#This Row],[Nombre del Gestor]]&gt;1,VENTAS[[#This Row],[Total]]*10%,0)</f>
        <v>0</v>
      </c>
      <c r="K3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369" s="16">
        <f>VENTAS[[#This Row],[Total]]-VENTAS[[#This Row],[Comisión 10%]]-VENTAS[[#This Row],[Costo SIN Comision]]</f>
        <v>0</v>
      </c>
      <c r="M369" s="16"/>
    </row>
    <row r="370" ht="20" customHeight="1" spans="1:13">
      <c r="A370" s="35">
        <v>45135</v>
      </c>
      <c r="B370" s="11"/>
      <c r="C370" s="11"/>
      <c r="D370" s="11"/>
      <c r="E370" s="11" t="s">
        <v>19880</v>
      </c>
      <c r="F370" s="15" t="str">
        <f>IFERROR(VLOOKUP(VENTAS[[#This Row],[Código del producto Vendido]],STOCK[],5,FALSE),"-")</f>
        <v>-</v>
      </c>
      <c r="G370" s="15">
        <v>1</v>
      </c>
      <c r="H370" s="16">
        <v>20</v>
      </c>
      <c r="I370" s="16">
        <f>VENTAS[[#This Row],[Cantidad]]*VENTAS[[#This Row],[Precio Venta]]</f>
        <v>20</v>
      </c>
      <c r="J370" s="16">
        <f>IF(VENTAS[[#This Row],[Nombre del Gestor]]&gt;1,VENTAS[[#This Row],[Total]]*10%,0)</f>
        <v>0</v>
      </c>
      <c r="K3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370" s="16">
        <f>VENTAS[[#This Row],[Total]]-VENTAS[[#This Row],[Comisión 10%]]-VENTAS[[#This Row],[Costo SIN Comision]]</f>
        <v>0</v>
      </c>
      <c r="M370" s="16"/>
    </row>
    <row r="371" ht="20" customHeight="1" spans="1:13">
      <c r="A371" s="35">
        <v>45137</v>
      </c>
      <c r="B371" s="11"/>
      <c r="C371" s="11"/>
      <c r="D371" s="11"/>
      <c r="E371" s="11" t="s">
        <v>19881</v>
      </c>
      <c r="F371" s="15" t="str">
        <f>IFERROR(VLOOKUP(VENTAS[[#This Row],[Código del producto Vendido]],STOCK[],5,FALSE),"-")</f>
        <v>-</v>
      </c>
      <c r="G371" s="15">
        <v>1</v>
      </c>
      <c r="H371" s="16">
        <v>10</v>
      </c>
      <c r="I371" s="16">
        <f>VENTAS[[#This Row],[Cantidad]]*VENTAS[[#This Row],[Precio Venta]]</f>
        <v>10</v>
      </c>
      <c r="J371" s="16">
        <f>IF(VENTAS[[#This Row],[Nombre del Gestor]]&gt;1,VENTAS[[#This Row],[Total]]*10%,0)</f>
        <v>0</v>
      </c>
      <c r="K3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371" s="16">
        <f>VENTAS[[#This Row],[Total]]-VENTAS[[#This Row],[Comisión 10%]]-VENTAS[[#This Row],[Costo SIN Comision]]</f>
        <v>0</v>
      </c>
      <c r="M371" s="16"/>
    </row>
    <row r="372" ht="20" customHeight="1" spans="1:13">
      <c r="A372" s="35">
        <v>45137</v>
      </c>
      <c r="B372" s="11"/>
      <c r="C372" s="11"/>
      <c r="D372" s="11"/>
      <c r="E372" s="11" t="s">
        <v>16546</v>
      </c>
      <c r="F372" s="15" t="str">
        <f>IFERROR(VLOOKUP(VENTAS[[#This Row],[Código del producto Vendido]],STOCK[],5,FALSE),"-")</f>
        <v>Pezoneras de silicona - Talla Unitalla</v>
      </c>
      <c r="G372" s="15">
        <v>2</v>
      </c>
      <c r="H372" s="16">
        <v>6</v>
      </c>
      <c r="I372" s="16">
        <f>VENTAS[[#This Row],[Cantidad]]*VENTAS[[#This Row],[Precio Venta]]</f>
        <v>12</v>
      </c>
      <c r="J372" s="16">
        <f>IF(VENTAS[[#This Row],[Nombre del Gestor]]&gt;1,VENTAS[[#This Row],[Total]]*10%,0)</f>
        <v>0</v>
      </c>
      <c r="K3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4.06</v>
      </c>
      <c r="L372" s="16">
        <f>VENTAS[[#This Row],[Total]]-VENTAS[[#This Row],[Comisión 10%]]-VENTAS[[#This Row],[Costo SIN Comision]]</f>
        <v>7.94</v>
      </c>
      <c r="M372" s="16"/>
    </row>
    <row r="373" ht="20" customHeight="1" spans="1:13">
      <c r="A373" s="35">
        <v>45137</v>
      </c>
      <c r="B373" s="11"/>
      <c r="C373" s="11"/>
      <c r="D373" s="11"/>
      <c r="E373" s="11" t="s">
        <v>19882</v>
      </c>
      <c r="F373" s="15" t="str">
        <f>IFERROR(VLOOKUP(VENTAS[[#This Row],[Código del producto Vendido]],STOCK[],5,FALSE),"-")</f>
        <v>-</v>
      </c>
      <c r="G373" s="15">
        <v>1</v>
      </c>
      <c r="H373" s="16">
        <v>25</v>
      </c>
      <c r="I373" s="16">
        <f>VENTAS[[#This Row],[Cantidad]]*VENTAS[[#This Row],[Precio Venta]]</f>
        <v>25</v>
      </c>
      <c r="J373" s="16">
        <f>IF(VENTAS[[#This Row],[Nombre del Gestor]]&gt;1,VENTAS[[#This Row],[Total]]*10%,0)</f>
        <v>0</v>
      </c>
      <c r="K3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73" s="16">
        <f>VENTAS[[#This Row],[Total]]-VENTAS[[#This Row],[Comisión 10%]]-VENTAS[[#This Row],[Costo SIN Comision]]</f>
        <v>0</v>
      </c>
      <c r="M373" s="16"/>
    </row>
    <row r="374" ht="20" customHeight="1" spans="1:13">
      <c r="A374" s="35">
        <v>45137</v>
      </c>
      <c r="B374" s="11"/>
      <c r="C374" s="11"/>
      <c r="D374" s="11"/>
      <c r="E374" s="11" t="s">
        <v>19883</v>
      </c>
      <c r="F374" s="15" t="str">
        <f>IFERROR(VLOOKUP(VENTAS[[#This Row],[Código del producto Vendido]],STOCK[],5,FALSE),"-")</f>
        <v>-</v>
      </c>
      <c r="G374" s="15">
        <v>1</v>
      </c>
      <c r="H374" s="16">
        <v>12</v>
      </c>
      <c r="I374" s="16">
        <f>VENTAS[[#This Row],[Cantidad]]*VENTAS[[#This Row],[Precio Venta]]</f>
        <v>12</v>
      </c>
      <c r="J374" s="16">
        <f>IF(VENTAS[[#This Row],[Nombre del Gestor]]&gt;1,VENTAS[[#This Row],[Total]]*10%,0)</f>
        <v>0</v>
      </c>
      <c r="K3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374" s="16">
        <f>VENTAS[[#This Row],[Total]]-VENTAS[[#This Row],[Comisión 10%]]-VENTAS[[#This Row],[Costo SIN Comision]]</f>
        <v>0</v>
      </c>
      <c r="M374" s="16"/>
    </row>
    <row r="375" ht="20" customHeight="1" spans="1:13">
      <c r="A375" s="35">
        <v>45138</v>
      </c>
      <c r="B375" s="11"/>
      <c r="C375" s="11"/>
      <c r="D375" s="11"/>
      <c r="E375" s="11" t="s">
        <v>19884</v>
      </c>
      <c r="F375" s="15" t="str">
        <f>IFERROR(VLOOKUP(VENTAS[[#This Row],[Código del producto Vendido]],STOCK[],5,FALSE),"-")</f>
        <v>-</v>
      </c>
      <c r="G375" s="15">
        <v>1</v>
      </c>
      <c r="H375" s="16">
        <v>22</v>
      </c>
      <c r="I375" s="16">
        <f>VENTAS[[#This Row],[Cantidad]]*VENTAS[[#This Row],[Precio Venta]]</f>
        <v>22</v>
      </c>
      <c r="J375" s="16">
        <f>IF(VENTAS[[#This Row],[Nombre del Gestor]]&gt;1,VENTAS[[#This Row],[Total]]*10%,0)</f>
        <v>0</v>
      </c>
      <c r="K3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375" s="16">
        <f>VENTAS[[#This Row],[Total]]-VENTAS[[#This Row],[Comisión 10%]]-VENTAS[[#This Row],[Costo SIN Comision]]</f>
        <v>0</v>
      </c>
      <c r="M375" s="16"/>
    </row>
    <row r="376" s="3" customFormat="1" ht="20" customHeight="1" spans="1:13">
      <c r="A376" s="37"/>
      <c r="B376" s="11"/>
      <c r="C376" s="11"/>
      <c r="D376" s="11"/>
      <c r="E376" s="11" t="s">
        <v>16460</v>
      </c>
      <c r="F376" s="15" t="str">
        <f>IFERROR(VLOOKUP(VENTAS[[#This Row],[Código del producto Vendido]],STOCK[],5,FALSE),"-")</f>
        <v>Vestido corto azul real - Talla S</v>
      </c>
      <c r="G376" s="15">
        <v>1</v>
      </c>
      <c r="H376" s="16">
        <v>19</v>
      </c>
      <c r="I376" s="16">
        <f>VENTAS[[#This Row],[Cantidad]]*VENTAS[[#This Row],[Precio Venta]]</f>
        <v>19</v>
      </c>
      <c r="J376" s="16">
        <f>IF(VENTAS[[#This Row],[Nombre del Gestor]]&gt;1,VENTAS[[#This Row],[Total]]*10%,0)</f>
        <v>0</v>
      </c>
      <c r="K3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376" s="16">
        <f>VENTAS[[#This Row],[Total]]-VENTAS[[#This Row],[Comisión 10%]]-VENTAS[[#This Row],[Costo SIN Comision]]</f>
        <v>0</v>
      </c>
      <c r="M376" s="41"/>
    </row>
    <row r="377" s="3" customFormat="1" ht="20" customHeight="1" spans="1:13">
      <c r="A377" s="37"/>
      <c r="B377" s="11"/>
      <c r="C377" s="11"/>
      <c r="D377" s="11"/>
      <c r="E377" s="11" t="s">
        <v>16463</v>
      </c>
      <c r="F377" s="15" t="str">
        <f>IFERROR(VLOOKUP(VENTAS[[#This Row],[Código del producto Vendido]],STOCK[],5,FALSE),"-")</f>
        <v>Vestido corto azul real - Talla M</v>
      </c>
      <c r="G377" s="15">
        <v>1</v>
      </c>
      <c r="H377" s="16">
        <v>18</v>
      </c>
      <c r="I377" s="16">
        <f>VENTAS[[#This Row],[Cantidad]]*VENTAS[[#This Row],[Precio Venta]]</f>
        <v>18</v>
      </c>
      <c r="J377" s="16">
        <f>IF(VENTAS[[#This Row],[Nombre del Gestor]]&gt;1,VENTAS[[#This Row],[Total]]*10%,0)</f>
        <v>0</v>
      </c>
      <c r="K3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377" s="16">
        <f>VENTAS[[#This Row],[Total]]-VENTAS[[#This Row],[Comisión 10%]]-VENTAS[[#This Row],[Costo SIN Comision]]</f>
        <v>0</v>
      </c>
      <c r="M377" s="41"/>
    </row>
    <row r="378" ht="20" customHeight="1" spans="1:13">
      <c r="A378" s="37"/>
      <c r="B378" s="11"/>
      <c r="C378" s="11"/>
      <c r="D378" s="11"/>
      <c r="E378" s="11" t="s">
        <v>19656</v>
      </c>
      <c r="F378" s="15" t="str">
        <f>IFERROR(VLOOKUP(VENTAS[[#This Row],[Código del producto Vendido]],STOCK[],5,FALSE),"-")</f>
        <v>-</v>
      </c>
      <c r="G378" s="15">
        <v>1</v>
      </c>
      <c r="H378" s="16">
        <v>12</v>
      </c>
      <c r="I378" s="16">
        <f>VENTAS[[#This Row],[Cantidad]]*VENTAS[[#This Row],[Precio Venta]]</f>
        <v>12</v>
      </c>
      <c r="J378" s="16">
        <f>IF(VENTAS[[#This Row],[Nombre del Gestor]]&gt;1,VENTAS[[#This Row],[Total]]*10%,0)</f>
        <v>0</v>
      </c>
      <c r="K3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378" s="16">
        <f>VENTAS[[#This Row],[Total]]-VENTAS[[#This Row],[Comisión 10%]]-VENTAS[[#This Row],[Costo SIN Comision]]</f>
        <v>0</v>
      </c>
      <c r="M378" s="16"/>
    </row>
    <row r="379" s="3" customFormat="1" ht="20" customHeight="1" spans="1:13">
      <c r="A379" s="35">
        <v>45138</v>
      </c>
      <c r="B379" s="11"/>
      <c r="C379" s="11"/>
      <c r="D379" s="11"/>
      <c r="E379" s="11" t="s">
        <v>19885</v>
      </c>
      <c r="F379" s="15" t="str">
        <f>IFERROR(VLOOKUP(VENTAS[[#This Row],[Código del producto Vendido]],STOCK[],5,FALSE),"-")</f>
        <v>-</v>
      </c>
      <c r="G379" s="15">
        <v>1</v>
      </c>
      <c r="H379" s="16">
        <v>18</v>
      </c>
      <c r="I379" s="16">
        <f>VENTAS[[#This Row],[Cantidad]]*VENTAS[[#This Row],[Precio Venta]]</f>
        <v>18</v>
      </c>
      <c r="J379" s="16">
        <f>IF(VENTAS[[#This Row],[Nombre del Gestor]]&gt;1,VENTAS[[#This Row],[Total]]*10%,0)</f>
        <v>0</v>
      </c>
      <c r="K3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379" s="16">
        <f>VENTAS[[#This Row],[Total]]-VENTAS[[#This Row],[Comisión 10%]]-VENTAS[[#This Row],[Costo SIN Comision]]</f>
        <v>0</v>
      </c>
      <c r="M379" s="41"/>
    </row>
    <row r="380" s="3" customFormat="1" ht="20" customHeight="1" spans="1:13">
      <c r="A380" s="38"/>
      <c r="B380" s="11"/>
      <c r="C380" s="11"/>
      <c r="D380" s="11"/>
      <c r="E380" s="11" t="s">
        <v>19829</v>
      </c>
      <c r="F380" s="11" t="str">
        <f>IFERROR(VLOOKUP(VENTAS[[#This Row],[Código del producto Vendido]],STOCK[],5,FALSE),"-")</f>
        <v>-</v>
      </c>
      <c r="G380" s="11">
        <v>1</v>
      </c>
      <c r="H380" s="16">
        <v>35</v>
      </c>
      <c r="I380" s="16">
        <f>VENTAS[[#This Row],[Cantidad]]*VENTAS[[#This Row],[Precio Venta]]</f>
        <v>35</v>
      </c>
      <c r="J380" s="16">
        <f>IF(VENTAS[[#This Row],[Nombre del Gestor]]&gt;1,VENTAS[[#This Row],[Total]]*10%,0)</f>
        <v>0</v>
      </c>
      <c r="K3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380" s="16">
        <f>VENTAS[[#This Row],[Total]]-VENTAS[[#This Row],[Comisión 10%]]-VENTAS[[#This Row],[Costo SIN Comision]]</f>
        <v>0</v>
      </c>
      <c r="M380" s="41"/>
    </row>
    <row r="381" ht="20" customHeight="1" spans="1:13">
      <c r="A381" s="38"/>
      <c r="B381" s="11"/>
      <c r="C381" s="11"/>
      <c r="D381" s="11"/>
      <c r="E381" s="11" t="s">
        <v>19858</v>
      </c>
      <c r="F381" s="11" t="str">
        <f>IFERROR(VLOOKUP(VENTAS[[#This Row],[Código del producto Vendido]],STOCK[],5,FALSE),"-")</f>
        <v>-</v>
      </c>
      <c r="G381" s="11">
        <v>1</v>
      </c>
      <c r="H381" s="16">
        <v>28</v>
      </c>
      <c r="I381" s="16">
        <f>VENTAS[[#This Row],[Cantidad]]*VENTAS[[#This Row],[Precio Venta]]</f>
        <v>28</v>
      </c>
      <c r="J381" s="16">
        <f>IF(VENTAS[[#This Row],[Nombre del Gestor]]&gt;1,VENTAS[[#This Row],[Total]]*10%,0)</f>
        <v>0</v>
      </c>
      <c r="K3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81" s="16">
        <f>VENTAS[[#This Row],[Total]]-VENTAS[[#This Row],[Comisión 10%]]-VENTAS[[#This Row],[Costo SIN Comision]]</f>
        <v>0</v>
      </c>
      <c r="M381" s="16"/>
    </row>
    <row r="382" ht="20" customHeight="1" spans="1:13">
      <c r="A382" s="38"/>
      <c r="B382" s="11"/>
      <c r="C382" s="11"/>
      <c r="D382" s="11"/>
      <c r="E382" s="11" t="s">
        <v>19852</v>
      </c>
      <c r="F382" s="11" t="str">
        <f>IFERROR(VLOOKUP(VENTAS[[#This Row],[Código del producto Vendido]],STOCK[],5,FALSE),"-")</f>
        <v>-</v>
      </c>
      <c r="G382" s="11">
        <v>1</v>
      </c>
      <c r="H382" s="16">
        <v>28</v>
      </c>
      <c r="I382" s="16">
        <f>VENTAS[[#This Row],[Cantidad]]*VENTAS[[#This Row],[Precio Venta]]</f>
        <v>28</v>
      </c>
      <c r="J382" s="16">
        <f>IF(VENTAS[[#This Row],[Nombre del Gestor]]&gt;1,VENTAS[[#This Row],[Total]]*10%,0)</f>
        <v>0</v>
      </c>
      <c r="K3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82" s="16">
        <f>VENTAS[[#This Row],[Total]]-VENTAS[[#This Row],[Comisión 10%]]-VENTAS[[#This Row],[Costo SIN Comision]]</f>
        <v>0</v>
      </c>
      <c r="M382" s="16"/>
    </row>
    <row r="383" ht="20" customHeight="1" spans="1:13">
      <c r="A383" s="38"/>
      <c r="B383" s="11"/>
      <c r="C383" s="11"/>
      <c r="D383" s="11"/>
      <c r="E383" s="11" t="s">
        <v>19848</v>
      </c>
      <c r="F383" s="11" t="str">
        <f>IFERROR(VLOOKUP(VENTAS[[#This Row],[Código del producto Vendido]],STOCK[],5,FALSE),"-")</f>
        <v>-</v>
      </c>
      <c r="G383" s="11">
        <v>1</v>
      </c>
      <c r="H383" s="16">
        <v>25</v>
      </c>
      <c r="I383" s="16">
        <f>VENTAS[[#This Row],[Cantidad]]*VENTAS[[#This Row],[Precio Venta]]</f>
        <v>25</v>
      </c>
      <c r="J383" s="16">
        <f>IF(VENTAS[[#This Row],[Nombre del Gestor]]&gt;1,VENTAS[[#This Row],[Total]]*10%,0)</f>
        <v>0</v>
      </c>
      <c r="K3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83" s="16">
        <f>VENTAS[[#This Row],[Total]]-VENTAS[[#This Row],[Comisión 10%]]-VENTAS[[#This Row],[Costo SIN Comision]]</f>
        <v>0</v>
      </c>
      <c r="M383" s="16"/>
    </row>
    <row r="384" ht="20" customHeight="1" spans="1:13">
      <c r="A384" s="38"/>
      <c r="B384" s="11"/>
      <c r="C384" s="11"/>
      <c r="D384" s="11"/>
      <c r="E384" s="11" t="s">
        <v>16509</v>
      </c>
      <c r="F384" s="11" t="str">
        <f>IFERROR(VLOOKUP(VENTAS[[#This Row],[Código del producto Vendido]],STOCK[],5,FALSE),"-")</f>
        <v>Bragas sin costuras - Talla S</v>
      </c>
      <c r="G384" s="11">
        <v>3</v>
      </c>
      <c r="H384" s="16">
        <v>3</v>
      </c>
      <c r="I384" s="16">
        <f>VENTAS[[#This Row],[Cantidad]]*VENTAS[[#This Row],[Precio Venta]]</f>
        <v>9</v>
      </c>
      <c r="J384" s="16">
        <f>IF(VENTAS[[#This Row],[Nombre del Gestor]]&gt;1,VENTAS[[#This Row],[Total]]*10%,0)</f>
        <v>0</v>
      </c>
      <c r="K3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384" s="16">
        <f>VENTAS[[#This Row],[Total]]-VENTAS[[#This Row],[Comisión 10%]]-VENTAS[[#This Row],[Costo SIN Comision]]</f>
        <v>0</v>
      </c>
      <c r="M384" s="16"/>
    </row>
    <row r="385" ht="20" customHeight="1" spans="1:13">
      <c r="A385" s="38"/>
      <c r="B385" s="11"/>
      <c r="C385" s="11"/>
      <c r="D385" s="11"/>
      <c r="E385" s="11" t="s">
        <v>19886</v>
      </c>
      <c r="F385" s="11" t="str">
        <f>IFERROR(VLOOKUP(VENTAS[[#This Row],[Código del producto Vendido]],STOCK[],5,FALSE),"-")</f>
        <v>-</v>
      </c>
      <c r="G385" s="11">
        <v>1</v>
      </c>
      <c r="H385" s="16">
        <v>19</v>
      </c>
      <c r="I385" s="16">
        <f>VENTAS[[#This Row],[Cantidad]]*VENTAS[[#This Row],[Precio Venta]]</f>
        <v>19</v>
      </c>
      <c r="J385" s="16">
        <f>IF(VENTAS[[#This Row],[Nombre del Gestor]]&gt;1,VENTAS[[#This Row],[Total]]*10%,0)</f>
        <v>0</v>
      </c>
      <c r="K3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385" s="16">
        <f>VENTAS[[#This Row],[Total]]-VENTAS[[#This Row],[Comisión 10%]]-VENTAS[[#This Row],[Costo SIN Comision]]</f>
        <v>0</v>
      </c>
      <c r="M385" s="16"/>
    </row>
    <row r="386" ht="20" customHeight="1" spans="1:13">
      <c r="A386" s="42">
        <v>45138</v>
      </c>
      <c r="B386" s="11"/>
      <c r="C386" s="11"/>
      <c r="D386" s="11"/>
      <c r="E386" s="11" t="s">
        <v>19728</v>
      </c>
      <c r="F386" s="15" t="str">
        <f>IFERROR(VLOOKUP(VENTAS[[#This Row],[Código del producto Vendido]],STOCK[],5,FALSE),"-")</f>
        <v>-</v>
      </c>
      <c r="G386" s="15">
        <v>1</v>
      </c>
      <c r="H386" s="16">
        <v>15</v>
      </c>
      <c r="I386" s="16">
        <f>VENTAS[[#This Row],[Cantidad]]*VENTAS[[#This Row],[Precio Venta]]</f>
        <v>15</v>
      </c>
      <c r="J386" s="16">
        <f>IF(VENTAS[[#This Row],[Nombre del Gestor]]&gt;1,VENTAS[[#This Row],[Total]]*10%,0)</f>
        <v>0</v>
      </c>
      <c r="K3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386" s="16">
        <f>VENTAS[[#This Row],[Total]]-VENTAS[[#This Row],[Comisión 10%]]-VENTAS[[#This Row],[Costo SIN Comision]]</f>
        <v>0</v>
      </c>
      <c r="M386" s="16"/>
    </row>
    <row r="387" ht="20" customHeight="1" spans="1:13">
      <c r="A387" s="43">
        <v>45138</v>
      </c>
      <c r="B387" s="11"/>
      <c r="C387" s="11"/>
      <c r="D387" s="11"/>
      <c r="E387" s="11" t="s">
        <v>19661</v>
      </c>
      <c r="F387" s="15" t="str">
        <f>IFERROR(VLOOKUP(VENTAS[[#This Row],[Código del producto Vendido]],STOCK[],5,FALSE),"-")</f>
        <v>-</v>
      </c>
      <c r="G387" s="15">
        <v>1</v>
      </c>
      <c r="H387" s="16">
        <v>15</v>
      </c>
      <c r="I387" s="16">
        <f>VENTAS[[#This Row],[Cantidad]]*VENTAS[[#This Row],[Precio Venta]]</f>
        <v>15</v>
      </c>
      <c r="J387" s="16">
        <f>IF(VENTAS[[#This Row],[Nombre del Gestor]]&gt;1,VENTAS[[#This Row],[Total]]*10%,0)</f>
        <v>0</v>
      </c>
      <c r="K3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387" s="16">
        <f>VENTAS[[#This Row],[Total]]-VENTAS[[#This Row],[Comisión 10%]]-VENTAS[[#This Row],[Costo SIN Comision]]</f>
        <v>0</v>
      </c>
      <c r="M387" s="16"/>
    </row>
    <row r="388" ht="20" customHeight="1" spans="1:13">
      <c r="A388" s="38"/>
      <c r="B388" s="11"/>
      <c r="C388" s="11"/>
      <c r="D388" s="11"/>
      <c r="E388" s="11" t="s">
        <v>19887</v>
      </c>
      <c r="F388" s="15" t="str">
        <f>IFERROR(VLOOKUP(VENTAS[[#This Row],[Código del producto Vendido]],STOCK[],5,FALSE),"-")</f>
        <v>-</v>
      </c>
      <c r="G388" s="15">
        <v>1</v>
      </c>
      <c r="H388" s="16">
        <v>15</v>
      </c>
      <c r="I388" s="16">
        <f>VENTAS[[#This Row],[Cantidad]]*VENTAS[[#This Row],[Precio Venta]]</f>
        <v>15</v>
      </c>
      <c r="J388" s="16">
        <f>IF(VENTAS[[#This Row],[Nombre del Gestor]]&gt;1,VENTAS[[#This Row],[Total]]*10%,0)</f>
        <v>0</v>
      </c>
      <c r="K3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388" s="16">
        <f>VENTAS[[#This Row],[Total]]-VENTAS[[#This Row],[Comisión 10%]]-VENTAS[[#This Row],[Costo SIN Comision]]</f>
        <v>0</v>
      </c>
      <c r="M388" s="16"/>
    </row>
    <row r="389" ht="20" customHeight="1" spans="1:13">
      <c r="A389" s="38"/>
      <c r="B389" s="11"/>
      <c r="C389" s="11"/>
      <c r="D389" s="11"/>
      <c r="E389" s="11" t="s">
        <v>19543</v>
      </c>
      <c r="F389" s="15" t="str">
        <f>IFERROR(VLOOKUP(VENTAS[[#This Row],[Código del producto Vendido]],STOCK[],5,FALSE),"-")</f>
        <v>-</v>
      </c>
      <c r="G389" s="15">
        <v>1</v>
      </c>
      <c r="H389" s="16">
        <v>25</v>
      </c>
      <c r="I389" s="16">
        <f>VENTAS[[#This Row],[Cantidad]]*VENTAS[[#This Row],[Precio Venta]]</f>
        <v>25</v>
      </c>
      <c r="J389" s="16">
        <f>IF(VENTAS[[#This Row],[Nombre del Gestor]]&gt;1,VENTAS[[#This Row],[Total]]*10%,0)</f>
        <v>0</v>
      </c>
      <c r="K3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89" s="16">
        <f>VENTAS[[#This Row],[Total]]-VENTAS[[#This Row],[Comisión 10%]]-VENTAS[[#This Row],[Costo SIN Comision]]</f>
        <v>0</v>
      </c>
      <c r="M389" s="16"/>
    </row>
    <row r="390" ht="20" customHeight="1" spans="1:13">
      <c r="A390" s="44"/>
      <c r="B390" s="11"/>
      <c r="C390" s="11"/>
      <c r="D390" s="11"/>
      <c r="E390" s="11" t="s">
        <v>19888</v>
      </c>
      <c r="F390" s="15" t="str">
        <f>IFERROR(VLOOKUP(VENTAS[[#This Row],[Código del producto Vendido]],STOCK[],5,FALSE),"-")</f>
        <v>-</v>
      </c>
      <c r="G390" s="15">
        <v>1</v>
      </c>
      <c r="H390" s="16">
        <v>25</v>
      </c>
      <c r="I390" s="16">
        <f>VENTAS[[#This Row],[Cantidad]]*VENTAS[[#This Row],[Precio Venta]]</f>
        <v>25</v>
      </c>
      <c r="J390" s="16">
        <f>IF(VENTAS[[#This Row],[Nombre del Gestor]]&gt;1,VENTAS[[#This Row],[Total]]*10%,0)</f>
        <v>0</v>
      </c>
      <c r="K3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90" s="16">
        <f>VENTAS[[#This Row],[Total]]-VENTAS[[#This Row],[Comisión 10%]]-VENTAS[[#This Row],[Costo SIN Comision]]</f>
        <v>0</v>
      </c>
      <c r="M390" s="16"/>
    </row>
    <row r="391" ht="20" customHeight="1" spans="1:13">
      <c r="A391" s="43">
        <v>45138</v>
      </c>
      <c r="B391" s="11"/>
      <c r="C391" s="11"/>
      <c r="D391" s="11"/>
      <c r="E391" s="11" t="s">
        <v>19888</v>
      </c>
      <c r="F391" s="15" t="str">
        <f>IFERROR(VLOOKUP(VENTAS[[#This Row],[Código del producto Vendido]],STOCK[],5,FALSE),"-")</f>
        <v>-</v>
      </c>
      <c r="G391" s="15">
        <v>1</v>
      </c>
      <c r="H391" s="16">
        <v>25</v>
      </c>
      <c r="I391" s="16">
        <f>VENTAS[[#This Row],[Cantidad]]*VENTAS[[#This Row],[Precio Venta]]</f>
        <v>25</v>
      </c>
      <c r="J391" s="16">
        <f>IF(VENTAS[[#This Row],[Nombre del Gestor]]&gt;1,VENTAS[[#This Row],[Total]]*10%,0)</f>
        <v>0</v>
      </c>
      <c r="K3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91" s="16">
        <f>VENTAS[[#This Row],[Total]]-VENTAS[[#This Row],[Comisión 10%]]-VENTAS[[#This Row],[Costo SIN Comision]]</f>
        <v>0</v>
      </c>
      <c r="M391" s="16"/>
    </row>
    <row r="392" ht="20" customHeight="1" spans="1:13">
      <c r="A392" s="42">
        <v>45138</v>
      </c>
      <c r="B392" s="11"/>
      <c r="C392" s="11"/>
      <c r="D392" s="11"/>
      <c r="E392" s="11" t="s">
        <v>19889</v>
      </c>
      <c r="F392" s="15" t="str">
        <f>IFERROR(VLOOKUP(VENTAS[[#This Row],[Código del producto Vendido]],STOCK[],5,FALSE),"-")</f>
        <v>-</v>
      </c>
      <c r="G392" s="15">
        <v>1</v>
      </c>
      <c r="H392" s="16">
        <v>22</v>
      </c>
      <c r="I392" s="16">
        <f>VENTAS[[#This Row],[Cantidad]]*VENTAS[[#This Row],[Precio Venta]]</f>
        <v>22</v>
      </c>
      <c r="J392" s="16">
        <f>IF(VENTAS[[#This Row],[Nombre del Gestor]]&gt;1,VENTAS[[#This Row],[Total]]*10%,0)</f>
        <v>0</v>
      </c>
      <c r="K3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392" s="16">
        <f>VENTAS[[#This Row],[Total]]-VENTAS[[#This Row],[Comisión 10%]]-VENTAS[[#This Row],[Costo SIN Comision]]</f>
        <v>0</v>
      </c>
      <c r="M392" s="16"/>
    </row>
    <row r="393" ht="20" customHeight="1" spans="1:13">
      <c r="A393" s="43">
        <v>45138</v>
      </c>
      <c r="B393" s="11"/>
      <c r="C393" s="11"/>
      <c r="D393" s="11"/>
      <c r="E393" s="11" t="s">
        <v>19642</v>
      </c>
      <c r="F393" s="15" t="str">
        <f>IFERROR(VLOOKUP(VENTAS[[#This Row],[Código del producto Vendido]],STOCK[],5,FALSE),"-")</f>
        <v>-</v>
      </c>
      <c r="G393" s="15">
        <v>1</v>
      </c>
      <c r="H393" s="16">
        <v>10</v>
      </c>
      <c r="I393" s="16">
        <f>VENTAS[[#This Row],[Cantidad]]*VENTAS[[#This Row],[Precio Venta]]</f>
        <v>10</v>
      </c>
      <c r="J393" s="16">
        <f>IF(VENTAS[[#This Row],[Nombre del Gestor]]&gt;1,VENTAS[[#This Row],[Total]]*10%,0)</f>
        <v>0</v>
      </c>
      <c r="K3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393" s="16">
        <f>VENTAS[[#This Row],[Total]]-VENTAS[[#This Row],[Comisión 10%]]-VENTAS[[#This Row],[Costo SIN Comision]]</f>
        <v>0</v>
      </c>
      <c r="M393" s="16"/>
    </row>
    <row r="394" ht="20" customHeight="1" spans="1:13">
      <c r="A394" s="45"/>
      <c r="B394" s="11"/>
      <c r="C394" s="11"/>
      <c r="D394" s="11"/>
      <c r="E394" s="11" t="s">
        <v>19890</v>
      </c>
      <c r="F394" s="15" t="str">
        <f>IFERROR(VLOOKUP(VENTAS[[#This Row],[Código del producto Vendido]],STOCK[],5,FALSE),"-")</f>
        <v>-</v>
      </c>
      <c r="G394" s="15">
        <v>1</v>
      </c>
      <c r="H394" s="16">
        <v>24</v>
      </c>
      <c r="I394" s="16">
        <f>VENTAS[[#This Row],[Cantidad]]*VENTAS[[#This Row],[Precio Venta]]</f>
        <v>24</v>
      </c>
      <c r="J394" s="16">
        <f>IF(VENTAS[[#This Row],[Nombre del Gestor]]&gt;1,VENTAS[[#This Row],[Total]]*10%,0)</f>
        <v>0</v>
      </c>
      <c r="K3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24</v>
      </c>
      <c r="L394" s="16">
        <f>VENTAS[[#This Row],[Total]]-VENTAS[[#This Row],[Comisión 10%]]-VENTAS[[#This Row],[Costo SIN Comision]]</f>
        <v>0</v>
      </c>
      <c r="M394" s="16"/>
    </row>
    <row r="395" ht="20" customHeight="1" spans="1:13">
      <c r="A395" s="46"/>
      <c r="B395" s="11"/>
      <c r="C395" s="11"/>
      <c r="D395" s="11"/>
      <c r="E395" s="11" t="s">
        <v>19891</v>
      </c>
      <c r="F395" s="15" t="str">
        <f>IFERROR(VLOOKUP(VENTAS[[#This Row],[Código del producto Vendido]],STOCK[],5,FALSE),"-")</f>
        <v>-</v>
      </c>
      <c r="G395" s="15">
        <v>1</v>
      </c>
      <c r="H395" s="16">
        <v>15</v>
      </c>
      <c r="I395" s="16">
        <f>VENTAS[[#This Row],[Cantidad]]*VENTAS[[#This Row],[Precio Venta]]</f>
        <v>15</v>
      </c>
      <c r="J395" s="16">
        <f>IF(VENTAS[[#This Row],[Nombre del Gestor]]&gt;1,VENTAS[[#This Row],[Total]]*10%,0)</f>
        <v>0</v>
      </c>
      <c r="K3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395" s="16">
        <f>VENTAS[[#This Row],[Total]]-VENTAS[[#This Row],[Comisión 10%]]-VENTAS[[#This Row],[Costo SIN Comision]]</f>
        <v>0</v>
      </c>
      <c r="M395" s="16"/>
    </row>
    <row r="396" ht="20" customHeight="1" spans="1:13">
      <c r="A396" s="45"/>
      <c r="B396" s="11"/>
      <c r="C396" s="11"/>
      <c r="D396" s="11"/>
      <c r="E396" s="11" t="s">
        <v>19892</v>
      </c>
      <c r="F396" s="15" t="str">
        <f>IFERROR(VLOOKUP(VENTAS[[#This Row],[Código del producto Vendido]],STOCK[],5,FALSE),"-")</f>
        <v>-</v>
      </c>
      <c r="G396" s="15">
        <v>1</v>
      </c>
      <c r="H396" s="16">
        <v>18</v>
      </c>
      <c r="I396" s="16">
        <f>VENTAS[[#This Row],[Cantidad]]*VENTAS[[#This Row],[Precio Venta]]</f>
        <v>18</v>
      </c>
      <c r="J396" s="16">
        <f>IF(VENTAS[[#This Row],[Nombre del Gestor]]&gt;1,VENTAS[[#This Row],[Total]]*10%,0)</f>
        <v>0</v>
      </c>
      <c r="K3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396" s="16">
        <f>VENTAS[[#This Row],[Total]]-VENTAS[[#This Row],[Comisión 10%]]-VENTAS[[#This Row],[Costo SIN Comision]]</f>
        <v>0</v>
      </c>
      <c r="M396" s="16"/>
    </row>
    <row r="397" ht="20" customHeight="1" spans="1:13">
      <c r="A397" s="46"/>
      <c r="B397" s="11"/>
      <c r="C397" s="11" t="s">
        <v>19893</v>
      </c>
      <c r="D397" s="11"/>
      <c r="E397" s="11" t="s">
        <v>19894</v>
      </c>
      <c r="F397" s="15" t="str">
        <f>IFERROR(VLOOKUP(VENTAS[[#This Row],[Código del producto Vendido]],STOCK[],5,FALSE),"-")</f>
        <v>-</v>
      </c>
      <c r="G397" s="15">
        <v>1</v>
      </c>
      <c r="H397" s="16">
        <v>15</v>
      </c>
      <c r="I397" s="16">
        <f>VENTAS[[#This Row],[Cantidad]]*VENTAS[[#This Row],[Precio Venta]]</f>
        <v>15</v>
      </c>
      <c r="J397" s="16">
        <f>IF(VENTAS[[#This Row],[Nombre del Gestor]]&gt;1,VENTAS[[#This Row],[Total]]*10%,0)</f>
        <v>0</v>
      </c>
      <c r="K3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397" s="16">
        <f>VENTAS[[#This Row],[Total]]-VENTAS[[#This Row],[Comisión 10%]]-VENTAS[[#This Row],[Costo SIN Comision]]</f>
        <v>0</v>
      </c>
      <c r="M397" s="16"/>
    </row>
    <row r="398" ht="20" customHeight="1" spans="1:13">
      <c r="A398" s="45" t="s">
        <v>19895</v>
      </c>
      <c r="B398" s="11"/>
      <c r="C398" s="11"/>
      <c r="D398" s="11"/>
      <c r="E398" s="11" t="s">
        <v>19896</v>
      </c>
      <c r="F398" s="15" t="str">
        <f>IFERROR(VLOOKUP(VENTAS[[#This Row],[Código del producto Vendido]],STOCK[],5,FALSE),"-")</f>
        <v>-</v>
      </c>
      <c r="G398" s="15">
        <v>1</v>
      </c>
      <c r="H398" s="16">
        <v>12</v>
      </c>
      <c r="I398" s="16">
        <f>VENTAS[[#This Row],[Cantidad]]*VENTAS[[#This Row],[Precio Venta]]</f>
        <v>12</v>
      </c>
      <c r="J398" s="16">
        <f>IF(VENTAS[[#This Row],[Nombre del Gestor]]&gt;1,VENTAS[[#This Row],[Total]]*10%,0)</f>
        <v>0</v>
      </c>
      <c r="K3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398" s="16">
        <f>VENTAS[[#This Row],[Total]]-VENTAS[[#This Row],[Comisión 10%]]-VENTAS[[#This Row],[Costo SIN Comision]]</f>
        <v>0</v>
      </c>
      <c r="M398" s="16"/>
    </row>
    <row r="399" ht="20" customHeight="1" spans="1:13">
      <c r="A399" s="46" t="s">
        <v>19895</v>
      </c>
      <c r="B399" s="11"/>
      <c r="C399" s="11"/>
      <c r="D399" s="11"/>
      <c r="E399" s="11" t="s">
        <v>19897</v>
      </c>
      <c r="F399" s="15" t="str">
        <f>IFERROR(VLOOKUP(VENTAS[[#This Row],[Código del producto Vendido]],STOCK[],5,FALSE),"-")</f>
        <v>-</v>
      </c>
      <c r="G399" s="15">
        <v>1</v>
      </c>
      <c r="H399" s="16">
        <v>20</v>
      </c>
      <c r="I399" s="16">
        <f>VENTAS[[#This Row],[Cantidad]]*VENTAS[[#This Row],[Precio Venta]]</f>
        <v>20</v>
      </c>
      <c r="J399" s="16">
        <f>IF(VENTAS[[#This Row],[Nombre del Gestor]]&gt;1,VENTAS[[#This Row],[Total]]*10%,0)</f>
        <v>0</v>
      </c>
      <c r="K3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399" s="16">
        <f>VENTAS[[#This Row],[Total]]-VENTAS[[#This Row],[Comisión 10%]]-VENTAS[[#This Row],[Costo SIN Comision]]</f>
        <v>0</v>
      </c>
      <c r="M399" s="16"/>
    </row>
    <row r="400" ht="20" customHeight="1" spans="1:13">
      <c r="A400" s="45" t="s">
        <v>19895</v>
      </c>
      <c r="B400" s="11"/>
      <c r="C400" s="11"/>
      <c r="D400" s="11"/>
      <c r="E400" s="11" t="s">
        <v>19898</v>
      </c>
      <c r="F400" s="15" t="str">
        <f>IFERROR(VLOOKUP(VENTAS[[#This Row],[Código del producto Vendido]],STOCK[],5,FALSE),"-")</f>
        <v>-</v>
      </c>
      <c r="G400" s="15">
        <v>1</v>
      </c>
      <c r="H400" s="16">
        <v>22</v>
      </c>
      <c r="I400" s="16">
        <f>VENTAS[[#This Row],[Cantidad]]*VENTAS[[#This Row],[Precio Venta]]</f>
        <v>22</v>
      </c>
      <c r="J400" s="16">
        <f>IF(VENTAS[[#This Row],[Nombre del Gestor]]&gt;1,VENTAS[[#This Row],[Total]]*10%,0)</f>
        <v>0</v>
      </c>
      <c r="K4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400" s="16">
        <f>VENTAS[[#This Row],[Total]]-VENTAS[[#This Row],[Comisión 10%]]-VENTAS[[#This Row],[Costo SIN Comision]]</f>
        <v>0</v>
      </c>
      <c r="M400" s="16"/>
    </row>
    <row r="401" ht="20" customHeight="1" spans="1:13">
      <c r="A401" s="46" t="s">
        <v>19895</v>
      </c>
      <c r="B401" s="11"/>
      <c r="C401" s="11"/>
      <c r="D401" s="11"/>
      <c r="E401" s="11" t="s">
        <v>19899</v>
      </c>
      <c r="F401" s="15" t="str">
        <f>IFERROR(VLOOKUP(VENTAS[[#This Row],[Código del producto Vendido]],STOCK[],5,FALSE),"-")</f>
        <v>-</v>
      </c>
      <c r="G401" s="15">
        <v>1</v>
      </c>
      <c r="H401" s="16">
        <v>22</v>
      </c>
      <c r="I401" s="16">
        <f>VENTAS[[#This Row],[Cantidad]]*VENTAS[[#This Row],[Precio Venta]]</f>
        <v>22</v>
      </c>
      <c r="J401" s="16">
        <f>IF(VENTAS[[#This Row],[Nombre del Gestor]]&gt;1,VENTAS[[#This Row],[Total]]*10%,0)</f>
        <v>0</v>
      </c>
      <c r="K4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401" s="16">
        <f>VENTAS[[#This Row],[Total]]-VENTAS[[#This Row],[Comisión 10%]]-VENTAS[[#This Row],[Costo SIN Comision]]</f>
        <v>0</v>
      </c>
      <c r="M401" s="16"/>
    </row>
    <row r="402" ht="20" customHeight="1" spans="1:13">
      <c r="A402" s="45" t="s">
        <v>19895</v>
      </c>
      <c r="B402" s="11"/>
      <c r="C402" s="11"/>
      <c r="D402" s="11"/>
      <c r="E402" s="11" t="s">
        <v>19900</v>
      </c>
      <c r="F402" s="15" t="str">
        <f>IFERROR(VLOOKUP(VENTAS[[#This Row],[Código del producto Vendido]],STOCK[],5,FALSE),"-")</f>
        <v>-</v>
      </c>
      <c r="G402" s="15">
        <v>1</v>
      </c>
      <c r="H402" s="16">
        <v>30</v>
      </c>
      <c r="I402" s="16">
        <f>VENTAS[[#This Row],[Cantidad]]*VENTAS[[#This Row],[Precio Venta]]</f>
        <v>30</v>
      </c>
      <c r="J402" s="16">
        <f>IF(VENTAS[[#This Row],[Nombre del Gestor]]&gt;1,VENTAS[[#This Row],[Total]]*10%,0)</f>
        <v>0</v>
      </c>
      <c r="K4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02" s="16">
        <f>VENTAS[[#This Row],[Total]]-VENTAS[[#This Row],[Comisión 10%]]-VENTAS[[#This Row],[Costo SIN Comision]]</f>
        <v>0</v>
      </c>
      <c r="M402" s="16"/>
    </row>
    <row r="403" ht="20" customHeight="1" spans="1:13">
      <c r="A403" s="46" t="s">
        <v>19895</v>
      </c>
      <c r="B403" s="11"/>
      <c r="C403" s="11" t="s">
        <v>19901</v>
      </c>
      <c r="D403" s="11"/>
      <c r="E403" s="11" t="s">
        <v>19902</v>
      </c>
      <c r="F403" s="15" t="str">
        <f>IFERROR(VLOOKUP(VENTAS[[#This Row],[Código del producto Vendido]],STOCK[],5,FALSE),"-")</f>
        <v>-</v>
      </c>
      <c r="G403" s="15">
        <v>1</v>
      </c>
      <c r="H403" s="16">
        <v>16.83</v>
      </c>
      <c r="I403" s="16">
        <f>VENTAS[[#This Row],[Cantidad]]*VENTAS[[#This Row],[Precio Venta]]</f>
        <v>16.83</v>
      </c>
      <c r="J403" s="16">
        <f>IF(VENTAS[[#This Row],[Nombre del Gestor]]&gt;1,VENTAS[[#This Row],[Total]]*10%,0)</f>
        <v>0</v>
      </c>
      <c r="K4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16.83</v>
      </c>
      <c r="L403" s="16">
        <f>VENTAS[[#This Row],[Total]]-VENTAS[[#This Row],[Comisión 10%]]-VENTAS[[#This Row],[Costo SIN Comision]]</f>
        <v>0</v>
      </c>
      <c r="M403" s="16"/>
    </row>
    <row r="404" ht="20" customHeight="1" spans="1:13">
      <c r="A404" s="45" t="s">
        <v>19895</v>
      </c>
      <c r="B404" s="11"/>
      <c r="C404" s="11"/>
      <c r="D404" s="11"/>
      <c r="E404" s="11" t="s">
        <v>19864</v>
      </c>
      <c r="F404" s="15" t="str">
        <f>IFERROR(VLOOKUP(VENTAS[[#This Row],[Código del producto Vendido]],STOCK[],5,FALSE),"-")</f>
        <v>-</v>
      </c>
      <c r="G404" s="15">
        <v>1</v>
      </c>
      <c r="H404" s="16">
        <v>20</v>
      </c>
      <c r="I404" s="16">
        <f>VENTAS[[#This Row],[Cantidad]]*VENTAS[[#This Row],[Precio Venta]]</f>
        <v>20</v>
      </c>
      <c r="J404" s="16">
        <f>IF(VENTAS[[#This Row],[Nombre del Gestor]]&gt;1,VENTAS[[#This Row],[Total]]*10%,0)</f>
        <v>0</v>
      </c>
      <c r="K4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04" s="16">
        <f>VENTAS[[#This Row],[Total]]-VENTAS[[#This Row],[Comisión 10%]]-VENTAS[[#This Row],[Costo SIN Comision]]</f>
        <v>0</v>
      </c>
      <c r="M404" s="16"/>
    </row>
    <row r="405" ht="20" customHeight="1" spans="1:13">
      <c r="A405" s="46" t="s">
        <v>19895</v>
      </c>
      <c r="B405" s="11"/>
      <c r="C405" s="11"/>
      <c r="D405" s="11"/>
      <c r="E405" s="11" t="s">
        <v>19903</v>
      </c>
      <c r="F405" s="15" t="str">
        <f>IFERROR(VLOOKUP(VENTAS[[#This Row],[Código del producto Vendido]],STOCK[],5,FALSE),"-")</f>
        <v>-</v>
      </c>
      <c r="G405" s="15">
        <v>1</v>
      </c>
      <c r="H405" s="16">
        <v>14</v>
      </c>
      <c r="I405" s="16">
        <f>VENTAS[[#This Row],[Cantidad]]*VENTAS[[#This Row],[Precio Venta]]</f>
        <v>14</v>
      </c>
      <c r="J405" s="16">
        <f>IF(VENTAS[[#This Row],[Nombre del Gestor]]&gt;1,VENTAS[[#This Row],[Total]]*10%,0)</f>
        <v>0</v>
      </c>
      <c r="K4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405" s="16">
        <f>VENTAS[[#This Row],[Total]]-VENTAS[[#This Row],[Comisión 10%]]-VENTAS[[#This Row],[Costo SIN Comision]]</f>
        <v>0</v>
      </c>
      <c r="M405" s="16"/>
    </row>
    <row r="406" ht="20" customHeight="1" spans="1:13">
      <c r="A406" s="45" t="s">
        <v>19895</v>
      </c>
      <c r="B406" s="11"/>
      <c r="C406" s="11" t="s">
        <v>19904</v>
      </c>
      <c r="D406" s="11"/>
      <c r="E406" s="11" t="s">
        <v>19905</v>
      </c>
      <c r="F406" s="15" t="str">
        <f>IFERROR(VLOOKUP(VENTAS[[#This Row],[Código del producto Vendido]],STOCK[],5,FALSE),"-")</f>
        <v>-</v>
      </c>
      <c r="G406" s="15">
        <v>1</v>
      </c>
      <c r="H406" s="16">
        <v>14</v>
      </c>
      <c r="I406" s="16">
        <f>VENTAS[[#This Row],[Cantidad]]*VENTAS[[#This Row],[Precio Venta]]</f>
        <v>14</v>
      </c>
      <c r="J406" s="16">
        <f>IF(VENTAS[[#This Row],[Nombre del Gestor]]&gt;1,VENTAS[[#This Row],[Total]]*10%,0)</f>
        <v>0</v>
      </c>
      <c r="K4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406" s="16">
        <f>VENTAS[[#This Row],[Total]]-VENTAS[[#This Row],[Comisión 10%]]-VENTAS[[#This Row],[Costo SIN Comision]]</f>
        <v>0</v>
      </c>
      <c r="M406" s="16"/>
    </row>
    <row r="407" ht="20" customHeight="1" spans="1:13">
      <c r="A407" s="46" t="s">
        <v>19895</v>
      </c>
      <c r="B407" s="11"/>
      <c r="C407" s="11" t="s">
        <v>19904</v>
      </c>
      <c r="D407" s="11"/>
      <c r="E407" s="11" t="s">
        <v>19879</v>
      </c>
      <c r="F407" s="15" t="str">
        <f>IFERROR(VLOOKUP(VENTAS[[#This Row],[Código del producto Vendido]],STOCK[],5,FALSE),"-")</f>
        <v>-</v>
      </c>
      <c r="G407" s="15">
        <v>1</v>
      </c>
      <c r="H407" s="16">
        <v>20</v>
      </c>
      <c r="I407" s="16">
        <f>VENTAS[[#This Row],[Cantidad]]*VENTAS[[#This Row],[Precio Venta]]</f>
        <v>20</v>
      </c>
      <c r="J407" s="16">
        <f>IF(VENTAS[[#This Row],[Nombre del Gestor]]&gt;1,VENTAS[[#This Row],[Total]]*10%,0)</f>
        <v>0</v>
      </c>
      <c r="K4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07" s="16">
        <f>VENTAS[[#This Row],[Total]]-VENTAS[[#This Row],[Comisión 10%]]-VENTAS[[#This Row],[Costo SIN Comision]]</f>
        <v>0</v>
      </c>
      <c r="M407" s="16"/>
    </row>
    <row r="408" ht="20" customHeight="1" spans="1:13">
      <c r="A408" s="45" t="s">
        <v>19895</v>
      </c>
      <c r="B408" s="11"/>
      <c r="C408" s="11" t="s">
        <v>19904</v>
      </c>
      <c r="D408" s="11"/>
      <c r="E408" s="11" t="s">
        <v>19906</v>
      </c>
      <c r="F408" s="15" t="str">
        <f>IFERROR(VLOOKUP(VENTAS[[#This Row],[Código del producto Vendido]],STOCK[],5,FALSE),"-")</f>
        <v>-</v>
      </c>
      <c r="G408" s="15">
        <v>1</v>
      </c>
      <c r="H408" s="16">
        <v>12</v>
      </c>
      <c r="I408" s="16">
        <f>VENTAS[[#This Row],[Cantidad]]*VENTAS[[#This Row],[Precio Venta]]</f>
        <v>12</v>
      </c>
      <c r="J408" s="16">
        <f>IF(VENTAS[[#This Row],[Nombre del Gestor]]&gt;1,VENTAS[[#This Row],[Total]]*10%,0)</f>
        <v>0</v>
      </c>
      <c r="K4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408" s="16">
        <f>VENTAS[[#This Row],[Total]]-VENTAS[[#This Row],[Comisión 10%]]-VENTAS[[#This Row],[Costo SIN Comision]]</f>
        <v>0</v>
      </c>
      <c r="M408" s="16"/>
    </row>
    <row r="409" ht="20" customHeight="1" spans="1:13">
      <c r="A409" s="46" t="s">
        <v>19895</v>
      </c>
      <c r="B409" s="11"/>
      <c r="C409" s="11" t="s">
        <v>19904</v>
      </c>
      <c r="D409" s="11"/>
      <c r="E409" s="11" t="s">
        <v>19885</v>
      </c>
      <c r="F409" s="15" t="str">
        <f>IFERROR(VLOOKUP(VENTAS[[#This Row],[Código del producto Vendido]],STOCK[],5,FALSE),"-")</f>
        <v>-</v>
      </c>
      <c r="G409" s="15">
        <v>1</v>
      </c>
      <c r="H409" s="16">
        <v>12</v>
      </c>
      <c r="I409" s="16">
        <f>VENTAS[[#This Row],[Cantidad]]*VENTAS[[#This Row],[Precio Venta]]</f>
        <v>12</v>
      </c>
      <c r="J409" s="16">
        <f>IF(VENTAS[[#This Row],[Nombre del Gestor]]&gt;1,VENTAS[[#This Row],[Total]]*10%,0)</f>
        <v>0</v>
      </c>
      <c r="K4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409" s="16">
        <f>VENTAS[[#This Row],[Total]]-VENTAS[[#This Row],[Comisión 10%]]-VENTAS[[#This Row],[Costo SIN Comision]]</f>
        <v>0</v>
      </c>
      <c r="M409" s="16"/>
    </row>
    <row r="410" ht="20" customHeight="1" spans="1:13">
      <c r="A410" s="45" t="s">
        <v>19895</v>
      </c>
      <c r="B410" s="11"/>
      <c r="C410" s="11" t="s">
        <v>19907</v>
      </c>
      <c r="D410" s="11"/>
      <c r="E410" s="11" t="s">
        <v>16556</v>
      </c>
      <c r="F410" s="15" t="str">
        <f>IFERROR(VLOOKUP(VENTAS[[#This Row],[Código del producto Vendido]],STOCK[],5,FALSE),"-")</f>
        <v>Pantaloneta negra con abertura - Talla M</v>
      </c>
      <c r="G410" s="15">
        <v>1</v>
      </c>
      <c r="H410" s="16">
        <v>23</v>
      </c>
      <c r="I410" s="16">
        <f>VENTAS[[#This Row],[Cantidad]]*VENTAS[[#This Row],[Precio Venta]]</f>
        <v>23</v>
      </c>
      <c r="J410" s="16">
        <f>IF(VENTAS[[#This Row],[Nombre del Gestor]]&gt;1,VENTAS[[#This Row],[Total]]*10%,0)</f>
        <v>0</v>
      </c>
      <c r="K4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15.22</v>
      </c>
      <c r="L410" s="16">
        <f>VENTAS[[#This Row],[Total]]-VENTAS[[#This Row],[Comisión 10%]]-VENTAS[[#This Row],[Costo SIN Comision]]</f>
        <v>7.78</v>
      </c>
      <c r="M410" s="16"/>
    </row>
    <row r="411" ht="20" customHeight="1" spans="1:13">
      <c r="A411" s="46" t="s">
        <v>19895</v>
      </c>
      <c r="B411" s="11"/>
      <c r="C411" s="11" t="s">
        <v>19907</v>
      </c>
      <c r="D411" s="11"/>
      <c r="E411" s="11" t="s">
        <v>19874</v>
      </c>
      <c r="F411" s="15" t="str">
        <f>IFERROR(VLOOKUP(VENTAS[[#This Row],[Código del producto Vendido]],STOCK[],5,FALSE),"-")</f>
        <v>-</v>
      </c>
      <c r="G411" s="15">
        <v>1</v>
      </c>
      <c r="H411" s="16">
        <v>12</v>
      </c>
      <c r="I411" s="16">
        <f>VENTAS[[#This Row],[Cantidad]]*VENTAS[[#This Row],[Precio Venta]]</f>
        <v>12</v>
      </c>
      <c r="J411" s="16">
        <f>IF(VENTAS[[#This Row],[Nombre del Gestor]]&gt;1,VENTAS[[#This Row],[Total]]*10%,0)</f>
        <v>0</v>
      </c>
      <c r="K4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411" s="16">
        <f>VENTAS[[#This Row],[Total]]-VENTAS[[#This Row],[Comisión 10%]]-VENTAS[[#This Row],[Costo SIN Comision]]</f>
        <v>0</v>
      </c>
      <c r="M411" s="16"/>
    </row>
    <row r="412" ht="20" customHeight="1" spans="1:13">
      <c r="A412" s="45" t="s">
        <v>19895</v>
      </c>
      <c r="B412" s="11"/>
      <c r="C412" s="11" t="s">
        <v>19907</v>
      </c>
      <c r="D412" s="11"/>
      <c r="E412" s="11" t="s">
        <v>19908</v>
      </c>
      <c r="F412" s="15" t="str">
        <f>IFERROR(VLOOKUP(VENTAS[[#This Row],[Código del producto Vendido]],STOCK[],5,FALSE),"-")</f>
        <v>-</v>
      </c>
      <c r="G412" s="15">
        <v>1</v>
      </c>
      <c r="H412" s="16">
        <v>30</v>
      </c>
      <c r="I412" s="16">
        <f>VENTAS[[#This Row],[Cantidad]]*VENTAS[[#This Row],[Precio Venta]]</f>
        <v>30</v>
      </c>
      <c r="J412" s="16">
        <f>IF(VENTAS[[#This Row],[Nombre del Gestor]]&gt;1,VENTAS[[#This Row],[Total]]*10%,0)</f>
        <v>0</v>
      </c>
      <c r="K4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12" s="16">
        <f>VENTAS[[#This Row],[Total]]-VENTAS[[#This Row],[Comisión 10%]]-VENTAS[[#This Row],[Costo SIN Comision]]</f>
        <v>0</v>
      </c>
      <c r="M412" s="16"/>
    </row>
    <row r="413" ht="20" customHeight="1" spans="1:13">
      <c r="A413" s="46" t="s">
        <v>19895</v>
      </c>
      <c r="B413" s="11"/>
      <c r="C413" s="11" t="s">
        <v>19907</v>
      </c>
      <c r="D413" s="11"/>
      <c r="E413" s="11" t="s">
        <v>19909</v>
      </c>
      <c r="F413" s="15" t="str">
        <f>IFERROR(VLOOKUP(VENTAS[[#This Row],[Código del producto Vendido]],STOCK[],5,FALSE),"-")</f>
        <v>-</v>
      </c>
      <c r="G413" s="15">
        <v>1</v>
      </c>
      <c r="H413" s="16">
        <v>30</v>
      </c>
      <c r="I413" s="16">
        <f>VENTAS[[#This Row],[Cantidad]]*VENTAS[[#This Row],[Precio Venta]]</f>
        <v>30</v>
      </c>
      <c r="J413" s="16">
        <f>IF(VENTAS[[#This Row],[Nombre del Gestor]]&gt;1,VENTAS[[#This Row],[Total]]*10%,0)</f>
        <v>0</v>
      </c>
      <c r="K4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13" s="16">
        <f>VENTAS[[#This Row],[Total]]-VENTAS[[#This Row],[Comisión 10%]]-VENTAS[[#This Row],[Costo SIN Comision]]</f>
        <v>0</v>
      </c>
      <c r="M413" s="16"/>
    </row>
    <row r="414" ht="20" customHeight="1" spans="1:13">
      <c r="A414" s="45" t="s">
        <v>19895</v>
      </c>
      <c r="B414" s="11"/>
      <c r="C414" s="11" t="s">
        <v>19907</v>
      </c>
      <c r="D414" s="11"/>
      <c r="E414" s="11" t="s">
        <v>19910</v>
      </c>
      <c r="F414" s="15" t="str">
        <f>IFERROR(VLOOKUP(VENTAS[[#This Row],[Código del producto Vendido]],STOCK[],5,FALSE),"-")</f>
        <v>-</v>
      </c>
      <c r="G414" s="15">
        <v>1</v>
      </c>
      <c r="H414" s="16">
        <v>30</v>
      </c>
      <c r="I414" s="16">
        <f>VENTAS[[#This Row],[Cantidad]]*VENTAS[[#This Row],[Precio Venta]]</f>
        <v>30</v>
      </c>
      <c r="J414" s="16">
        <f>IF(VENTAS[[#This Row],[Nombre del Gestor]]&gt;1,VENTAS[[#This Row],[Total]]*10%,0)</f>
        <v>0</v>
      </c>
      <c r="K4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14" s="16">
        <f>VENTAS[[#This Row],[Total]]-VENTAS[[#This Row],[Comisión 10%]]-VENTAS[[#This Row],[Costo SIN Comision]]</f>
        <v>0</v>
      </c>
      <c r="M414" s="16"/>
    </row>
    <row r="415" ht="20" customHeight="1" spans="1:13">
      <c r="A415" s="46" t="s">
        <v>19895</v>
      </c>
      <c r="B415" s="11"/>
      <c r="C415" s="11" t="s">
        <v>19907</v>
      </c>
      <c r="D415" s="11"/>
      <c r="E415" s="11" t="s">
        <v>19911</v>
      </c>
      <c r="F415" s="15" t="str">
        <f>IFERROR(VLOOKUP(VENTAS[[#This Row],[Código del producto Vendido]],STOCK[],5,FALSE),"-")</f>
        <v>-</v>
      </c>
      <c r="G415" s="15">
        <v>1</v>
      </c>
      <c r="H415" s="16">
        <v>28</v>
      </c>
      <c r="I415" s="16">
        <f>VENTAS[[#This Row],[Cantidad]]*VENTAS[[#This Row],[Precio Venta]]</f>
        <v>28</v>
      </c>
      <c r="J415" s="16">
        <f>IF(VENTAS[[#This Row],[Nombre del Gestor]]&gt;1,VENTAS[[#This Row],[Total]]*10%,0)</f>
        <v>0</v>
      </c>
      <c r="K4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415" s="16">
        <f>VENTAS[[#This Row],[Total]]-VENTAS[[#This Row],[Comisión 10%]]-VENTAS[[#This Row],[Costo SIN Comision]]</f>
        <v>0</v>
      </c>
      <c r="M415" s="16"/>
    </row>
    <row r="416" ht="20" customHeight="1" spans="1:13">
      <c r="A416" s="45" t="s">
        <v>19895</v>
      </c>
      <c r="B416" s="11"/>
      <c r="C416" s="11" t="s">
        <v>19912</v>
      </c>
      <c r="D416" s="11"/>
      <c r="E416" s="11" t="s">
        <v>19913</v>
      </c>
      <c r="F416" s="15" t="str">
        <f>IFERROR(VLOOKUP(VENTAS[[#This Row],[Código del producto Vendido]],STOCK[],5,FALSE),"-")</f>
        <v>-</v>
      </c>
      <c r="G416" s="15">
        <v>1</v>
      </c>
      <c r="H416" s="16">
        <v>25</v>
      </c>
      <c r="I416" s="16">
        <f>VENTAS[[#This Row],[Cantidad]]*VENTAS[[#This Row],[Precio Venta]]</f>
        <v>25</v>
      </c>
      <c r="J416" s="16">
        <f>IF(VENTAS[[#This Row],[Nombre del Gestor]]&gt;1,VENTAS[[#This Row],[Total]]*10%,0)</f>
        <v>0</v>
      </c>
      <c r="K4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416" s="16">
        <f>VENTAS[[#This Row],[Total]]-VENTAS[[#This Row],[Comisión 10%]]-VENTAS[[#This Row],[Costo SIN Comision]]</f>
        <v>0</v>
      </c>
      <c r="M416" s="16"/>
    </row>
    <row r="417" ht="20" customHeight="1" spans="1:13">
      <c r="A417" s="46" t="s">
        <v>19914</v>
      </c>
      <c r="B417" s="11"/>
      <c r="C417" s="11" t="s">
        <v>19912</v>
      </c>
      <c r="D417" s="11"/>
      <c r="E417" s="11" t="s">
        <v>19915</v>
      </c>
      <c r="F417" s="15" t="str">
        <f>IFERROR(VLOOKUP(VENTAS[[#This Row],[Código del producto Vendido]],STOCK[],5,FALSE),"-")</f>
        <v>-</v>
      </c>
      <c r="G417" s="15">
        <v>1</v>
      </c>
      <c r="H417" s="16">
        <v>30</v>
      </c>
      <c r="I417" s="16">
        <f>VENTAS[[#This Row],[Cantidad]]*VENTAS[[#This Row],[Precio Venta]]</f>
        <v>30</v>
      </c>
      <c r="J417" s="16">
        <f>IF(VENTAS[[#This Row],[Nombre del Gestor]]&gt;1,VENTAS[[#This Row],[Total]]*10%,0)</f>
        <v>0</v>
      </c>
      <c r="K4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17" s="16">
        <f>VENTAS[[#This Row],[Total]]-VENTAS[[#This Row],[Comisión 10%]]-VENTAS[[#This Row],[Costo SIN Comision]]</f>
        <v>0</v>
      </c>
      <c r="M417" s="16"/>
    </row>
    <row r="418" ht="20" customHeight="1" spans="1:13">
      <c r="A418" s="45" t="s">
        <v>19914</v>
      </c>
      <c r="B418" s="11"/>
      <c r="C418" s="11" t="s">
        <v>19907</v>
      </c>
      <c r="D418" s="11"/>
      <c r="E418" s="11" t="s">
        <v>19916</v>
      </c>
      <c r="F418" s="15" t="str">
        <f>IFERROR(VLOOKUP(VENTAS[[#This Row],[Código del producto Vendido]],STOCK[],5,FALSE),"-")</f>
        <v>-</v>
      </c>
      <c r="G418" s="15">
        <v>1</v>
      </c>
      <c r="H418" s="16">
        <v>20</v>
      </c>
      <c r="I418" s="16">
        <f>VENTAS[[#This Row],[Cantidad]]*VENTAS[[#This Row],[Precio Venta]]</f>
        <v>20</v>
      </c>
      <c r="J418" s="16">
        <f>IF(VENTAS[[#This Row],[Nombre del Gestor]]&gt;1,VENTAS[[#This Row],[Total]]*10%,0)</f>
        <v>0</v>
      </c>
      <c r="K4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18" s="16">
        <f>VENTAS[[#This Row],[Total]]-VENTAS[[#This Row],[Comisión 10%]]-VENTAS[[#This Row],[Costo SIN Comision]]</f>
        <v>0</v>
      </c>
      <c r="M418" s="16"/>
    </row>
    <row r="419" ht="20" customHeight="1" spans="1:13">
      <c r="A419" s="46" t="s">
        <v>19914</v>
      </c>
      <c r="B419" s="11"/>
      <c r="C419" s="11" t="s">
        <v>19732</v>
      </c>
      <c r="D419" s="11"/>
      <c r="E419" s="11" t="s">
        <v>19875</v>
      </c>
      <c r="F419" s="15" t="str">
        <f>IFERROR(VLOOKUP(VENTAS[[#This Row],[Código del producto Vendido]],STOCK[],5,FALSE),"-")</f>
        <v>-</v>
      </c>
      <c r="G419" s="15">
        <v>1</v>
      </c>
      <c r="H419" s="16">
        <v>20</v>
      </c>
      <c r="I419" s="16">
        <f>VENTAS[[#This Row],[Cantidad]]*VENTAS[[#This Row],[Precio Venta]]</f>
        <v>20</v>
      </c>
      <c r="J419" s="16">
        <f>IF(VENTAS[[#This Row],[Nombre del Gestor]]&gt;1,VENTAS[[#This Row],[Total]]*10%,0)</f>
        <v>0</v>
      </c>
      <c r="K4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19" s="16">
        <f>VENTAS[[#This Row],[Total]]-VENTAS[[#This Row],[Comisión 10%]]-VENTAS[[#This Row],[Costo SIN Comision]]</f>
        <v>0</v>
      </c>
      <c r="M419" s="16"/>
    </row>
    <row r="420" ht="20" customHeight="1" spans="1:13">
      <c r="A420" s="45" t="s">
        <v>19914</v>
      </c>
      <c r="B420" s="11"/>
      <c r="C420" s="11" t="s">
        <v>19732</v>
      </c>
      <c r="D420" s="11"/>
      <c r="E420" s="11" t="s">
        <v>19917</v>
      </c>
      <c r="F420" s="15" t="str">
        <f>IFERROR(VLOOKUP(VENTAS[[#This Row],[Código del producto Vendido]],STOCK[],5,FALSE),"-")</f>
        <v>-</v>
      </c>
      <c r="G420" s="15">
        <v>1</v>
      </c>
      <c r="H420" s="16">
        <v>25</v>
      </c>
      <c r="I420" s="16">
        <f>VENTAS[[#This Row],[Cantidad]]*VENTAS[[#This Row],[Precio Venta]]</f>
        <v>25</v>
      </c>
      <c r="J420" s="16">
        <f>IF(VENTAS[[#This Row],[Nombre del Gestor]]&gt;1,VENTAS[[#This Row],[Total]]*10%,0)</f>
        <v>0</v>
      </c>
      <c r="K4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420" s="16">
        <f>VENTAS[[#This Row],[Total]]-VENTAS[[#This Row],[Comisión 10%]]-VENTAS[[#This Row],[Costo SIN Comision]]</f>
        <v>0</v>
      </c>
      <c r="M420" s="16"/>
    </row>
    <row r="421" ht="20" customHeight="1" spans="1:13">
      <c r="A421" s="46" t="s">
        <v>19914</v>
      </c>
      <c r="B421" s="11"/>
      <c r="C421" s="11" t="s">
        <v>19907</v>
      </c>
      <c r="D421" s="11"/>
      <c r="E421" s="11" t="s">
        <v>19918</v>
      </c>
      <c r="F421" s="15" t="str">
        <f>IFERROR(VLOOKUP(VENTAS[[#This Row],[Código del producto Vendido]],STOCK[],5,FALSE),"-")</f>
        <v>-</v>
      </c>
      <c r="G421" s="15">
        <v>1</v>
      </c>
      <c r="H421" s="16">
        <v>15</v>
      </c>
      <c r="I421" s="16">
        <f>VENTAS[[#This Row],[Cantidad]]*VENTAS[[#This Row],[Precio Venta]]</f>
        <v>15</v>
      </c>
      <c r="J421" s="16">
        <f>IF(VENTAS[[#This Row],[Nombre del Gestor]]&gt;1,VENTAS[[#This Row],[Total]]*10%,0)</f>
        <v>0</v>
      </c>
      <c r="K4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421" s="16">
        <f>VENTAS[[#This Row],[Total]]-VENTAS[[#This Row],[Comisión 10%]]-VENTAS[[#This Row],[Costo SIN Comision]]</f>
        <v>0</v>
      </c>
      <c r="M421" s="16"/>
    </row>
    <row r="422" ht="20" customHeight="1" spans="1:13">
      <c r="A422" s="45" t="s">
        <v>19914</v>
      </c>
      <c r="B422" s="11"/>
      <c r="C422" s="11" t="s">
        <v>19732</v>
      </c>
      <c r="D422" s="11"/>
      <c r="E422" s="11" t="s">
        <v>19834</v>
      </c>
      <c r="F422" s="15" t="str">
        <f>IFERROR(VLOOKUP(VENTAS[[#This Row],[Código del producto Vendido]],STOCK[],5,FALSE),"-")</f>
        <v>-</v>
      </c>
      <c r="G422" s="15">
        <v>1</v>
      </c>
      <c r="H422" s="16">
        <v>25</v>
      </c>
      <c r="I422" s="16">
        <f>VENTAS[[#This Row],[Cantidad]]*VENTAS[[#This Row],[Precio Venta]]</f>
        <v>25</v>
      </c>
      <c r="J422" s="16">
        <f>IF(VENTAS[[#This Row],[Nombre del Gestor]]&gt;1,VENTAS[[#This Row],[Total]]*10%,0)</f>
        <v>0</v>
      </c>
      <c r="K4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422" s="16">
        <f>VENTAS[[#This Row],[Total]]-VENTAS[[#This Row],[Comisión 10%]]-VENTAS[[#This Row],[Costo SIN Comision]]</f>
        <v>0</v>
      </c>
      <c r="M422" s="16"/>
    </row>
    <row r="423" ht="20" customHeight="1" spans="1:13">
      <c r="A423" s="46" t="s">
        <v>19914</v>
      </c>
      <c r="B423" s="11"/>
      <c r="C423" s="11" t="s">
        <v>19733</v>
      </c>
      <c r="D423" s="11"/>
      <c r="E423" s="11" t="s">
        <v>19919</v>
      </c>
      <c r="F423" s="15" t="str">
        <f>IFERROR(VLOOKUP(VENTAS[[#This Row],[Código del producto Vendido]],STOCK[],5,FALSE),"-")</f>
        <v>-</v>
      </c>
      <c r="G423" s="15">
        <v>1</v>
      </c>
      <c r="H423" s="16">
        <v>18.52</v>
      </c>
      <c r="I423" s="16">
        <f>VENTAS[[#This Row],[Cantidad]]*VENTAS[[#This Row],[Precio Venta]]</f>
        <v>18.52</v>
      </c>
      <c r="J423" s="16">
        <f>IF(VENTAS[[#This Row],[Nombre del Gestor]]&gt;1,VENTAS[[#This Row],[Total]]*10%,0)</f>
        <v>0</v>
      </c>
      <c r="K4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18.52</v>
      </c>
      <c r="L423" s="16">
        <f>VENTAS[[#This Row],[Total]]-VENTAS[[#This Row],[Comisión 10%]]-VENTAS[[#This Row],[Costo SIN Comision]]</f>
        <v>0</v>
      </c>
      <c r="M423" s="16"/>
    </row>
    <row r="424" ht="20" customHeight="1" spans="1:13">
      <c r="A424" s="45" t="s">
        <v>19914</v>
      </c>
      <c r="B424" s="11"/>
      <c r="C424" s="11" t="s">
        <v>19907</v>
      </c>
      <c r="D424" s="11"/>
      <c r="E424" s="11" t="s">
        <v>19920</v>
      </c>
      <c r="F424" s="15" t="str">
        <f>IFERROR(VLOOKUP(VENTAS[[#This Row],[Código del producto Vendido]],STOCK[],5,FALSE),"-")</f>
        <v>-</v>
      </c>
      <c r="G424" s="15">
        <v>1</v>
      </c>
      <c r="H424" s="16">
        <v>12</v>
      </c>
      <c r="I424" s="16">
        <f>VENTAS[[#This Row],[Cantidad]]*VENTAS[[#This Row],[Precio Venta]]</f>
        <v>12</v>
      </c>
      <c r="J424" s="16">
        <f>IF(VENTAS[[#This Row],[Nombre del Gestor]]&gt;1,VENTAS[[#This Row],[Total]]*10%,0)</f>
        <v>0</v>
      </c>
      <c r="K4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424" s="16">
        <f>VENTAS[[#This Row],[Total]]-VENTAS[[#This Row],[Comisión 10%]]-VENTAS[[#This Row],[Costo SIN Comision]]</f>
        <v>0</v>
      </c>
      <c r="M424" s="16"/>
    </row>
    <row r="425" ht="20" customHeight="1" spans="1:13">
      <c r="A425" s="46" t="s">
        <v>19914</v>
      </c>
      <c r="B425" s="11"/>
      <c r="C425" s="11" t="s">
        <v>19907</v>
      </c>
      <c r="D425" s="11"/>
      <c r="E425" s="11" t="s">
        <v>19921</v>
      </c>
      <c r="F425" s="15" t="str">
        <f>IFERROR(VLOOKUP(VENTAS[[#This Row],[Código del producto Vendido]],STOCK[],5,FALSE),"-")</f>
        <v>-</v>
      </c>
      <c r="G425" s="15">
        <v>1</v>
      </c>
      <c r="H425" s="16">
        <v>12</v>
      </c>
      <c r="I425" s="16">
        <f>VENTAS[[#This Row],[Cantidad]]*VENTAS[[#This Row],[Precio Venta]]</f>
        <v>12</v>
      </c>
      <c r="J425" s="16">
        <f>IF(VENTAS[[#This Row],[Nombre del Gestor]]&gt;1,VENTAS[[#This Row],[Total]]*10%,0)</f>
        <v>0</v>
      </c>
      <c r="K4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425" s="16">
        <f>VENTAS[[#This Row],[Total]]-VENTAS[[#This Row],[Comisión 10%]]-VENTAS[[#This Row],[Costo SIN Comision]]</f>
        <v>0</v>
      </c>
      <c r="M425" s="16"/>
    </row>
    <row r="426" ht="20" customHeight="1" spans="1:13">
      <c r="A426" s="45" t="s">
        <v>19914</v>
      </c>
      <c r="B426" s="11"/>
      <c r="C426" s="11" t="s">
        <v>19907</v>
      </c>
      <c r="D426" s="11"/>
      <c r="E426" s="11" t="s">
        <v>19922</v>
      </c>
      <c r="F426" s="15" t="str">
        <f>IFERROR(VLOOKUP(VENTAS[[#This Row],[Código del producto Vendido]],STOCK[],5,FALSE),"-")</f>
        <v>-</v>
      </c>
      <c r="G426" s="15">
        <v>1</v>
      </c>
      <c r="H426" s="16">
        <v>25</v>
      </c>
      <c r="I426" s="16">
        <f>VENTAS[[#This Row],[Cantidad]]*VENTAS[[#This Row],[Precio Venta]]</f>
        <v>25</v>
      </c>
      <c r="J426" s="16">
        <f>IF(VENTAS[[#This Row],[Nombre del Gestor]]&gt;1,VENTAS[[#This Row],[Total]]*10%,0)</f>
        <v>0</v>
      </c>
      <c r="K4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426" s="16">
        <f>VENTAS[[#This Row],[Total]]-VENTAS[[#This Row],[Comisión 10%]]-VENTAS[[#This Row],[Costo SIN Comision]]</f>
        <v>0</v>
      </c>
      <c r="M426" s="16"/>
    </row>
    <row r="427" ht="20" customHeight="1" spans="1:13">
      <c r="A427" s="46" t="s">
        <v>19914</v>
      </c>
      <c r="B427" s="11"/>
      <c r="C427" s="11" t="s">
        <v>19907</v>
      </c>
      <c r="D427" s="11"/>
      <c r="E427" s="11" t="s">
        <v>19923</v>
      </c>
      <c r="F427" s="15" t="str">
        <f>IFERROR(VLOOKUP(VENTAS[[#This Row],[Código del producto Vendido]],STOCK[],5,FALSE),"-")</f>
        <v>-</v>
      </c>
      <c r="G427" s="15">
        <v>1</v>
      </c>
      <c r="H427" s="16">
        <v>35</v>
      </c>
      <c r="I427" s="16">
        <f>VENTAS[[#This Row],[Cantidad]]*VENTAS[[#This Row],[Precio Venta]]</f>
        <v>35</v>
      </c>
      <c r="J427" s="16">
        <f>IF(VENTAS[[#This Row],[Nombre del Gestor]]&gt;1,VENTAS[[#This Row],[Total]]*10%,0)</f>
        <v>0</v>
      </c>
      <c r="K4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427" s="16">
        <f>VENTAS[[#This Row],[Total]]-VENTAS[[#This Row],[Comisión 10%]]-VENTAS[[#This Row],[Costo SIN Comision]]</f>
        <v>0</v>
      </c>
      <c r="M427" s="16"/>
    </row>
    <row r="428" ht="20" customHeight="1" spans="1:13">
      <c r="A428" s="45" t="s">
        <v>19924</v>
      </c>
      <c r="B428" s="11"/>
      <c r="C428" s="11" t="s">
        <v>19925</v>
      </c>
      <c r="D428" s="11"/>
      <c r="E428" s="11" t="s">
        <v>19896</v>
      </c>
      <c r="F428" s="15" t="str">
        <f>IFERROR(VLOOKUP(VENTAS[[#This Row],[Código del producto Vendido]],STOCK[],5,FALSE),"-")</f>
        <v>-</v>
      </c>
      <c r="G428" s="15">
        <v>1</v>
      </c>
      <c r="H428" s="16">
        <v>12</v>
      </c>
      <c r="I428" s="16">
        <f>VENTAS[[#This Row],[Cantidad]]*VENTAS[[#This Row],[Precio Venta]]</f>
        <v>12</v>
      </c>
      <c r="J428" s="16">
        <f>IF(VENTAS[[#This Row],[Nombre del Gestor]]&gt;1,VENTAS[[#This Row],[Total]]*10%,0)</f>
        <v>0</v>
      </c>
      <c r="K4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428" s="16">
        <f>VENTAS[[#This Row],[Total]]-VENTAS[[#This Row],[Comisión 10%]]-VENTAS[[#This Row],[Costo SIN Comision]]</f>
        <v>0</v>
      </c>
      <c r="M428" s="16"/>
    </row>
    <row r="429" ht="20" customHeight="1" spans="1:13">
      <c r="A429" s="46" t="s">
        <v>19924</v>
      </c>
      <c r="B429" s="11"/>
      <c r="C429" s="11" t="s">
        <v>19925</v>
      </c>
      <c r="D429" s="11"/>
      <c r="E429" s="11" t="s">
        <v>16435</v>
      </c>
      <c r="F429" s="15" t="str">
        <f>IFERROR(VLOOKUP(VENTAS[[#This Row],[Código del producto Vendido]],STOCK[],5,FALSE),"-")</f>
        <v>Cinturón trenzado  - Talla Unitalla</v>
      </c>
      <c r="G429" s="15">
        <v>1</v>
      </c>
      <c r="H429" s="16">
        <v>10</v>
      </c>
      <c r="I429" s="16">
        <f>VENTAS[[#This Row],[Cantidad]]*VENTAS[[#This Row],[Precio Venta]]</f>
        <v>10</v>
      </c>
      <c r="J429" s="16">
        <f>IF(VENTAS[[#This Row],[Nombre del Gestor]]&gt;1,VENTAS[[#This Row],[Total]]*10%,0)</f>
        <v>0</v>
      </c>
      <c r="K4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429" s="16">
        <f>VENTAS[[#This Row],[Total]]-VENTAS[[#This Row],[Comisión 10%]]-VENTAS[[#This Row],[Costo SIN Comision]]</f>
        <v>0</v>
      </c>
      <c r="M429" s="16"/>
    </row>
    <row r="430" ht="20" customHeight="1" spans="1:13">
      <c r="A430" s="45" t="s">
        <v>19926</v>
      </c>
      <c r="B430" s="11"/>
      <c r="C430" s="11" t="s">
        <v>19732</v>
      </c>
      <c r="D430" s="11"/>
      <c r="E430" s="11" t="s">
        <v>19927</v>
      </c>
      <c r="F430" s="15" t="str">
        <f>IFERROR(VLOOKUP(VENTAS[[#This Row],[Código del producto Vendido]],STOCK[],5,FALSE),"-")</f>
        <v>-</v>
      </c>
      <c r="G430" s="15">
        <v>1</v>
      </c>
      <c r="H430" s="16"/>
      <c r="I430" s="16">
        <f>VENTAS[[#This Row],[Cantidad]]*VENTAS[[#This Row],[Precio Venta]]</f>
        <v>0</v>
      </c>
      <c r="J430" s="16">
        <f>IF(VENTAS[[#This Row],[Nombre del Gestor]]&gt;1,VENTAS[[#This Row],[Total]]*10%,0)</f>
        <v>0</v>
      </c>
      <c r="K4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430" s="16">
        <f>VENTAS[[#This Row],[Total]]-VENTAS[[#This Row],[Comisión 10%]]-VENTAS[[#This Row],[Costo SIN Comision]]</f>
        <v>0</v>
      </c>
      <c r="M430" s="16"/>
    </row>
    <row r="431" ht="20" customHeight="1" spans="1:13">
      <c r="A431" s="45" t="s">
        <v>19928</v>
      </c>
      <c r="B431" s="11"/>
      <c r="C431" s="11" t="s">
        <v>19929</v>
      </c>
      <c r="D431" s="11"/>
      <c r="E431" s="11" t="s">
        <v>19930</v>
      </c>
      <c r="F431" s="15" t="str">
        <f>IFERROR(VLOOKUP(VENTAS[[#This Row],[Código del producto Vendido]],STOCK[],5,FALSE),"-")</f>
        <v>-</v>
      </c>
      <c r="G431" s="15">
        <v>1</v>
      </c>
      <c r="H431" s="16">
        <v>5</v>
      </c>
      <c r="I431" s="16">
        <f>VENTAS[[#This Row],[Cantidad]]*VENTAS[[#This Row],[Precio Venta]]</f>
        <v>5</v>
      </c>
      <c r="J431" s="16">
        <f>IF(VENTAS[[#This Row],[Nombre del Gestor]]&gt;1,VENTAS[[#This Row],[Total]]*10%,0)</f>
        <v>0</v>
      </c>
      <c r="K4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431" s="16">
        <f>VENTAS[[#This Row],[Total]]-VENTAS[[#This Row],[Comisión 10%]]-VENTAS[[#This Row],[Costo SIN Comision]]</f>
        <v>0</v>
      </c>
      <c r="M431" s="16"/>
    </row>
    <row r="432" ht="20" customHeight="1" spans="1:13">
      <c r="A432" s="46" t="s">
        <v>19928</v>
      </c>
      <c r="B432" s="11"/>
      <c r="C432" s="11" t="s">
        <v>19931</v>
      </c>
      <c r="D432" s="11"/>
      <c r="E432" s="11" t="s">
        <v>19930</v>
      </c>
      <c r="F432" s="15" t="str">
        <f>IFERROR(VLOOKUP(VENTAS[[#This Row],[Código del producto Vendido]],STOCK[],5,FALSE),"-")</f>
        <v>-</v>
      </c>
      <c r="G432" s="15">
        <v>1</v>
      </c>
      <c r="H432" s="16">
        <v>5</v>
      </c>
      <c r="I432" s="16">
        <f>VENTAS[[#This Row],[Cantidad]]*VENTAS[[#This Row],[Precio Venta]]</f>
        <v>5</v>
      </c>
      <c r="J432" s="16">
        <f>IF(VENTAS[[#This Row],[Nombre del Gestor]]&gt;1,VENTAS[[#This Row],[Total]]*10%,0)</f>
        <v>0</v>
      </c>
      <c r="K4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432" s="16">
        <f>VENTAS[[#This Row],[Total]]-VENTAS[[#This Row],[Comisión 10%]]-VENTAS[[#This Row],[Costo SIN Comision]]</f>
        <v>0</v>
      </c>
      <c r="M432" s="16"/>
    </row>
    <row r="433" ht="20" customHeight="1" spans="1:13">
      <c r="A433" s="45" t="s">
        <v>19928</v>
      </c>
      <c r="B433" s="11"/>
      <c r="C433" s="11" t="s">
        <v>19932</v>
      </c>
      <c r="D433" s="11"/>
      <c r="E433" s="11" t="s">
        <v>16700</v>
      </c>
      <c r="F433" s="15" t="str">
        <f>IFERROR(VLOOKUP(VENTAS[[#This Row],[Código del producto Vendido]],STOCK[],5,FALSE),"-")</f>
        <v>Jean skinny oscuro - Talla 27_S</v>
      </c>
      <c r="G433" s="15">
        <v>1</v>
      </c>
      <c r="H433" s="16">
        <v>35</v>
      </c>
      <c r="I433" s="16">
        <f>VENTAS[[#This Row],[Cantidad]]*VENTAS[[#This Row],[Precio Venta]]</f>
        <v>35</v>
      </c>
      <c r="J433" s="16">
        <f>IF(VENTAS[[#This Row],[Nombre del Gestor]]&gt;1,VENTAS[[#This Row],[Total]]*10%,0)</f>
        <v>0</v>
      </c>
      <c r="K4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1.8</v>
      </c>
      <c r="L433" s="16">
        <f>VENTAS[[#This Row],[Total]]-VENTAS[[#This Row],[Comisión 10%]]-VENTAS[[#This Row],[Costo SIN Comision]]</f>
        <v>33.2</v>
      </c>
      <c r="M433" s="16"/>
    </row>
    <row r="434" ht="20" customHeight="1" spans="1:13">
      <c r="A434" s="46" t="s">
        <v>19928</v>
      </c>
      <c r="B434" s="11"/>
      <c r="C434" s="11" t="s">
        <v>19932</v>
      </c>
      <c r="D434" s="11"/>
      <c r="E434" s="11" t="s">
        <v>19933</v>
      </c>
      <c r="F434" s="15" t="str">
        <f>IFERROR(VLOOKUP(VENTAS[[#This Row],[Código del producto Vendido]],STOCK[],5,FALSE),"-")</f>
        <v>-</v>
      </c>
      <c r="G434" s="15">
        <v>1</v>
      </c>
      <c r="H434" s="16">
        <v>14</v>
      </c>
      <c r="I434" s="16">
        <f>VENTAS[[#This Row],[Cantidad]]*VENTAS[[#This Row],[Precio Venta]]</f>
        <v>14</v>
      </c>
      <c r="J434" s="16">
        <f>IF(VENTAS[[#This Row],[Nombre del Gestor]]&gt;1,VENTAS[[#This Row],[Total]]*10%,0)</f>
        <v>0</v>
      </c>
      <c r="K4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434" s="16">
        <f>VENTAS[[#This Row],[Total]]-VENTAS[[#This Row],[Comisión 10%]]-VENTAS[[#This Row],[Costo SIN Comision]]</f>
        <v>0</v>
      </c>
      <c r="M434" s="16"/>
    </row>
    <row r="435" ht="20" customHeight="1" spans="1:13">
      <c r="A435" s="45" t="s">
        <v>19928</v>
      </c>
      <c r="B435" s="11"/>
      <c r="C435" s="11" t="s">
        <v>19932</v>
      </c>
      <c r="D435" s="11"/>
      <c r="E435" s="11" t="s">
        <v>16514</v>
      </c>
      <c r="F435" s="15" t="str">
        <f>IFERROR(VLOOKUP(VENTAS[[#This Row],[Código del producto Vendido]],STOCK[],5,FALSE),"-")</f>
        <v>Falda de trabajo - Talla S</v>
      </c>
      <c r="G435" s="15">
        <v>1</v>
      </c>
      <c r="H435" s="16">
        <v>15</v>
      </c>
      <c r="I435" s="16">
        <f>VENTAS[[#This Row],[Cantidad]]*VENTAS[[#This Row],[Precio Venta]]</f>
        <v>15</v>
      </c>
      <c r="J435" s="16">
        <f>IF(VENTAS[[#This Row],[Nombre del Gestor]]&gt;1,VENTAS[[#This Row],[Total]]*10%,0)</f>
        <v>0</v>
      </c>
      <c r="K4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435" s="16">
        <f>VENTAS[[#This Row],[Total]]-VENTAS[[#This Row],[Comisión 10%]]-VENTAS[[#This Row],[Costo SIN Comision]]</f>
        <v>0</v>
      </c>
      <c r="M435" s="16"/>
    </row>
    <row r="436" ht="20" customHeight="1" spans="1:13">
      <c r="A436" s="46" t="s">
        <v>19928</v>
      </c>
      <c r="B436" s="11"/>
      <c r="C436" s="11" t="s">
        <v>19932</v>
      </c>
      <c r="D436" s="11"/>
      <c r="E436" s="11" t="s">
        <v>19934</v>
      </c>
      <c r="F436" s="15" t="str">
        <f>IFERROR(VLOOKUP(VENTAS[[#This Row],[Código del producto Vendido]],STOCK[],5,FALSE),"-")</f>
        <v>-</v>
      </c>
      <c r="G436" s="15">
        <v>1</v>
      </c>
      <c r="H436" s="16">
        <v>15</v>
      </c>
      <c r="I436" s="16">
        <f>VENTAS[[#This Row],[Cantidad]]*VENTAS[[#This Row],[Precio Venta]]</f>
        <v>15</v>
      </c>
      <c r="J436" s="16">
        <f>IF(VENTAS[[#This Row],[Nombre del Gestor]]&gt;1,VENTAS[[#This Row],[Total]]*10%,0)</f>
        <v>0</v>
      </c>
      <c r="K4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436" s="16">
        <f>VENTAS[[#This Row],[Total]]-VENTAS[[#This Row],[Comisión 10%]]-VENTAS[[#This Row],[Costo SIN Comision]]</f>
        <v>0</v>
      </c>
      <c r="M436" s="16"/>
    </row>
    <row r="437" ht="20" customHeight="1" spans="1:13">
      <c r="A437" s="45" t="s">
        <v>19928</v>
      </c>
      <c r="B437" s="11"/>
      <c r="C437" s="11" t="s">
        <v>19732</v>
      </c>
      <c r="D437" s="11"/>
      <c r="E437" s="11" t="s">
        <v>19935</v>
      </c>
      <c r="F437" s="15" t="str">
        <f>IFERROR(VLOOKUP(VENTAS[[#This Row],[Código del producto Vendido]],STOCK[],5,FALSE),"-")</f>
        <v>-</v>
      </c>
      <c r="G437" s="15">
        <v>1</v>
      </c>
      <c r="H437" s="16">
        <v>0</v>
      </c>
      <c r="I437" s="16">
        <f>VENTAS[[#This Row],[Cantidad]]*VENTAS[[#This Row],[Precio Venta]]</f>
        <v>0</v>
      </c>
      <c r="J437" s="16">
        <f>IF(VENTAS[[#This Row],[Nombre del Gestor]]&gt;1,VENTAS[[#This Row],[Total]]*10%,0)</f>
        <v>0</v>
      </c>
      <c r="K4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437" s="16">
        <f>VENTAS[[#This Row],[Total]]-VENTAS[[#This Row],[Comisión 10%]]-VENTAS[[#This Row],[Costo SIN Comision]]</f>
        <v>0</v>
      </c>
      <c r="M437" s="16"/>
    </row>
    <row r="438" ht="20" customHeight="1" spans="1:13">
      <c r="A438" s="46" t="s">
        <v>19928</v>
      </c>
      <c r="B438" s="11"/>
      <c r="C438" s="11" t="s">
        <v>19732</v>
      </c>
      <c r="D438" s="11"/>
      <c r="E438" s="11" t="s">
        <v>19728</v>
      </c>
      <c r="F438" s="15" t="str">
        <f>IFERROR(VLOOKUP(VENTAS[[#This Row],[Código del producto Vendido]],STOCK[],5,FALSE),"-")</f>
        <v>-</v>
      </c>
      <c r="G438" s="15">
        <v>1</v>
      </c>
      <c r="H438" s="16">
        <v>15</v>
      </c>
      <c r="I438" s="16">
        <f>VENTAS[[#This Row],[Cantidad]]*VENTAS[[#This Row],[Precio Venta]]</f>
        <v>15</v>
      </c>
      <c r="J438" s="16">
        <f>IF(VENTAS[[#This Row],[Nombre del Gestor]]&gt;1,VENTAS[[#This Row],[Total]]*10%,0)</f>
        <v>0</v>
      </c>
      <c r="K4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438" s="16">
        <f>VENTAS[[#This Row],[Total]]-VENTAS[[#This Row],[Comisión 10%]]-VENTAS[[#This Row],[Costo SIN Comision]]</f>
        <v>0</v>
      </c>
      <c r="M438" s="16"/>
    </row>
    <row r="439" ht="20" customHeight="1" spans="1:13">
      <c r="A439" s="45" t="s">
        <v>19928</v>
      </c>
      <c r="B439" s="11"/>
      <c r="C439" s="11" t="s">
        <v>19732</v>
      </c>
      <c r="D439" s="11"/>
      <c r="E439" s="11" t="s">
        <v>19936</v>
      </c>
      <c r="F439" s="15" t="str">
        <f>IFERROR(VLOOKUP(VENTAS[[#This Row],[Código del producto Vendido]],STOCK[],5,FALSE),"-")</f>
        <v>-</v>
      </c>
      <c r="G439" s="15">
        <v>3</v>
      </c>
      <c r="H439" s="16">
        <v>15</v>
      </c>
      <c r="I439" s="16">
        <f>VENTAS[[#This Row],[Cantidad]]*VENTAS[[#This Row],[Precio Venta]]</f>
        <v>45</v>
      </c>
      <c r="J439" s="16">
        <f>IF(VENTAS[[#This Row],[Nombre del Gestor]]&gt;1,VENTAS[[#This Row],[Total]]*10%,0)</f>
        <v>0</v>
      </c>
      <c r="K4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439" s="16">
        <f>VENTAS[[#This Row],[Total]]-VENTAS[[#This Row],[Comisión 10%]]-VENTAS[[#This Row],[Costo SIN Comision]]</f>
        <v>0</v>
      </c>
      <c r="M439" s="16"/>
    </row>
    <row r="440" ht="20" customHeight="1" spans="1:13">
      <c r="A440" s="46" t="s">
        <v>19928</v>
      </c>
      <c r="B440" s="11"/>
      <c r="C440" s="11" t="s">
        <v>19732</v>
      </c>
      <c r="D440" s="11"/>
      <c r="E440" s="11" t="s">
        <v>19937</v>
      </c>
      <c r="F440" s="15" t="str">
        <f>IFERROR(VLOOKUP(VENTAS[[#This Row],[Código del producto Vendido]],STOCK[],5,FALSE),"-")</f>
        <v>-</v>
      </c>
      <c r="G440" s="15">
        <v>3</v>
      </c>
      <c r="H440" s="16">
        <v>15</v>
      </c>
      <c r="I440" s="16">
        <f>VENTAS[[#This Row],[Cantidad]]*VENTAS[[#This Row],[Precio Venta]]</f>
        <v>45</v>
      </c>
      <c r="J440" s="16">
        <f>IF(VENTAS[[#This Row],[Nombre del Gestor]]&gt;1,VENTAS[[#This Row],[Total]]*10%,0)</f>
        <v>0</v>
      </c>
      <c r="K4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440" s="16">
        <f>VENTAS[[#This Row],[Total]]-VENTAS[[#This Row],[Comisión 10%]]-VENTAS[[#This Row],[Costo SIN Comision]]</f>
        <v>0</v>
      </c>
      <c r="M440" s="16"/>
    </row>
    <row r="441" ht="20" customHeight="1" spans="1:13">
      <c r="A441" s="45" t="s">
        <v>19928</v>
      </c>
      <c r="B441" s="11"/>
      <c r="C441" s="11" t="s">
        <v>19732</v>
      </c>
      <c r="D441" s="11"/>
      <c r="E441" s="11" t="s">
        <v>19938</v>
      </c>
      <c r="F441" s="15" t="str">
        <f>IFERROR(VLOOKUP(VENTAS[[#This Row],[Código del producto Vendido]],STOCK[],5,FALSE),"-")</f>
        <v>-</v>
      </c>
      <c r="G441" s="15">
        <v>2</v>
      </c>
      <c r="H441" s="16">
        <v>15</v>
      </c>
      <c r="I441" s="16">
        <f>VENTAS[[#This Row],[Cantidad]]*VENTAS[[#This Row],[Precio Venta]]</f>
        <v>30</v>
      </c>
      <c r="J441" s="16">
        <f>IF(VENTAS[[#This Row],[Nombre del Gestor]]&gt;1,VENTAS[[#This Row],[Total]]*10%,0)</f>
        <v>0</v>
      </c>
      <c r="K4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41" s="16">
        <f>VENTAS[[#This Row],[Total]]-VENTAS[[#This Row],[Comisión 10%]]-VENTAS[[#This Row],[Costo SIN Comision]]</f>
        <v>0</v>
      </c>
      <c r="M441" s="16"/>
    </row>
    <row r="442" ht="20" customHeight="1" spans="1:13">
      <c r="A442" s="46" t="s">
        <v>19928</v>
      </c>
      <c r="B442" s="11"/>
      <c r="C442" s="11" t="s">
        <v>19732</v>
      </c>
      <c r="D442" s="11"/>
      <c r="E442" s="11" t="s">
        <v>19729</v>
      </c>
      <c r="F442" s="15" t="str">
        <f>IFERROR(VLOOKUP(VENTAS[[#This Row],[Código del producto Vendido]],STOCK[],5,FALSE),"-")</f>
        <v>-</v>
      </c>
      <c r="G442" s="15">
        <v>2</v>
      </c>
      <c r="H442" s="16">
        <v>15</v>
      </c>
      <c r="I442" s="16">
        <f>VENTAS[[#This Row],[Cantidad]]*VENTAS[[#This Row],[Precio Venta]]</f>
        <v>30</v>
      </c>
      <c r="J442" s="16">
        <f>IF(VENTAS[[#This Row],[Nombre del Gestor]]&gt;1,VENTAS[[#This Row],[Total]]*10%,0)</f>
        <v>0</v>
      </c>
      <c r="K4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42" s="16">
        <f>VENTAS[[#This Row],[Total]]-VENTAS[[#This Row],[Comisión 10%]]-VENTAS[[#This Row],[Costo SIN Comision]]</f>
        <v>0</v>
      </c>
      <c r="M442" s="16"/>
    </row>
    <row r="443" ht="20" customHeight="1" spans="1:13">
      <c r="A443" s="45" t="s">
        <v>19928</v>
      </c>
      <c r="B443" s="11"/>
      <c r="C443" s="11" t="s">
        <v>19732</v>
      </c>
      <c r="D443" s="11"/>
      <c r="E443" s="11" t="s">
        <v>19939</v>
      </c>
      <c r="F443" s="15" t="str">
        <f>IFERROR(VLOOKUP(VENTAS[[#This Row],[Código del producto Vendido]],STOCK[],5,FALSE),"-")</f>
        <v>-</v>
      </c>
      <c r="G443" s="15">
        <v>1</v>
      </c>
      <c r="H443" s="16">
        <v>15</v>
      </c>
      <c r="I443" s="16">
        <f>VENTAS[[#This Row],[Cantidad]]*VENTAS[[#This Row],[Precio Venta]]</f>
        <v>15</v>
      </c>
      <c r="J443" s="16">
        <f>IF(VENTAS[[#This Row],[Nombre del Gestor]]&gt;1,VENTAS[[#This Row],[Total]]*10%,0)</f>
        <v>0</v>
      </c>
      <c r="K4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443" s="16">
        <f>VENTAS[[#This Row],[Total]]-VENTAS[[#This Row],[Comisión 10%]]-VENTAS[[#This Row],[Costo SIN Comision]]</f>
        <v>0</v>
      </c>
      <c r="M443" s="16"/>
    </row>
    <row r="444" ht="20" customHeight="1" spans="1:13">
      <c r="A444" s="46" t="s">
        <v>19928</v>
      </c>
      <c r="B444" s="11"/>
      <c r="C444" s="11" t="s">
        <v>19732</v>
      </c>
      <c r="D444" s="11"/>
      <c r="E444" s="11" t="s">
        <v>16433</v>
      </c>
      <c r="F444" s="15" t="str">
        <f>IFERROR(VLOOKUP(VENTAS[[#This Row],[Código del producto Vendido]],STOCK[],5,FALSE),"-")</f>
        <v>Vestido floral de mangas farol - Talla M</v>
      </c>
      <c r="G444" s="15">
        <v>1</v>
      </c>
      <c r="H444" s="16">
        <v>20</v>
      </c>
      <c r="I444" s="16">
        <f>VENTAS[[#This Row],[Cantidad]]*VENTAS[[#This Row],[Precio Venta]]</f>
        <v>20</v>
      </c>
      <c r="J444" s="16">
        <f>IF(VENTAS[[#This Row],[Nombre del Gestor]]&gt;1,VENTAS[[#This Row],[Total]]*10%,0)</f>
        <v>0</v>
      </c>
      <c r="K4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9.22222222222222</v>
      </c>
      <c r="L444" s="16">
        <f>VENTAS[[#This Row],[Total]]-VENTAS[[#This Row],[Comisión 10%]]-VENTAS[[#This Row],[Costo SIN Comision]]</f>
        <v>10.7777777777778</v>
      </c>
      <c r="M444" s="16"/>
    </row>
    <row r="445" ht="20" customHeight="1" spans="1:13">
      <c r="A445" s="45" t="s">
        <v>19928</v>
      </c>
      <c r="B445" s="11"/>
      <c r="C445" s="11" t="s">
        <v>19732</v>
      </c>
      <c r="D445" s="11"/>
      <c r="E445" s="47" t="s">
        <v>19868</v>
      </c>
      <c r="F445" s="15" t="str">
        <f>IFERROR(VLOOKUP(VENTAS[[#This Row],[Código del producto Vendido]],STOCK[],5,FALSE),"-")</f>
        <v>-</v>
      </c>
      <c r="G445" s="15">
        <v>1</v>
      </c>
      <c r="H445" s="16">
        <v>20</v>
      </c>
      <c r="I445" s="16">
        <f>VENTAS[[#This Row],[Cantidad]]*VENTAS[[#This Row],[Precio Venta]]</f>
        <v>20</v>
      </c>
      <c r="J445" s="16">
        <f>IF(VENTAS[[#This Row],[Nombre del Gestor]]&gt;1,VENTAS[[#This Row],[Total]]*10%,0)</f>
        <v>0</v>
      </c>
      <c r="K4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45" s="16">
        <f>VENTAS[[#This Row],[Total]]-VENTAS[[#This Row],[Comisión 10%]]-VENTAS[[#This Row],[Costo SIN Comision]]</f>
        <v>0</v>
      </c>
      <c r="M445" s="16"/>
    </row>
    <row r="446" ht="20" customHeight="1" spans="1:13">
      <c r="A446" s="46" t="s">
        <v>19928</v>
      </c>
      <c r="B446" s="11"/>
      <c r="C446" s="11" t="s">
        <v>19940</v>
      </c>
      <c r="D446" s="11"/>
      <c r="E446" s="11" t="s">
        <v>19803</v>
      </c>
      <c r="F446" s="15" t="str">
        <f>IFERROR(VLOOKUP(VENTAS[[#This Row],[Código del producto Vendido]],STOCK[],5,FALSE),"-")</f>
        <v>-</v>
      </c>
      <c r="G446" s="15">
        <v>1</v>
      </c>
      <c r="H446" s="16">
        <v>9</v>
      </c>
      <c r="I446" s="16">
        <f>VENTAS[[#This Row],[Cantidad]]*VENTAS[[#This Row],[Precio Venta]]</f>
        <v>9</v>
      </c>
      <c r="J446" s="16">
        <f>IF(VENTAS[[#This Row],[Nombre del Gestor]]&gt;1,VENTAS[[#This Row],[Total]]*10%,0)</f>
        <v>0</v>
      </c>
      <c r="K4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446" s="16">
        <f>VENTAS[[#This Row],[Total]]-VENTAS[[#This Row],[Comisión 10%]]-VENTAS[[#This Row],[Costo SIN Comision]]</f>
        <v>0</v>
      </c>
      <c r="M446" s="16"/>
    </row>
    <row r="447" ht="20" customHeight="1" spans="1:13">
      <c r="A447" s="46" t="s">
        <v>19928</v>
      </c>
      <c r="B447" s="11"/>
      <c r="C447" s="11" t="s">
        <v>19941</v>
      </c>
      <c r="D447" s="11"/>
      <c r="E447" s="11" t="s">
        <v>19942</v>
      </c>
      <c r="F447" s="15" t="str">
        <f>IFERROR(VLOOKUP(VENTAS[[#This Row],[Código del producto Vendido]],STOCK[],5,FALSE),"-")</f>
        <v>-</v>
      </c>
      <c r="G447" s="15">
        <v>1</v>
      </c>
      <c r="H447" s="16">
        <v>5</v>
      </c>
      <c r="I447" s="16">
        <f>VENTAS[[#This Row],[Cantidad]]*VENTAS[[#This Row],[Precio Venta]]</f>
        <v>5</v>
      </c>
      <c r="J447" s="16">
        <f>IF(VENTAS[[#This Row],[Nombre del Gestor]]&gt;1,VENTAS[[#This Row],[Total]]*10%,0)</f>
        <v>0</v>
      </c>
      <c r="K4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447" s="16">
        <f>VENTAS[[#This Row],[Total]]-VENTAS[[#This Row],[Comisión 10%]]-VENTAS[[#This Row],[Costo SIN Comision]]</f>
        <v>0</v>
      </c>
      <c r="M447" s="16"/>
    </row>
    <row r="448" ht="20" customHeight="1" spans="1:13">
      <c r="A448" s="45" t="s">
        <v>19928</v>
      </c>
      <c r="B448" s="11"/>
      <c r="C448" s="11" t="s">
        <v>19941</v>
      </c>
      <c r="D448" s="11"/>
      <c r="E448" s="11" t="s">
        <v>19943</v>
      </c>
      <c r="F448" s="15" t="str">
        <f>IFERROR(VLOOKUP(VENTAS[[#This Row],[Código del producto Vendido]],STOCK[],5,FALSE),"-")</f>
        <v>-</v>
      </c>
      <c r="G448" s="15">
        <v>1</v>
      </c>
      <c r="H448" s="16">
        <v>5</v>
      </c>
      <c r="I448" s="16">
        <f>VENTAS[[#This Row],[Cantidad]]*VENTAS[[#This Row],[Precio Venta]]</f>
        <v>5</v>
      </c>
      <c r="J448" s="16">
        <f>IF(VENTAS[[#This Row],[Nombre del Gestor]]&gt;1,VENTAS[[#This Row],[Total]]*10%,0)</f>
        <v>0</v>
      </c>
      <c r="K4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448" s="16">
        <f>VENTAS[[#This Row],[Total]]-VENTAS[[#This Row],[Comisión 10%]]-VENTAS[[#This Row],[Costo SIN Comision]]</f>
        <v>0</v>
      </c>
      <c r="M448" s="16"/>
    </row>
    <row r="449" ht="20" customHeight="1" spans="1:13">
      <c r="A449" s="46" t="s">
        <v>19928</v>
      </c>
      <c r="B449" s="11"/>
      <c r="C449" s="11" t="s">
        <v>19931</v>
      </c>
      <c r="D449" s="11"/>
      <c r="E449" s="11" t="s">
        <v>19944</v>
      </c>
      <c r="F449" s="15" t="str">
        <f>IFERROR(VLOOKUP(VENTAS[[#This Row],[Código del producto Vendido]],STOCK[],5,FALSE),"-")</f>
        <v>-</v>
      </c>
      <c r="G449" s="15">
        <v>1</v>
      </c>
      <c r="H449" s="16">
        <v>5</v>
      </c>
      <c r="I449" s="16">
        <f>VENTAS[[#This Row],[Cantidad]]*VENTAS[[#This Row],[Precio Venta]]</f>
        <v>5</v>
      </c>
      <c r="J449" s="16">
        <f>IF(VENTAS[[#This Row],[Nombre del Gestor]]&gt;1,VENTAS[[#This Row],[Total]]*10%,0)</f>
        <v>0</v>
      </c>
      <c r="K4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449" s="16">
        <f>VENTAS[[#This Row],[Total]]-VENTAS[[#This Row],[Comisión 10%]]-VENTAS[[#This Row],[Costo SIN Comision]]</f>
        <v>0</v>
      </c>
      <c r="M449" s="16"/>
    </row>
    <row r="450" ht="20" customHeight="1" spans="1:13">
      <c r="A450" s="46" t="s">
        <v>19928</v>
      </c>
      <c r="B450" s="11"/>
      <c r="C450" s="11" t="s">
        <v>19945</v>
      </c>
      <c r="D450" s="11"/>
      <c r="E450" s="11" t="s">
        <v>19946</v>
      </c>
      <c r="F450" s="15" t="str">
        <f>IFERROR(VLOOKUP(VENTAS[[#This Row],[Código del producto Vendido]],STOCK[],5,FALSE),"-")</f>
        <v>-</v>
      </c>
      <c r="G450" s="15">
        <v>1</v>
      </c>
      <c r="H450" s="16">
        <v>20</v>
      </c>
      <c r="I450" s="16">
        <f>VENTAS[[#This Row],[Cantidad]]*VENTAS[[#This Row],[Precio Venta]]</f>
        <v>20</v>
      </c>
      <c r="J450" s="16">
        <f>IF(VENTAS[[#This Row],[Nombre del Gestor]]&gt;1,VENTAS[[#This Row],[Total]]*10%,0)</f>
        <v>0</v>
      </c>
      <c r="K4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50" s="16">
        <f>VENTAS[[#This Row],[Total]]-VENTAS[[#This Row],[Comisión 10%]]-VENTAS[[#This Row],[Costo SIN Comision]]</f>
        <v>0</v>
      </c>
      <c r="M450" s="16"/>
    </row>
    <row r="451" ht="20" customHeight="1" spans="1:13">
      <c r="A451" s="45" t="s">
        <v>19928</v>
      </c>
      <c r="B451" s="11"/>
      <c r="C451" s="11" t="s">
        <v>19947</v>
      </c>
      <c r="D451" s="11"/>
      <c r="E451" s="11" t="s">
        <v>19948</v>
      </c>
      <c r="F451" s="15" t="str">
        <f>IFERROR(VLOOKUP(VENTAS[[#This Row],[Código del producto Vendido]],STOCK[],5,FALSE),"-")</f>
        <v>-</v>
      </c>
      <c r="G451" s="15">
        <v>1</v>
      </c>
      <c r="H451" s="16">
        <v>28</v>
      </c>
      <c r="I451" s="16">
        <f>VENTAS[[#This Row],[Cantidad]]*VENTAS[[#This Row],[Precio Venta]]</f>
        <v>28</v>
      </c>
      <c r="J451" s="16">
        <f>IF(VENTAS[[#This Row],[Nombre del Gestor]]&gt;1,VENTAS[[#This Row],[Total]]*10%,0)</f>
        <v>0</v>
      </c>
      <c r="K4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451" s="16">
        <f>VENTAS[[#This Row],[Total]]-VENTAS[[#This Row],[Comisión 10%]]-VENTAS[[#This Row],[Costo SIN Comision]]</f>
        <v>0</v>
      </c>
      <c r="M451" s="16"/>
    </row>
    <row r="452" ht="20" customHeight="1" spans="1:13">
      <c r="A452" s="46" t="s">
        <v>19928</v>
      </c>
      <c r="B452" s="11"/>
      <c r="C452" s="11" t="s">
        <v>19929</v>
      </c>
      <c r="D452" s="11"/>
      <c r="E452" s="11" t="s">
        <v>19949</v>
      </c>
      <c r="F452" s="15" t="str">
        <f>IFERROR(VLOOKUP(VENTAS[[#This Row],[Código del producto Vendido]],STOCK[],5,FALSE),"-")</f>
        <v>-</v>
      </c>
      <c r="G452" s="15">
        <v>1</v>
      </c>
      <c r="H452" s="16">
        <v>5</v>
      </c>
      <c r="I452" s="16">
        <f>VENTAS[[#This Row],[Cantidad]]*VENTAS[[#This Row],[Precio Venta]]</f>
        <v>5</v>
      </c>
      <c r="J452" s="16">
        <f>IF(VENTAS[[#This Row],[Nombre del Gestor]]&gt;1,VENTAS[[#This Row],[Total]]*10%,0)</f>
        <v>0</v>
      </c>
      <c r="K4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452" s="16">
        <f>VENTAS[[#This Row],[Total]]-VENTAS[[#This Row],[Comisión 10%]]-VENTAS[[#This Row],[Costo SIN Comision]]</f>
        <v>0</v>
      </c>
      <c r="M452" s="16"/>
    </row>
    <row r="453" ht="20" customHeight="1" spans="1:13">
      <c r="A453" s="45" t="s">
        <v>19928</v>
      </c>
      <c r="B453" s="11"/>
      <c r="C453" s="11" t="s">
        <v>19950</v>
      </c>
      <c r="D453" s="11"/>
      <c r="E453" s="11" t="s">
        <v>19944</v>
      </c>
      <c r="F453" s="15" t="str">
        <f>IFERROR(VLOOKUP(VENTAS[[#This Row],[Código del producto Vendido]],STOCK[],5,FALSE),"-")</f>
        <v>-</v>
      </c>
      <c r="G453" s="15">
        <v>1</v>
      </c>
      <c r="H453" s="16">
        <v>5</v>
      </c>
      <c r="I453" s="16">
        <f>VENTAS[[#This Row],[Cantidad]]*VENTAS[[#This Row],[Precio Venta]]</f>
        <v>5</v>
      </c>
      <c r="J453" s="16">
        <f>IF(VENTAS[[#This Row],[Nombre del Gestor]]&gt;1,VENTAS[[#This Row],[Total]]*10%,0)</f>
        <v>0</v>
      </c>
      <c r="K4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453" s="16">
        <f>VENTAS[[#This Row],[Total]]-VENTAS[[#This Row],[Comisión 10%]]-VENTAS[[#This Row],[Costo SIN Comision]]</f>
        <v>0</v>
      </c>
      <c r="M453" s="16"/>
    </row>
    <row r="454" ht="20" customHeight="1" spans="1:13">
      <c r="A454" s="46" t="s">
        <v>19928</v>
      </c>
      <c r="B454" s="11"/>
      <c r="C454" s="11" t="s">
        <v>19950</v>
      </c>
      <c r="D454" s="11"/>
      <c r="E454" s="11" t="s">
        <v>19942</v>
      </c>
      <c r="F454" s="15" t="str">
        <f>IFERROR(VLOOKUP(VENTAS[[#This Row],[Código del producto Vendido]],STOCK[],5,FALSE),"-")</f>
        <v>-</v>
      </c>
      <c r="G454" s="15">
        <v>1</v>
      </c>
      <c r="H454" s="16">
        <v>5</v>
      </c>
      <c r="I454" s="16">
        <f>VENTAS[[#This Row],[Cantidad]]*VENTAS[[#This Row],[Precio Venta]]</f>
        <v>5</v>
      </c>
      <c r="J454" s="16">
        <f>IF(VENTAS[[#This Row],[Nombre del Gestor]]&gt;1,VENTAS[[#This Row],[Total]]*10%,0)</f>
        <v>0</v>
      </c>
      <c r="K4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454" s="16">
        <f>VENTAS[[#This Row],[Total]]-VENTAS[[#This Row],[Comisión 10%]]-VENTAS[[#This Row],[Costo SIN Comision]]</f>
        <v>0</v>
      </c>
      <c r="M454" s="16"/>
    </row>
    <row r="455" ht="20" customHeight="1" spans="1:13">
      <c r="A455" s="45">
        <v>45138</v>
      </c>
      <c r="B455" s="11"/>
      <c r="C455" s="11" t="s">
        <v>19931</v>
      </c>
      <c r="D455" s="11"/>
      <c r="E455" s="11" t="s">
        <v>19881</v>
      </c>
      <c r="F455" s="15" t="str">
        <f>IFERROR(VLOOKUP(VENTAS[[#This Row],[Código del producto Vendido]],STOCK[],5,FALSE),"-")</f>
        <v>-</v>
      </c>
      <c r="G455" s="15">
        <v>1</v>
      </c>
      <c r="H455" s="16">
        <v>10</v>
      </c>
      <c r="I455" s="16">
        <f>VENTAS[[#This Row],[Cantidad]]*VENTAS[[#This Row],[Precio Venta]]</f>
        <v>10</v>
      </c>
      <c r="J455" s="16">
        <f>IF(VENTAS[[#This Row],[Nombre del Gestor]]&gt;1,VENTAS[[#This Row],[Total]]*10%,0)</f>
        <v>0</v>
      </c>
      <c r="K4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455" s="16">
        <f>VENTAS[[#This Row],[Total]]-VENTAS[[#This Row],[Comisión 10%]]-VENTAS[[#This Row],[Costo SIN Comision]]</f>
        <v>0</v>
      </c>
      <c r="M455" s="16"/>
    </row>
    <row r="456" ht="20" customHeight="1" spans="1:13">
      <c r="A456" s="46"/>
      <c r="B456" s="11"/>
      <c r="C456" s="11"/>
      <c r="D456" s="11"/>
      <c r="E456" s="11" t="s">
        <v>19595</v>
      </c>
      <c r="F456" s="15" t="str">
        <f>IFERROR(VLOOKUP(VENTAS[[#This Row],[Código del producto Vendido]],STOCK[],5,FALSE),"-")</f>
        <v>-</v>
      </c>
      <c r="G456" s="15">
        <v>1</v>
      </c>
      <c r="H456" s="16">
        <v>20</v>
      </c>
      <c r="I456" s="16">
        <f>VENTAS[[#This Row],[Cantidad]]*VENTAS[[#This Row],[Precio Venta]]</f>
        <v>20</v>
      </c>
      <c r="J456" s="16">
        <f>IF(VENTAS[[#This Row],[Nombre del Gestor]]&gt;1,VENTAS[[#This Row],[Total]]*10%,0)</f>
        <v>0</v>
      </c>
      <c r="K4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56" s="16">
        <f>VENTAS[[#This Row],[Total]]-VENTAS[[#This Row],[Comisión 10%]]-VENTAS[[#This Row],[Costo SIN Comision]]</f>
        <v>0</v>
      </c>
      <c r="M456" s="16"/>
    </row>
    <row r="457" ht="20" customHeight="1" spans="1:13">
      <c r="A457" s="45" t="s">
        <v>19951</v>
      </c>
      <c r="B457" s="11"/>
      <c r="C457" s="11"/>
      <c r="D457" s="11"/>
      <c r="E457" s="11" t="s">
        <v>19952</v>
      </c>
      <c r="F457" s="15" t="str">
        <f>IFERROR(VLOOKUP(VENTAS[[#This Row],[Código del producto Vendido]],STOCK[],5,FALSE),"-")</f>
        <v>-</v>
      </c>
      <c r="G457" s="15">
        <v>1</v>
      </c>
      <c r="H457" s="16">
        <v>15</v>
      </c>
      <c r="I457" s="16">
        <f>VENTAS[[#This Row],[Cantidad]]*VENTAS[[#This Row],[Precio Venta]]</f>
        <v>15</v>
      </c>
      <c r="J457" s="16">
        <f>IF(VENTAS[[#This Row],[Nombre del Gestor]]&gt;1,VENTAS[[#This Row],[Total]]*10%,0)</f>
        <v>0</v>
      </c>
      <c r="K4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457" s="16">
        <f>VENTAS[[#This Row],[Total]]-VENTAS[[#This Row],[Comisión 10%]]-VENTAS[[#This Row],[Costo SIN Comision]]</f>
        <v>0</v>
      </c>
      <c r="M457" s="16"/>
    </row>
    <row r="458" ht="20" customHeight="1" spans="1:13">
      <c r="A458" s="46" t="s">
        <v>19953</v>
      </c>
      <c r="B458" s="11"/>
      <c r="C458" s="11" t="s">
        <v>19954</v>
      </c>
      <c r="D458" s="11"/>
      <c r="E458" s="11" t="s">
        <v>19955</v>
      </c>
      <c r="F458" s="15" t="str">
        <f>IFERROR(VLOOKUP(VENTAS[[#This Row],[Código del producto Vendido]],STOCK[],5,FALSE),"-")</f>
        <v>-</v>
      </c>
      <c r="G458" s="15">
        <v>1</v>
      </c>
      <c r="H458" s="16">
        <v>20</v>
      </c>
      <c r="I458" s="16">
        <f>VENTAS[[#This Row],[Cantidad]]*VENTAS[[#This Row],[Precio Venta]]</f>
        <v>20</v>
      </c>
      <c r="J458" s="16">
        <f>IF(VENTAS[[#This Row],[Nombre del Gestor]]&gt;1,VENTAS[[#This Row],[Total]]*10%,0)</f>
        <v>0</v>
      </c>
      <c r="K4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58" s="16">
        <f>VENTAS[[#This Row],[Total]]-VENTAS[[#This Row],[Comisión 10%]]-VENTAS[[#This Row],[Costo SIN Comision]]</f>
        <v>0</v>
      </c>
      <c r="M458" s="16"/>
    </row>
    <row r="459" ht="20" customHeight="1" spans="1:13">
      <c r="A459" s="45" t="s">
        <v>19953</v>
      </c>
      <c r="B459" s="11"/>
      <c r="C459" s="11" t="s">
        <v>19956</v>
      </c>
      <c r="D459" s="11"/>
      <c r="E459" s="11" t="s">
        <v>19810</v>
      </c>
      <c r="F459" s="15" t="str">
        <f>IFERROR(VLOOKUP(VENTAS[[#This Row],[Código del producto Vendido]],STOCK[],5,FALSE),"-")</f>
        <v>-</v>
      </c>
      <c r="G459" s="15">
        <v>1</v>
      </c>
      <c r="H459" s="16">
        <v>30</v>
      </c>
      <c r="I459" s="16">
        <f>VENTAS[[#This Row],[Cantidad]]*VENTAS[[#This Row],[Precio Venta]]</f>
        <v>30</v>
      </c>
      <c r="J459" s="16">
        <f>IF(VENTAS[[#This Row],[Nombre del Gestor]]&gt;1,VENTAS[[#This Row],[Total]]*10%,0)</f>
        <v>0</v>
      </c>
      <c r="K4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59" s="16">
        <f>VENTAS[[#This Row],[Total]]-VENTAS[[#This Row],[Comisión 10%]]-VENTAS[[#This Row],[Costo SIN Comision]]</f>
        <v>0</v>
      </c>
      <c r="M459" s="16"/>
    </row>
    <row r="460" ht="20" customHeight="1" spans="1:13">
      <c r="A460" s="46" t="s">
        <v>19953</v>
      </c>
      <c r="B460" s="11"/>
      <c r="C460" s="11" t="s">
        <v>19956</v>
      </c>
      <c r="D460" s="11"/>
      <c r="E460" s="11" t="s">
        <v>19957</v>
      </c>
      <c r="F460" s="15" t="str">
        <f>IFERROR(VLOOKUP(VENTAS[[#This Row],[Código del producto Vendido]],STOCK[],5,FALSE),"-")</f>
        <v>-</v>
      </c>
      <c r="G460" s="15">
        <v>1</v>
      </c>
      <c r="H460" s="16">
        <v>1</v>
      </c>
      <c r="I460" s="16">
        <f>VENTAS[[#This Row],[Cantidad]]*VENTAS[[#This Row],[Precio Venta]]</f>
        <v>1</v>
      </c>
      <c r="J460" s="16">
        <f>IF(VENTAS[[#This Row],[Nombre del Gestor]]&gt;1,VENTAS[[#This Row],[Total]]*10%,0)</f>
        <v>0</v>
      </c>
      <c r="K4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</v>
      </c>
      <c r="L460" s="16">
        <f>VENTAS[[#This Row],[Total]]-VENTAS[[#This Row],[Comisión 10%]]-VENTAS[[#This Row],[Costo SIN Comision]]</f>
        <v>0</v>
      </c>
      <c r="M460" s="16"/>
    </row>
    <row r="461" ht="20" customHeight="1" spans="1:13">
      <c r="A461" s="45" t="s">
        <v>19958</v>
      </c>
      <c r="B461" s="11"/>
      <c r="C461" s="11" t="s">
        <v>19959</v>
      </c>
      <c r="D461" s="11"/>
      <c r="E461" s="11" t="s">
        <v>19960</v>
      </c>
      <c r="F461" s="15" t="str">
        <f>IFERROR(VLOOKUP(VENTAS[[#This Row],[Código del producto Vendido]],STOCK[],5,FALSE),"-")</f>
        <v>-</v>
      </c>
      <c r="G461" s="15">
        <v>1</v>
      </c>
      <c r="H461" s="16">
        <v>17</v>
      </c>
      <c r="I461" s="16">
        <f>VENTAS[[#This Row],[Cantidad]]*VENTAS[[#This Row],[Precio Venta]]</f>
        <v>17</v>
      </c>
      <c r="J461" s="16">
        <f>IF(VENTAS[[#This Row],[Nombre del Gestor]]&gt;1,VENTAS[[#This Row],[Total]]*10%,0)</f>
        <v>0</v>
      </c>
      <c r="K4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461" s="16">
        <f>VENTAS[[#This Row],[Total]]-VENTAS[[#This Row],[Comisión 10%]]-VENTAS[[#This Row],[Costo SIN Comision]]</f>
        <v>0</v>
      </c>
      <c r="M461" s="16"/>
    </row>
    <row r="462" ht="20" customHeight="1" spans="1:13">
      <c r="A462" s="46" t="s">
        <v>19958</v>
      </c>
      <c r="B462" s="11"/>
      <c r="C462" s="11" t="s">
        <v>19961</v>
      </c>
      <c r="D462" s="11"/>
      <c r="E462" s="11" t="s">
        <v>19962</v>
      </c>
      <c r="F462" s="15" t="str">
        <f>IFERROR(VLOOKUP(VENTAS[[#This Row],[Código del producto Vendido]],STOCK[],5,FALSE),"-")</f>
        <v>-</v>
      </c>
      <c r="G462" s="15">
        <v>1</v>
      </c>
      <c r="H462" s="16">
        <v>20</v>
      </c>
      <c r="I462" s="16">
        <f>VENTAS[[#This Row],[Cantidad]]*VENTAS[[#This Row],[Precio Venta]]</f>
        <v>20</v>
      </c>
      <c r="J462" s="16">
        <f>IF(VENTAS[[#This Row],[Nombre del Gestor]]&gt;1,VENTAS[[#This Row],[Total]]*10%,0)</f>
        <v>0</v>
      </c>
      <c r="K4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62" s="16">
        <f>VENTAS[[#This Row],[Total]]-VENTAS[[#This Row],[Comisión 10%]]-VENTAS[[#This Row],[Costo SIN Comision]]</f>
        <v>0</v>
      </c>
      <c r="M462" s="16"/>
    </row>
    <row r="463" ht="20" customHeight="1" spans="1:13">
      <c r="A463" s="45" t="s">
        <v>19963</v>
      </c>
      <c r="B463" s="11"/>
      <c r="C463" s="11" t="s">
        <v>19964</v>
      </c>
      <c r="D463" s="11"/>
      <c r="E463" s="11" t="s">
        <v>19952</v>
      </c>
      <c r="F463" s="15" t="str">
        <f>IFERROR(VLOOKUP(VENTAS[[#This Row],[Código del producto Vendido]],STOCK[],5,FALSE),"-")</f>
        <v>-</v>
      </c>
      <c r="G463" s="15">
        <v>1</v>
      </c>
      <c r="H463" s="16">
        <v>15</v>
      </c>
      <c r="I463" s="16">
        <f>VENTAS[[#This Row],[Cantidad]]*VENTAS[[#This Row],[Precio Venta]]</f>
        <v>15</v>
      </c>
      <c r="J463" s="16">
        <f>IF(VENTAS[[#This Row],[Nombre del Gestor]]&gt;1,VENTAS[[#This Row],[Total]]*10%,0)</f>
        <v>0</v>
      </c>
      <c r="K4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463" s="16">
        <f>VENTAS[[#This Row],[Total]]-VENTAS[[#This Row],[Comisión 10%]]-VENTAS[[#This Row],[Costo SIN Comision]]</f>
        <v>0</v>
      </c>
      <c r="M463" s="16"/>
    </row>
    <row r="464" ht="20" customHeight="1" spans="1:13">
      <c r="A464" s="46" t="s">
        <v>19963</v>
      </c>
      <c r="B464" s="11" t="s">
        <v>19965</v>
      </c>
      <c r="C464" s="11" t="s">
        <v>19681</v>
      </c>
      <c r="D464" s="11"/>
      <c r="E464" s="11" t="s">
        <v>19966</v>
      </c>
      <c r="F464" s="15" t="str">
        <f>IFERROR(VLOOKUP(VENTAS[[#This Row],[Código del producto Vendido]],STOCK[],5,FALSE),"-")</f>
        <v>-</v>
      </c>
      <c r="G464" s="15">
        <v>1</v>
      </c>
      <c r="H464" s="16">
        <v>33</v>
      </c>
      <c r="I464" s="16">
        <f>VENTAS[[#This Row],[Cantidad]]*VENTAS[[#This Row],[Precio Venta]]</f>
        <v>33</v>
      </c>
      <c r="J464" s="16">
        <f>IF(VENTAS[[#This Row],[Nombre del Gestor]]&gt;1,VENTAS[[#This Row],[Total]]*10%,0)</f>
        <v>0</v>
      </c>
      <c r="K4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33</v>
      </c>
      <c r="L464" s="16">
        <f>VENTAS[[#This Row],[Total]]-VENTAS[[#This Row],[Comisión 10%]]-VENTAS[[#This Row],[Costo SIN Comision]]</f>
        <v>0</v>
      </c>
      <c r="M464" s="16"/>
    </row>
    <row r="465" ht="20" customHeight="1" spans="1:13">
      <c r="A465" s="45" t="s">
        <v>19963</v>
      </c>
      <c r="B465" s="11" t="s">
        <v>19965</v>
      </c>
      <c r="C465" s="11" t="s">
        <v>19681</v>
      </c>
      <c r="D465" s="11"/>
      <c r="E465" s="11" t="s">
        <v>19967</v>
      </c>
      <c r="F465" s="15" t="str">
        <f>IFERROR(VLOOKUP(VENTAS[[#This Row],[Código del producto Vendido]],STOCK[],5,FALSE),"-")</f>
        <v>-</v>
      </c>
      <c r="G465" s="15">
        <v>1</v>
      </c>
      <c r="H465" s="16">
        <v>33</v>
      </c>
      <c r="I465" s="16">
        <f>VENTAS[[#This Row],[Cantidad]]*VENTAS[[#This Row],[Precio Venta]]</f>
        <v>33</v>
      </c>
      <c r="J465" s="16">
        <f>IF(VENTAS[[#This Row],[Nombre del Gestor]]&gt;1,VENTAS[[#This Row],[Total]]*10%,0)</f>
        <v>0</v>
      </c>
      <c r="K4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33</v>
      </c>
      <c r="L465" s="16">
        <f>VENTAS[[#This Row],[Total]]-VENTAS[[#This Row],[Comisión 10%]]-VENTAS[[#This Row],[Costo SIN Comision]]</f>
        <v>0</v>
      </c>
      <c r="M465" s="16"/>
    </row>
    <row r="466" ht="20" customHeight="1" spans="1:13">
      <c r="A466" s="46" t="s">
        <v>19963</v>
      </c>
      <c r="B466" s="11"/>
      <c r="C466" s="11" t="s">
        <v>19968</v>
      </c>
      <c r="D466" s="11"/>
      <c r="E466" s="11" t="s">
        <v>19949</v>
      </c>
      <c r="F466" s="15" t="str">
        <f>IFERROR(VLOOKUP(VENTAS[[#This Row],[Código del producto Vendido]],STOCK[],5,FALSE),"-")</f>
        <v>-</v>
      </c>
      <c r="G466" s="15">
        <v>1</v>
      </c>
      <c r="H466" s="16">
        <v>12</v>
      </c>
      <c r="I466" s="16">
        <f>VENTAS[[#This Row],[Cantidad]]*VENTAS[[#This Row],[Precio Venta]]</f>
        <v>12</v>
      </c>
      <c r="J466" s="16">
        <f>IF(VENTAS[[#This Row],[Nombre del Gestor]]&gt;1,VENTAS[[#This Row],[Total]]*10%,0)</f>
        <v>0</v>
      </c>
      <c r="K4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466" s="16">
        <f>VENTAS[[#This Row],[Total]]-VENTAS[[#This Row],[Comisión 10%]]-VENTAS[[#This Row],[Costo SIN Comision]]</f>
        <v>0</v>
      </c>
      <c r="M466" s="16"/>
    </row>
    <row r="467" ht="20" customHeight="1" spans="1:13">
      <c r="A467" s="45" t="s">
        <v>19963</v>
      </c>
      <c r="B467" s="11" t="s">
        <v>19969</v>
      </c>
      <c r="C467" s="11" t="s">
        <v>19970</v>
      </c>
      <c r="D467" s="11"/>
      <c r="E467" s="11" t="s">
        <v>19539</v>
      </c>
      <c r="F467" s="15" t="str">
        <f>IFERROR(VLOOKUP(VENTAS[[#This Row],[Código del producto Vendido]],STOCK[],5,FALSE),"-")</f>
        <v>-</v>
      </c>
      <c r="G467" s="15">
        <v>1</v>
      </c>
      <c r="H467" s="16">
        <v>6</v>
      </c>
      <c r="I467" s="16">
        <f>VENTAS[[#This Row],[Cantidad]]*VENTAS[[#This Row],[Precio Venta]]</f>
        <v>6</v>
      </c>
      <c r="J467" s="16">
        <f>IF(VENTAS[[#This Row],[Nombre del Gestor]]&gt;1,VENTAS[[#This Row],[Total]]*10%,0)</f>
        <v>0</v>
      </c>
      <c r="K4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</v>
      </c>
      <c r="L467" s="16">
        <f>VENTAS[[#This Row],[Total]]-VENTAS[[#This Row],[Comisión 10%]]-VENTAS[[#This Row],[Costo SIN Comision]]</f>
        <v>0</v>
      </c>
      <c r="M467" s="16"/>
    </row>
    <row r="468" ht="20" customHeight="1" spans="1:13">
      <c r="A468" s="46" t="s">
        <v>19963</v>
      </c>
      <c r="B468" s="11"/>
      <c r="C468" s="11" t="s">
        <v>19970</v>
      </c>
      <c r="D468" s="11"/>
      <c r="E468" s="11" t="s">
        <v>19971</v>
      </c>
      <c r="F468" s="15" t="str">
        <f>IFERROR(VLOOKUP(VENTAS[[#This Row],[Código del producto Vendido]],STOCK[],5,FALSE),"-")</f>
        <v>-</v>
      </c>
      <c r="G468" s="15">
        <v>1</v>
      </c>
      <c r="H468" s="16">
        <v>28</v>
      </c>
      <c r="I468" s="16">
        <f>VENTAS[[#This Row],[Cantidad]]*VENTAS[[#This Row],[Precio Venta]]</f>
        <v>28</v>
      </c>
      <c r="J468" s="16">
        <f>IF(VENTAS[[#This Row],[Nombre del Gestor]]&gt;1,VENTAS[[#This Row],[Total]]*10%,0)</f>
        <v>0</v>
      </c>
      <c r="K4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468" s="16">
        <f>VENTAS[[#This Row],[Total]]-VENTAS[[#This Row],[Comisión 10%]]-VENTAS[[#This Row],[Costo SIN Comision]]</f>
        <v>0</v>
      </c>
      <c r="M468" s="16"/>
    </row>
    <row r="469" ht="20" customHeight="1" spans="1:13">
      <c r="A469" s="45" t="s">
        <v>19963</v>
      </c>
      <c r="B469" s="11"/>
      <c r="C469" s="11" t="s">
        <v>19970</v>
      </c>
      <c r="D469" s="11"/>
      <c r="E469" s="11" t="s">
        <v>19868</v>
      </c>
      <c r="F469" s="15" t="str">
        <f>IFERROR(VLOOKUP(VENTAS[[#This Row],[Código del producto Vendido]],STOCK[],5,FALSE),"-")</f>
        <v>-</v>
      </c>
      <c r="G469" s="15">
        <v>1</v>
      </c>
      <c r="H469" s="16">
        <v>20</v>
      </c>
      <c r="I469" s="16">
        <f>VENTAS[[#This Row],[Cantidad]]*VENTAS[[#This Row],[Precio Venta]]</f>
        <v>20</v>
      </c>
      <c r="J469" s="16">
        <f>IF(VENTAS[[#This Row],[Nombre del Gestor]]&gt;1,VENTAS[[#This Row],[Total]]*10%,0)</f>
        <v>0</v>
      </c>
      <c r="K4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69" s="16">
        <f>VENTAS[[#This Row],[Total]]-VENTAS[[#This Row],[Comisión 10%]]-VENTAS[[#This Row],[Costo SIN Comision]]</f>
        <v>0</v>
      </c>
      <c r="M469" s="16"/>
    </row>
    <row r="470" ht="20" customHeight="1" spans="1:13">
      <c r="A470" s="46" t="s">
        <v>19963</v>
      </c>
      <c r="B470" s="11"/>
      <c r="C470" s="11" t="s">
        <v>19972</v>
      </c>
      <c r="D470" s="11"/>
      <c r="E470" s="11" t="s">
        <v>19973</v>
      </c>
      <c r="F470" s="15" t="str">
        <f>IFERROR(VLOOKUP(VENTAS[[#This Row],[Código del producto Vendido]],STOCK[],5,FALSE),"-")</f>
        <v>-</v>
      </c>
      <c r="G470" s="15">
        <v>1</v>
      </c>
      <c r="H470" s="16">
        <v>15</v>
      </c>
      <c r="I470" s="16">
        <f>VENTAS[[#This Row],[Cantidad]]*VENTAS[[#This Row],[Precio Venta]]</f>
        <v>15</v>
      </c>
      <c r="J470" s="16">
        <f>IF(VENTAS[[#This Row],[Nombre del Gestor]]&gt;1,VENTAS[[#This Row],[Total]]*10%,0)</f>
        <v>0</v>
      </c>
      <c r="K4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470" s="16">
        <f>VENTAS[[#This Row],[Total]]-VENTAS[[#This Row],[Comisión 10%]]-VENTAS[[#This Row],[Costo SIN Comision]]</f>
        <v>0</v>
      </c>
      <c r="M470" s="16"/>
    </row>
    <row r="471" ht="20" customHeight="1" spans="1:13">
      <c r="A471" s="45" t="s">
        <v>19963</v>
      </c>
      <c r="B471" s="11"/>
      <c r="C471" s="11" t="s">
        <v>19974</v>
      </c>
      <c r="D471" s="11"/>
      <c r="E471" s="11" t="s">
        <v>19729</v>
      </c>
      <c r="F471" s="15" t="str">
        <f>IFERROR(VLOOKUP(VENTAS[[#This Row],[Código del producto Vendido]],STOCK[],5,FALSE),"-")</f>
        <v>-</v>
      </c>
      <c r="G471" s="15">
        <v>1</v>
      </c>
      <c r="H471" s="16">
        <v>18</v>
      </c>
      <c r="I471" s="16">
        <f>VENTAS[[#This Row],[Cantidad]]*VENTAS[[#This Row],[Precio Venta]]</f>
        <v>18</v>
      </c>
      <c r="J471" s="16">
        <f>IF(VENTAS[[#This Row],[Nombre del Gestor]]&gt;1,VENTAS[[#This Row],[Total]]*10%,0)</f>
        <v>0</v>
      </c>
      <c r="K4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471" s="16">
        <f>VENTAS[[#This Row],[Total]]-VENTAS[[#This Row],[Comisión 10%]]-VENTAS[[#This Row],[Costo SIN Comision]]</f>
        <v>0</v>
      </c>
      <c r="M471" s="16"/>
    </row>
    <row r="472" ht="20" customHeight="1" spans="1:13">
      <c r="A472" s="46" t="s">
        <v>19975</v>
      </c>
      <c r="B472" s="11"/>
      <c r="C472" s="11" t="s">
        <v>19976</v>
      </c>
      <c r="D472" s="11"/>
      <c r="E472" s="11" t="s">
        <v>19977</v>
      </c>
      <c r="F472" s="15" t="str">
        <f>IFERROR(VLOOKUP(VENTAS[[#This Row],[Código del producto Vendido]],STOCK[],5,FALSE),"-")</f>
        <v>-</v>
      </c>
      <c r="G472" s="15">
        <v>1</v>
      </c>
      <c r="H472" s="16">
        <v>30</v>
      </c>
      <c r="I472" s="16">
        <f>VENTAS[[#This Row],[Cantidad]]*VENTAS[[#This Row],[Precio Venta]]</f>
        <v>30</v>
      </c>
      <c r="J472" s="16">
        <f>IF(VENTAS[[#This Row],[Nombre del Gestor]]&gt;1,VENTAS[[#This Row],[Total]]*10%,0)</f>
        <v>0</v>
      </c>
      <c r="K4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72" s="16">
        <f>VENTAS[[#This Row],[Total]]-VENTAS[[#This Row],[Comisión 10%]]-VENTAS[[#This Row],[Costo SIN Comision]]</f>
        <v>0</v>
      </c>
      <c r="M472" s="16"/>
    </row>
    <row r="473" ht="20" customHeight="1" spans="1:13">
      <c r="A473" s="45" t="s">
        <v>19975</v>
      </c>
      <c r="B473" s="11"/>
      <c r="C473" s="11" t="s">
        <v>19978</v>
      </c>
      <c r="D473" s="11"/>
      <c r="E473" s="11" t="s">
        <v>16561</v>
      </c>
      <c r="F473" s="15" t="str">
        <f>IFERROR(VLOOKUP(VENTAS[[#This Row],[Código del producto Vendido]],STOCK[],5,FALSE),"-")</f>
        <v>Pantaloneta con cinturón - Talla M</v>
      </c>
      <c r="G473" s="15">
        <v>1</v>
      </c>
      <c r="H473" s="16">
        <v>26</v>
      </c>
      <c r="I473" s="16">
        <f>VENTAS[[#This Row],[Cantidad]]*VENTAS[[#This Row],[Precio Venta]]</f>
        <v>26</v>
      </c>
      <c r="J473" s="16">
        <f>IF(VENTAS[[#This Row],[Nombre del Gestor]]&gt;1,VENTAS[[#This Row],[Total]]*10%,0)</f>
        <v>0</v>
      </c>
      <c r="K4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473" s="16">
        <f>VENTAS[[#This Row],[Total]]-VENTAS[[#This Row],[Comisión 10%]]-VENTAS[[#This Row],[Costo SIN Comision]]</f>
        <v>8</v>
      </c>
      <c r="M473" s="16"/>
    </row>
    <row r="474" ht="20" customHeight="1" spans="1:13">
      <c r="A474" s="46" t="s">
        <v>19975</v>
      </c>
      <c r="B474" s="11"/>
      <c r="C474" s="11" t="s">
        <v>19978</v>
      </c>
      <c r="D474" s="11"/>
      <c r="E474" s="11" t="s">
        <v>19979</v>
      </c>
      <c r="F474" s="15" t="str">
        <f>IFERROR(VLOOKUP(VENTAS[[#This Row],[Código del producto Vendido]],STOCK[],5,FALSE),"-")</f>
        <v>-</v>
      </c>
      <c r="G474" s="15">
        <v>1</v>
      </c>
      <c r="H474" s="16">
        <v>13</v>
      </c>
      <c r="I474" s="16">
        <f>VENTAS[[#This Row],[Cantidad]]*VENTAS[[#This Row],[Precio Venta]]</f>
        <v>13</v>
      </c>
      <c r="J474" s="16">
        <f>IF(VENTAS[[#This Row],[Nombre del Gestor]]&gt;1,VENTAS[[#This Row],[Total]]*10%,0)</f>
        <v>0</v>
      </c>
      <c r="K4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474" s="16">
        <f>VENTAS[[#This Row],[Total]]-VENTAS[[#This Row],[Comisión 10%]]-VENTAS[[#This Row],[Costo SIN Comision]]</f>
        <v>0</v>
      </c>
      <c r="M474" s="16"/>
    </row>
    <row r="475" ht="20" customHeight="1" spans="1:13">
      <c r="A475" s="45" t="s">
        <v>19980</v>
      </c>
      <c r="B475" s="11"/>
      <c r="C475" s="11" t="s">
        <v>19981</v>
      </c>
      <c r="D475" s="11"/>
      <c r="E475" s="11" t="s">
        <v>19982</v>
      </c>
      <c r="F475" s="15" t="str">
        <f>IFERROR(VLOOKUP(VENTAS[[#This Row],[Código del producto Vendido]],STOCK[],5,FALSE),"-")</f>
        <v>-</v>
      </c>
      <c r="G475" s="15">
        <v>1</v>
      </c>
      <c r="H475" s="16">
        <v>22</v>
      </c>
      <c r="I475" s="16">
        <f>VENTAS[[#This Row],[Cantidad]]*VENTAS[[#This Row],[Precio Venta]]</f>
        <v>22</v>
      </c>
      <c r="J475" s="16">
        <f>IF(VENTAS[[#This Row],[Nombre del Gestor]]&gt;1,VENTAS[[#This Row],[Total]]*10%,0)</f>
        <v>0</v>
      </c>
      <c r="K4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475" s="16">
        <f>VENTAS[[#This Row],[Total]]-VENTAS[[#This Row],[Comisión 10%]]-VENTAS[[#This Row],[Costo SIN Comision]]</f>
        <v>0</v>
      </c>
      <c r="M475" s="16"/>
    </row>
    <row r="476" ht="20" customHeight="1" spans="1:13">
      <c r="A476" s="46" t="s">
        <v>19980</v>
      </c>
      <c r="B476" s="11"/>
      <c r="C476" s="11" t="s">
        <v>19981</v>
      </c>
      <c r="D476" s="11"/>
      <c r="E476" s="11" t="s">
        <v>19899</v>
      </c>
      <c r="F476" s="15" t="str">
        <f>IFERROR(VLOOKUP(VENTAS[[#This Row],[Código del producto Vendido]],STOCK[],5,FALSE),"-")</f>
        <v>-</v>
      </c>
      <c r="G476" s="15">
        <v>1</v>
      </c>
      <c r="H476" s="16">
        <v>19</v>
      </c>
      <c r="I476" s="16">
        <f>VENTAS[[#This Row],[Cantidad]]*VENTAS[[#This Row],[Precio Venta]]</f>
        <v>19</v>
      </c>
      <c r="J476" s="16">
        <f>IF(VENTAS[[#This Row],[Nombre del Gestor]]&gt;1,VENTAS[[#This Row],[Total]]*10%,0)</f>
        <v>0</v>
      </c>
      <c r="K4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476" s="16">
        <f>VENTAS[[#This Row],[Total]]-VENTAS[[#This Row],[Comisión 10%]]-VENTAS[[#This Row],[Costo SIN Comision]]</f>
        <v>0</v>
      </c>
      <c r="M476" s="16"/>
    </row>
    <row r="477" ht="20" customHeight="1" spans="1:13">
      <c r="A477" s="45" t="s">
        <v>19980</v>
      </c>
      <c r="B477" s="11"/>
      <c r="C477" s="11" t="s">
        <v>19723</v>
      </c>
      <c r="D477" s="11"/>
      <c r="E477" s="11" t="s">
        <v>19983</v>
      </c>
      <c r="F477" s="15" t="str">
        <f>IFERROR(VLOOKUP(VENTAS[[#This Row],[Código del producto Vendido]],STOCK[],5,FALSE),"-")</f>
        <v>-</v>
      </c>
      <c r="G477" s="15">
        <v>1</v>
      </c>
      <c r="H477" s="16">
        <v>35</v>
      </c>
      <c r="I477" s="16">
        <f>VENTAS[[#This Row],[Cantidad]]*VENTAS[[#This Row],[Precio Venta]]</f>
        <v>35</v>
      </c>
      <c r="J477" s="16">
        <f>IF(VENTAS[[#This Row],[Nombre del Gestor]]&gt;1,VENTAS[[#This Row],[Total]]*10%,0)</f>
        <v>0</v>
      </c>
      <c r="K4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477" s="16">
        <f>VENTAS[[#This Row],[Total]]-VENTAS[[#This Row],[Comisión 10%]]-VENTAS[[#This Row],[Costo SIN Comision]]</f>
        <v>0</v>
      </c>
      <c r="M477" s="16"/>
    </row>
    <row r="478" ht="20" customHeight="1" spans="1:13">
      <c r="A478" s="46" t="s">
        <v>19980</v>
      </c>
      <c r="B478" s="11"/>
      <c r="C478" s="11" t="s">
        <v>19978</v>
      </c>
      <c r="D478" s="11"/>
      <c r="E478" s="11" t="s">
        <v>19984</v>
      </c>
      <c r="F478" s="15" t="str">
        <f>IFERROR(VLOOKUP(VENTAS[[#This Row],[Código del producto Vendido]],STOCK[],5,FALSE),"-")</f>
        <v>-</v>
      </c>
      <c r="G478" s="15">
        <v>1</v>
      </c>
      <c r="H478" s="16">
        <v>14</v>
      </c>
      <c r="I478" s="16">
        <f>VENTAS[[#This Row],[Cantidad]]*VENTAS[[#This Row],[Precio Venta]]</f>
        <v>14</v>
      </c>
      <c r="J478" s="16">
        <f>IF(VENTAS[[#This Row],[Nombre del Gestor]]&gt;1,VENTAS[[#This Row],[Total]]*10%,0)</f>
        <v>0</v>
      </c>
      <c r="K4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478" s="16">
        <f>VENTAS[[#This Row],[Total]]-VENTAS[[#This Row],[Comisión 10%]]-VENTAS[[#This Row],[Costo SIN Comision]]</f>
        <v>0</v>
      </c>
      <c r="M478" s="16"/>
    </row>
    <row r="479" ht="20" customHeight="1" spans="1:13">
      <c r="A479" s="45" t="s">
        <v>19980</v>
      </c>
      <c r="B479" s="11"/>
      <c r="C479" s="11" t="s">
        <v>19985</v>
      </c>
      <c r="D479" s="11"/>
      <c r="E479" s="11" t="s">
        <v>19539</v>
      </c>
      <c r="F479" s="15" t="str">
        <f>IFERROR(VLOOKUP(VENTAS[[#This Row],[Código del producto Vendido]],STOCK[],5,FALSE),"-")</f>
        <v>-</v>
      </c>
      <c r="G479" s="15">
        <v>1</v>
      </c>
      <c r="H479" s="16">
        <v>8</v>
      </c>
      <c r="I479" s="16">
        <f>VENTAS[[#This Row],[Cantidad]]*VENTAS[[#This Row],[Precio Venta]]</f>
        <v>8</v>
      </c>
      <c r="J479" s="16">
        <f>IF(VENTAS[[#This Row],[Nombre del Gestor]]&gt;1,VENTAS[[#This Row],[Total]]*10%,0)</f>
        <v>0</v>
      </c>
      <c r="K4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479" s="16">
        <f>VENTAS[[#This Row],[Total]]-VENTAS[[#This Row],[Comisión 10%]]-VENTAS[[#This Row],[Costo SIN Comision]]</f>
        <v>0</v>
      </c>
      <c r="M479" s="16"/>
    </row>
    <row r="480" ht="20" customHeight="1" spans="1:13">
      <c r="A480" s="46" t="s">
        <v>19986</v>
      </c>
      <c r="B480" s="11"/>
      <c r="C480" s="11" t="s">
        <v>19987</v>
      </c>
      <c r="D480" s="11"/>
      <c r="E480" s="11" t="s">
        <v>19988</v>
      </c>
      <c r="F480" s="15" t="str">
        <f>IFERROR(VLOOKUP(VENTAS[[#This Row],[Código del producto Vendido]],STOCK[],5,FALSE),"-")</f>
        <v>-</v>
      </c>
      <c r="G480" s="15">
        <v>1</v>
      </c>
      <c r="H480" s="16">
        <v>20</v>
      </c>
      <c r="I480" s="16">
        <f>VENTAS[[#This Row],[Cantidad]]*VENTAS[[#This Row],[Precio Venta]]</f>
        <v>20</v>
      </c>
      <c r="J480" s="16">
        <f>IF(VENTAS[[#This Row],[Nombre del Gestor]]&gt;1,VENTAS[[#This Row],[Total]]*10%,0)</f>
        <v>0</v>
      </c>
      <c r="K4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80" s="16">
        <f>VENTAS[[#This Row],[Total]]-VENTAS[[#This Row],[Comisión 10%]]-VENTAS[[#This Row],[Costo SIN Comision]]</f>
        <v>0</v>
      </c>
      <c r="M480" s="16"/>
    </row>
    <row r="481" ht="20" customHeight="1" spans="1:13">
      <c r="A481" s="45" t="s">
        <v>19986</v>
      </c>
      <c r="B481" s="11"/>
      <c r="C481" s="11" t="s">
        <v>19989</v>
      </c>
      <c r="D481" s="11"/>
      <c r="E481" s="11" t="s">
        <v>19990</v>
      </c>
      <c r="F481" s="15" t="str">
        <f>IFERROR(VLOOKUP(VENTAS[[#This Row],[Código del producto Vendido]],STOCK[],5,FALSE),"-")</f>
        <v>-</v>
      </c>
      <c r="G481" s="15">
        <v>0</v>
      </c>
      <c r="H481" s="16">
        <v>0</v>
      </c>
      <c r="I481" s="16">
        <f>VENTAS[[#This Row],[Cantidad]]*VENTAS[[#This Row],[Precio Venta]]</f>
        <v>0</v>
      </c>
      <c r="J481" s="16">
        <f>IF(VENTAS[[#This Row],[Nombre del Gestor]]&gt;1,VENTAS[[#This Row],[Total]]*10%,0)</f>
        <v>0</v>
      </c>
      <c r="K4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481" s="16">
        <f>VENTAS[[#This Row],[Total]]-VENTAS[[#This Row],[Comisión 10%]]-VENTAS[[#This Row],[Costo SIN Comision]]</f>
        <v>0</v>
      </c>
      <c r="M481" s="16"/>
    </row>
    <row r="482" ht="20" customHeight="1" spans="1:13">
      <c r="A482" s="46" t="s">
        <v>19986</v>
      </c>
      <c r="B482" s="11"/>
      <c r="C482" s="11" t="s">
        <v>19672</v>
      </c>
      <c r="D482" s="11"/>
      <c r="E482" s="11" t="s">
        <v>19772</v>
      </c>
      <c r="F482" s="15" t="str">
        <f>IFERROR(VLOOKUP(VENTAS[[#This Row],[Código del producto Vendido]],STOCK[],5,FALSE),"-")</f>
        <v>-</v>
      </c>
      <c r="G482" s="15">
        <v>1</v>
      </c>
      <c r="H482" s="16">
        <v>25</v>
      </c>
      <c r="I482" s="16">
        <f>VENTAS[[#This Row],[Cantidad]]*VENTAS[[#This Row],[Precio Venta]]</f>
        <v>25</v>
      </c>
      <c r="J482" s="16">
        <f>IF(VENTAS[[#This Row],[Nombre del Gestor]]&gt;1,VENTAS[[#This Row],[Total]]*10%,0)</f>
        <v>0</v>
      </c>
      <c r="K4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482" s="16">
        <f>VENTAS[[#This Row],[Total]]-VENTAS[[#This Row],[Comisión 10%]]-VENTAS[[#This Row],[Costo SIN Comision]]</f>
        <v>0</v>
      </c>
      <c r="M482" s="16"/>
    </row>
    <row r="483" ht="20" customHeight="1" spans="1:13">
      <c r="A483" s="45" t="s">
        <v>19986</v>
      </c>
      <c r="B483" s="11"/>
      <c r="C483" s="11" t="s">
        <v>19991</v>
      </c>
      <c r="D483" s="11"/>
      <c r="E483" s="11" t="s">
        <v>19992</v>
      </c>
      <c r="F483" s="15" t="str">
        <f>IFERROR(VLOOKUP(VENTAS[[#This Row],[Código del producto Vendido]],STOCK[],5,FALSE),"-")</f>
        <v>-</v>
      </c>
      <c r="G483" s="15">
        <v>1</v>
      </c>
      <c r="H483" s="16">
        <v>35</v>
      </c>
      <c r="I483" s="16">
        <f>VENTAS[[#This Row],[Cantidad]]*VENTAS[[#This Row],[Precio Venta]]</f>
        <v>35</v>
      </c>
      <c r="J483" s="16">
        <f>IF(VENTAS[[#This Row],[Nombre del Gestor]]&gt;1,VENTAS[[#This Row],[Total]]*10%,0)</f>
        <v>0</v>
      </c>
      <c r="K4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483" s="16">
        <f>VENTAS[[#This Row],[Total]]-VENTAS[[#This Row],[Comisión 10%]]-VENTAS[[#This Row],[Costo SIN Comision]]</f>
        <v>0</v>
      </c>
      <c r="M483" s="16"/>
    </row>
    <row r="484" ht="20" customHeight="1" spans="1:13">
      <c r="A484" s="46" t="s">
        <v>19986</v>
      </c>
      <c r="B484" s="11"/>
      <c r="C484" s="11" t="s">
        <v>19978</v>
      </c>
      <c r="D484" s="11"/>
      <c r="E484" s="11" t="s">
        <v>19993</v>
      </c>
      <c r="F484" s="15" t="str">
        <f>IFERROR(VLOOKUP(VENTAS[[#This Row],[Código del producto Vendido]],STOCK[],5,FALSE),"-")</f>
        <v>-</v>
      </c>
      <c r="G484" s="15">
        <v>1</v>
      </c>
      <c r="H484" s="16">
        <v>30</v>
      </c>
      <c r="I484" s="16">
        <f>VENTAS[[#This Row],[Cantidad]]*VENTAS[[#This Row],[Precio Venta]]</f>
        <v>30</v>
      </c>
      <c r="J484" s="16">
        <f>IF(VENTAS[[#This Row],[Nombre del Gestor]]&gt;1,VENTAS[[#This Row],[Total]]*10%,0)</f>
        <v>0</v>
      </c>
      <c r="K4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84" s="16">
        <f>VENTAS[[#This Row],[Total]]-VENTAS[[#This Row],[Comisión 10%]]-VENTAS[[#This Row],[Costo SIN Comision]]</f>
        <v>0</v>
      </c>
      <c r="M484" s="16"/>
    </row>
    <row r="485" ht="20" customHeight="1" spans="1:13">
      <c r="A485" s="45" t="s">
        <v>19986</v>
      </c>
      <c r="B485" s="11"/>
      <c r="C485" s="11" t="s">
        <v>19994</v>
      </c>
      <c r="D485" s="11"/>
      <c r="E485" s="11" t="s">
        <v>19995</v>
      </c>
      <c r="F485" s="15" t="str">
        <f>IFERROR(VLOOKUP(VENTAS[[#This Row],[Código del producto Vendido]],STOCK[],5,FALSE),"-")</f>
        <v>-</v>
      </c>
      <c r="G485" s="15">
        <v>1</v>
      </c>
      <c r="H485" s="16">
        <v>20</v>
      </c>
      <c r="I485" s="16">
        <f>VENTAS[[#This Row],[Cantidad]]*VENTAS[[#This Row],[Precio Venta]]</f>
        <v>20</v>
      </c>
      <c r="J485" s="16">
        <f>IF(VENTAS[[#This Row],[Nombre del Gestor]]&gt;1,VENTAS[[#This Row],[Total]]*10%,0)</f>
        <v>0</v>
      </c>
      <c r="K4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85" s="16">
        <f>VENTAS[[#This Row],[Total]]-VENTAS[[#This Row],[Comisión 10%]]-VENTAS[[#This Row],[Costo SIN Comision]]</f>
        <v>0</v>
      </c>
      <c r="M485" s="16"/>
    </row>
    <row r="486" ht="20" customHeight="1" spans="1:13">
      <c r="A486" s="46" t="s">
        <v>19986</v>
      </c>
      <c r="B486" s="11"/>
      <c r="C486" s="11" t="s">
        <v>19996</v>
      </c>
      <c r="D486" s="11"/>
      <c r="E486" s="11" t="s">
        <v>19997</v>
      </c>
      <c r="F486" s="15" t="str">
        <f>IFERROR(VLOOKUP(VENTAS[[#This Row],[Código del producto Vendido]],STOCK[],5,FALSE),"-")</f>
        <v>-</v>
      </c>
      <c r="G486" s="15">
        <v>1</v>
      </c>
      <c r="H486" s="16">
        <v>20</v>
      </c>
      <c r="I486" s="16">
        <f>VENTAS[[#This Row],[Cantidad]]*VENTAS[[#This Row],[Precio Venta]]</f>
        <v>20</v>
      </c>
      <c r="J486" s="16">
        <f>IF(VENTAS[[#This Row],[Nombre del Gestor]]&gt;1,VENTAS[[#This Row],[Total]]*10%,0)</f>
        <v>0</v>
      </c>
      <c r="K4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86" s="16">
        <f>VENTAS[[#This Row],[Total]]-VENTAS[[#This Row],[Comisión 10%]]-VENTAS[[#This Row],[Costo SIN Comision]]</f>
        <v>0</v>
      </c>
      <c r="M486" s="16"/>
    </row>
    <row r="487" ht="20" customHeight="1" spans="1:13">
      <c r="A487" s="45" t="s">
        <v>19986</v>
      </c>
      <c r="B487" s="11"/>
      <c r="C487" s="11" t="s">
        <v>19996</v>
      </c>
      <c r="D487" s="11"/>
      <c r="E487" s="11" t="s">
        <v>19998</v>
      </c>
      <c r="F487" s="15" t="str">
        <f>IFERROR(VLOOKUP(VENTAS[[#This Row],[Código del producto Vendido]],STOCK[],5,FALSE),"-")</f>
        <v>-</v>
      </c>
      <c r="G487" s="15">
        <v>1</v>
      </c>
      <c r="H487" s="16">
        <v>30</v>
      </c>
      <c r="I487" s="16">
        <f>VENTAS[[#This Row],[Cantidad]]*VENTAS[[#This Row],[Precio Venta]]</f>
        <v>30</v>
      </c>
      <c r="J487" s="16">
        <f>IF(VENTAS[[#This Row],[Nombre del Gestor]]&gt;1,VENTAS[[#This Row],[Total]]*10%,0)</f>
        <v>0</v>
      </c>
      <c r="K4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87" s="16">
        <f>VENTAS[[#This Row],[Total]]-VENTAS[[#This Row],[Comisión 10%]]-VENTAS[[#This Row],[Costo SIN Comision]]</f>
        <v>0</v>
      </c>
      <c r="M487" s="16"/>
    </row>
    <row r="488" ht="20" customHeight="1" spans="1:13">
      <c r="A488" s="46" t="s">
        <v>19986</v>
      </c>
      <c r="B488" s="11"/>
      <c r="C488" s="11" t="s">
        <v>19996</v>
      </c>
      <c r="D488" s="11"/>
      <c r="E488" s="11" t="s">
        <v>19883</v>
      </c>
      <c r="F488" s="15" t="str">
        <f>IFERROR(VLOOKUP(VENTAS[[#This Row],[Código del producto Vendido]],STOCK[],5,FALSE),"-")</f>
        <v>-</v>
      </c>
      <c r="G488" s="15">
        <v>1</v>
      </c>
      <c r="H488" s="16">
        <v>12</v>
      </c>
      <c r="I488" s="16">
        <f>VENTAS[[#This Row],[Cantidad]]*VENTAS[[#This Row],[Precio Venta]]</f>
        <v>12</v>
      </c>
      <c r="J488" s="16">
        <f>IF(VENTAS[[#This Row],[Nombre del Gestor]]&gt;1,VENTAS[[#This Row],[Total]]*10%,0)</f>
        <v>0</v>
      </c>
      <c r="K4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488" s="16">
        <f>VENTAS[[#This Row],[Total]]-VENTAS[[#This Row],[Comisión 10%]]-VENTAS[[#This Row],[Costo SIN Comision]]</f>
        <v>0</v>
      </c>
      <c r="M488" s="16"/>
    </row>
    <row r="489" ht="20" customHeight="1" spans="1:13">
      <c r="A489" s="45" t="s">
        <v>19999</v>
      </c>
      <c r="B489" s="11"/>
      <c r="C489" s="11" t="s">
        <v>19669</v>
      </c>
      <c r="D489" s="11"/>
      <c r="E489" s="11" t="s">
        <v>20000</v>
      </c>
      <c r="F489" s="15" t="str">
        <f>IFERROR(VLOOKUP(VENTAS[[#This Row],[Código del producto Vendido]],STOCK[],5,FALSE),"-")</f>
        <v>-</v>
      </c>
      <c r="G489" s="15">
        <v>1</v>
      </c>
      <c r="H489" s="16">
        <v>40</v>
      </c>
      <c r="I489" s="16">
        <f>VENTAS[[#This Row],[Cantidad]]*VENTAS[[#This Row],[Precio Venta]]</f>
        <v>40</v>
      </c>
      <c r="J489" s="16">
        <f>IF(VENTAS[[#This Row],[Nombre del Gestor]]&gt;1,VENTAS[[#This Row],[Total]]*10%,0)</f>
        <v>0</v>
      </c>
      <c r="K4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489" s="16">
        <f>VENTAS[[#This Row],[Total]]-VENTAS[[#This Row],[Comisión 10%]]-VENTAS[[#This Row],[Costo SIN Comision]]</f>
        <v>0</v>
      </c>
      <c r="M489" s="16"/>
    </row>
    <row r="490" ht="20" customHeight="1" spans="1:13">
      <c r="A490" s="46" t="s">
        <v>19999</v>
      </c>
      <c r="B490" s="11"/>
      <c r="C490" s="11" t="s">
        <v>20001</v>
      </c>
      <c r="D490" s="11"/>
      <c r="E490" s="11" t="s">
        <v>20002</v>
      </c>
      <c r="F490" s="15" t="str">
        <f>IFERROR(VLOOKUP(VENTAS[[#This Row],[Código del producto Vendido]],STOCK[],5,FALSE),"-")</f>
        <v>-</v>
      </c>
      <c r="G490" s="15">
        <v>1</v>
      </c>
      <c r="H490" s="16">
        <v>15</v>
      </c>
      <c r="I490" s="16">
        <f>VENTAS[[#This Row],[Cantidad]]*VENTAS[[#This Row],[Precio Venta]]</f>
        <v>15</v>
      </c>
      <c r="J490" s="16">
        <f>IF(VENTAS[[#This Row],[Nombre del Gestor]]&gt;1,VENTAS[[#This Row],[Total]]*10%,0)</f>
        <v>0</v>
      </c>
      <c r="K4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490" s="16">
        <f>VENTAS[[#This Row],[Total]]-VENTAS[[#This Row],[Comisión 10%]]-VENTAS[[#This Row],[Costo SIN Comision]]</f>
        <v>0</v>
      </c>
      <c r="M490" s="16"/>
    </row>
    <row r="491" ht="20" customHeight="1" spans="1:13">
      <c r="A491" s="45" t="s">
        <v>19999</v>
      </c>
      <c r="B491" s="11"/>
      <c r="C491" s="11" t="s">
        <v>20003</v>
      </c>
      <c r="D491" s="11"/>
      <c r="E491" s="11" t="s">
        <v>20004</v>
      </c>
      <c r="F491" s="15" t="str">
        <f>IFERROR(VLOOKUP(VENTAS[[#This Row],[Código del producto Vendido]],STOCK[],5,FALSE),"-")</f>
        <v>-</v>
      </c>
      <c r="G491" s="15">
        <v>1</v>
      </c>
      <c r="H491" s="16">
        <v>10</v>
      </c>
      <c r="I491" s="16">
        <f>VENTAS[[#This Row],[Cantidad]]*VENTAS[[#This Row],[Precio Venta]]</f>
        <v>10</v>
      </c>
      <c r="J491" s="16">
        <f>IF(VENTAS[[#This Row],[Nombre del Gestor]]&gt;1,VENTAS[[#This Row],[Total]]*10%,0)</f>
        <v>0</v>
      </c>
      <c r="K4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491" s="16">
        <f>VENTAS[[#This Row],[Total]]-VENTAS[[#This Row],[Comisión 10%]]-VENTAS[[#This Row],[Costo SIN Comision]]</f>
        <v>0</v>
      </c>
      <c r="M491" s="16"/>
    </row>
    <row r="492" ht="20" customHeight="1" spans="1:13">
      <c r="A492" s="46" t="s">
        <v>20005</v>
      </c>
      <c r="B492" s="11"/>
      <c r="C492" s="11" t="s">
        <v>20006</v>
      </c>
      <c r="D492" s="11"/>
      <c r="E492" s="11" t="s">
        <v>20007</v>
      </c>
      <c r="F492" s="15" t="str">
        <f>IFERROR(VLOOKUP(VENTAS[[#This Row],[Código del producto Vendido]],STOCK[],5,FALSE),"-")</f>
        <v>-</v>
      </c>
      <c r="G492" s="15">
        <v>1</v>
      </c>
      <c r="H492" s="16">
        <v>14</v>
      </c>
      <c r="I492" s="16">
        <f>VENTAS[[#This Row],[Cantidad]]*VENTAS[[#This Row],[Precio Venta]]</f>
        <v>14</v>
      </c>
      <c r="J492" s="16">
        <f>IF(VENTAS[[#This Row],[Nombre del Gestor]]&gt;1,VENTAS[[#This Row],[Total]]*10%,0)</f>
        <v>0</v>
      </c>
      <c r="K4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492" s="16">
        <f>VENTAS[[#This Row],[Total]]-VENTAS[[#This Row],[Comisión 10%]]-VENTAS[[#This Row],[Costo SIN Comision]]</f>
        <v>0</v>
      </c>
      <c r="M492" s="16"/>
    </row>
    <row r="493" ht="20" customHeight="1" spans="1:13">
      <c r="A493" s="45" t="s">
        <v>20005</v>
      </c>
      <c r="B493" s="11"/>
      <c r="C493" s="11" t="s">
        <v>20006</v>
      </c>
      <c r="D493" s="11"/>
      <c r="E493" s="11" t="s">
        <v>20008</v>
      </c>
      <c r="F493" s="15" t="str">
        <f>IFERROR(VLOOKUP(VENTAS[[#This Row],[Código del producto Vendido]],STOCK[],5,FALSE),"-")</f>
        <v>-</v>
      </c>
      <c r="G493" s="15">
        <v>1</v>
      </c>
      <c r="H493" s="16">
        <v>14</v>
      </c>
      <c r="I493" s="16">
        <f>VENTAS[[#This Row],[Cantidad]]*VENTAS[[#This Row],[Precio Venta]]</f>
        <v>14</v>
      </c>
      <c r="J493" s="16">
        <f>IF(VENTAS[[#This Row],[Nombre del Gestor]]&gt;1,VENTAS[[#This Row],[Total]]*10%,0)</f>
        <v>0</v>
      </c>
      <c r="K4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493" s="16">
        <f>VENTAS[[#This Row],[Total]]-VENTAS[[#This Row],[Comisión 10%]]-VENTAS[[#This Row],[Costo SIN Comision]]</f>
        <v>0</v>
      </c>
      <c r="M493" s="16"/>
    </row>
    <row r="494" ht="20" customHeight="1" spans="1:13">
      <c r="A494" s="46" t="s">
        <v>20005</v>
      </c>
      <c r="B494" s="11"/>
      <c r="C494" s="11" t="s">
        <v>20006</v>
      </c>
      <c r="D494" s="11"/>
      <c r="E494" s="11" t="s">
        <v>20009</v>
      </c>
      <c r="F494" s="15" t="str">
        <f>IFERROR(VLOOKUP(VENTAS[[#This Row],[Código del producto Vendido]],STOCK[],5,FALSE),"-")</f>
        <v>-</v>
      </c>
      <c r="G494" s="15">
        <v>1</v>
      </c>
      <c r="H494" s="16">
        <v>12</v>
      </c>
      <c r="I494" s="16">
        <f>VENTAS[[#This Row],[Cantidad]]*VENTAS[[#This Row],[Precio Venta]]</f>
        <v>12</v>
      </c>
      <c r="J494" s="16">
        <f>IF(VENTAS[[#This Row],[Nombre del Gestor]]&gt;1,VENTAS[[#This Row],[Total]]*10%,0)</f>
        <v>0</v>
      </c>
      <c r="K4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494" s="16">
        <f>VENTAS[[#This Row],[Total]]-VENTAS[[#This Row],[Comisión 10%]]-VENTAS[[#This Row],[Costo SIN Comision]]</f>
        <v>0</v>
      </c>
      <c r="M494" s="16"/>
    </row>
    <row r="495" ht="20" customHeight="1" spans="1:13">
      <c r="A495" s="45" t="s">
        <v>20005</v>
      </c>
      <c r="B495" s="11"/>
      <c r="C495" s="11" t="s">
        <v>20006</v>
      </c>
      <c r="D495" s="11"/>
      <c r="E495" s="11" t="s">
        <v>16556</v>
      </c>
      <c r="F495" s="15" t="str">
        <f>IFERROR(VLOOKUP(VENTAS[[#This Row],[Código del producto Vendido]],STOCK[],5,FALSE),"-")</f>
        <v>Pantaloneta negra con abertura - Talla M</v>
      </c>
      <c r="G495" s="15">
        <v>1</v>
      </c>
      <c r="H495" s="16">
        <v>23</v>
      </c>
      <c r="I495" s="16">
        <f>VENTAS[[#This Row],[Cantidad]]*VENTAS[[#This Row],[Precio Venta]]</f>
        <v>23</v>
      </c>
      <c r="J495" s="16">
        <f>IF(VENTAS[[#This Row],[Nombre del Gestor]]&gt;1,VENTAS[[#This Row],[Total]]*10%,0)</f>
        <v>0</v>
      </c>
      <c r="K4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15.22</v>
      </c>
      <c r="L495" s="16">
        <f>VENTAS[[#This Row],[Total]]-VENTAS[[#This Row],[Comisión 10%]]-VENTAS[[#This Row],[Costo SIN Comision]]</f>
        <v>7.78</v>
      </c>
      <c r="M495" s="16"/>
    </row>
    <row r="496" ht="20" customHeight="1" spans="1:13">
      <c r="A496" s="46" t="s">
        <v>20010</v>
      </c>
      <c r="B496" s="11"/>
      <c r="C496" s="11" t="s">
        <v>19950</v>
      </c>
      <c r="D496" s="11"/>
      <c r="E496" s="11" t="s">
        <v>19839</v>
      </c>
      <c r="F496" s="15" t="str">
        <f>IFERROR(VLOOKUP(VENTAS[[#This Row],[Código del producto Vendido]],STOCK[],5,FALSE),"-")</f>
        <v>-</v>
      </c>
      <c r="G496" s="15">
        <v>1</v>
      </c>
      <c r="H496" s="16">
        <v>32</v>
      </c>
      <c r="I496" s="16">
        <f>VENTAS[[#This Row],[Cantidad]]*VENTAS[[#This Row],[Precio Venta]]</f>
        <v>32</v>
      </c>
      <c r="J496" s="16">
        <f>IF(VENTAS[[#This Row],[Nombre del Gestor]]&gt;1,VENTAS[[#This Row],[Total]]*10%,0)</f>
        <v>0</v>
      </c>
      <c r="K4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496" s="16">
        <f>VENTAS[[#This Row],[Total]]-VENTAS[[#This Row],[Comisión 10%]]-VENTAS[[#This Row],[Costo SIN Comision]]</f>
        <v>0</v>
      </c>
      <c r="M496" s="16"/>
    </row>
    <row r="497" ht="20" customHeight="1" spans="1:13">
      <c r="A497" s="45" t="s">
        <v>20010</v>
      </c>
      <c r="B497" s="11"/>
      <c r="C497" s="11" t="s">
        <v>19950</v>
      </c>
      <c r="D497" s="11"/>
      <c r="E497" s="11" t="s">
        <v>20011</v>
      </c>
      <c r="F497" s="15" t="str">
        <f>IFERROR(VLOOKUP(VENTAS[[#This Row],[Código del producto Vendido]],STOCK[],5,FALSE),"-")</f>
        <v>-</v>
      </c>
      <c r="G497" s="15">
        <v>1</v>
      </c>
      <c r="H497" s="16">
        <v>32</v>
      </c>
      <c r="I497" s="16">
        <f>VENTAS[[#This Row],[Cantidad]]*VENTAS[[#This Row],[Precio Venta]]</f>
        <v>32</v>
      </c>
      <c r="J497" s="16">
        <f>IF(VENTAS[[#This Row],[Nombre del Gestor]]&gt;1,VENTAS[[#This Row],[Total]]*10%,0)</f>
        <v>0</v>
      </c>
      <c r="K4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497" s="16">
        <f>VENTAS[[#This Row],[Total]]-VENTAS[[#This Row],[Comisión 10%]]-VENTAS[[#This Row],[Costo SIN Comision]]</f>
        <v>0</v>
      </c>
      <c r="M497" s="16"/>
    </row>
    <row r="498" ht="20" customHeight="1" spans="1:13">
      <c r="A498" s="46" t="s">
        <v>20010</v>
      </c>
      <c r="B498" s="11"/>
      <c r="C498" s="11" t="s">
        <v>20012</v>
      </c>
      <c r="D498" s="11"/>
      <c r="E498" s="11" t="s">
        <v>20013</v>
      </c>
      <c r="F498" s="15" t="str">
        <f>IFERROR(VLOOKUP(VENTAS[[#This Row],[Código del producto Vendido]],STOCK[],5,FALSE),"-")</f>
        <v>-</v>
      </c>
      <c r="G498" s="15">
        <v>1</v>
      </c>
      <c r="H498" s="16">
        <v>18</v>
      </c>
      <c r="I498" s="16">
        <f>VENTAS[[#This Row],[Cantidad]]*VENTAS[[#This Row],[Precio Venta]]</f>
        <v>18</v>
      </c>
      <c r="J498" s="16">
        <f>IF(VENTAS[[#This Row],[Nombre del Gestor]]&gt;1,VENTAS[[#This Row],[Total]]*10%,0)</f>
        <v>0</v>
      </c>
      <c r="K4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498" s="16">
        <f>VENTAS[[#This Row],[Total]]-VENTAS[[#This Row],[Comisión 10%]]-VENTAS[[#This Row],[Costo SIN Comision]]</f>
        <v>0</v>
      </c>
      <c r="M498" s="16"/>
    </row>
    <row r="499" ht="20" customHeight="1" spans="1:13">
      <c r="A499" s="45" t="s">
        <v>20010</v>
      </c>
      <c r="B499" s="11"/>
      <c r="C499" s="11" t="s">
        <v>20012</v>
      </c>
      <c r="D499" s="11"/>
      <c r="E499" s="11" t="s">
        <v>20014</v>
      </c>
      <c r="F499" s="15" t="str">
        <f>IFERROR(VLOOKUP(VENTAS[[#This Row],[Código del producto Vendido]],STOCK[],5,FALSE),"-")</f>
        <v>-</v>
      </c>
      <c r="G499" s="15">
        <v>1</v>
      </c>
      <c r="H499" s="16">
        <v>20</v>
      </c>
      <c r="I499" s="16">
        <f>VENTAS[[#This Row],[Cantidad]]*VENTAS[[#This Row],[Precio Venta]]</f>
        <v>20</v>
      </c>
      <c r="J499" s="16">
        <f>IF(VENTAS[[#This Row],[Nombre del Gestor]]&gt;1,VENTAS[[#This Row],[Total]]*10%,0)</f>
        <v>0</v>
      </c>
      <c r="K4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99" s="16">
        <f>VENTAS[[#This Row],[Total]]-VENTAS[[#This Row],[Comisión 10%]]-VENTAS[[#This Row],[Costo SIN Comision]]</f>
        <v>0</v>
      </c>
      <c r="M499" s="16"/>
    </row>
    <row r="500" ht="20" customHeight="1" spans="1:13">
      <c r="A500" s="46" t="s">
        <v>20015</v>
      </c>
      <c r="B500" s="11"/>
      <c r="C500" s="11" t="s">
        <v>20016</v>
      </c>
      <c r="D500" s="11"/>
      <c r="E500" s="11" t="s">
        <v>20017</v>
      </c>
      <c r="F500" s="15" t="str">
        <f>IFERROR(VLOOKUP(VENTAS[[#This Row],[Código del producto Vendido]],STOCK[],5,FALSE),"-")</f>
        <v>-</v>
      </c>
      <c r="G500" s="15">
        <v>1</v>
      </c>
      <c r="H500" s="16">
        <v>10</v>
      </c>
      <c r="I500" s="16">
        <f>VENTAS[[#This Row],[Cantidad]]*VENTAS[[#This Row],[Precio Venta]]</f>
        <v>10</v>
      </c>
      <c r="J500" s="16">
        <f>IF(VENTAS[[#This Row],[Nombre del Gestor]]&gt;1,VENTAS[[#This Row],[Total]]*10%,0)</f>
        <v>0</v>
      </c>
      <c r="K5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500" s="16">
        <f>VENTAS[[#This Row],[Total]]-VENTAS[[#This Row],[Comisión 10%]]-VENTAS[[#This Row],[Costo SIN Comision]]</f>
        <v>0</v>
      </c>
      <c r="M500" s="16"/>
    </row>
    <row r="501" ht="20" customHeight="1" spans="1:13">
      <c r="A501" s="45" t="s">
        <v>20018</v>
      </c>
      <c r="B501" s="11"/>
      <c r="C501" s="11" t="s">
        <v>20019</v>
      </c>
      <c r="D501" s="11"/>
      <c r="E501" s="11" t="s">
        <v>20020</v>
      </c>
      <c r="F501" s="15" t="str">
        <f>IFERROR(VLOOKUP(VENTAS[[#This Row],[Código del producto Vendido]],STOCK[],5,FALSE),"-")</f>
        <v>-</v>
      </c>
      <c r="G501" s="15">
        <v>1</v>
      </c>
      <c r="H501" s="16">
        <v>22</v>
      </c>
      <c r="I501" s="16">
        <f>VENTAS[[#This Row],[Cantidad]]*VENTAS[[#This Row],[Precio Venta]]</f>
        <v>22</v>
      </c>
      <c r="J501" s="16">
        <f>IF(VENTAS[[#This Row],[Nombre del Gestor]]&gt;1,VENTAS[[#This Row],[Total]]*10%,0)</f>
        <v>0</v>
      </c>
      <c r="K5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501" s="16">
        <f>VENTAS[[#This Row],[Total]]-VENTAS[[#This Row],[Comisión 10%]]-VENTAS[[#This Row],[Costo SIN Comision]]</f>
        <v>0</v>
      </c>
      <c r="M501" s="16"/>
    </row>
    <row r="502" ht="20" customHeight="1" spans="1:13">
      <c r="A502" s="46" t="s">
        <v>20018</v>
      </c>
      <c r="B502" s="11"/>
      <c r="C502" s="11" t="s">
        <v>20021</v>
      </c>
      <c r="D502" s="11"/>
      <c r="E502" s="11" t="s">
        <v>20022</v>
      </c>
      <c r="F502" s="15" t="str">
        <f>IFERROR(VLOOKUP(VENTAS[[#This Row],[Código del producto Vendido]],STOCK[],5,FALSE),"-")</f>
        <v>-</v>
      </c>
      <c r="G502" s="15">
        <v>1</v>
      </c>
      <c r="H502" s="16">
        <v>40</v>
      </c>
      <c r="I502" s="16">
        <f>VENTAS[[#This Row],[Cantidad]]*VENTAS[[#This Row],[Precio Venta]]</f>
        <v>40</v>
      </c>
      <c r="J502" s="16">
        <f>IF(VENTAS[[#This Row],[Nombre del Gestor]]&gt;1,VENTAS[[#This Row],[Total]]*10%,0)</f>
        <v>0</v>
      </c>
      <c r="K5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502" s="16">
        <f>VENTAS[[#This Row],[Total]]-VENTAS[[#This Row],[Comisión 10%]]-VENTAS[[#This Row],[Costo SIN Comision]]</f>
        <v>0</v>
      </c>
      <c r="M502" s="16"/>
    </row>
    <row r="503" ht="20" customHeight="1" spans="1:13">
      <c r="A503" s="45" t="s">
        <v>20018</v>
      </c>
      <c r="B503" s="11"/>
      <c r="C503" s="11" t="s">
        <v>20023</v>
      </c>
      <c r="D503" s="11"/>
      <c r="E503" s="11" t="s">
        <v>20024</v>
      </c>
      <c r="F503" s="15" t="str">
        <f>IFERROR(VLOOKUP(VENTAS[[#This Row],[Código del producto Vendido]],STOCK[],5,FALSE),"-")</f>
        <v>-</v>
      </c>
      <c r="G503" s="15">
        <v>1</v>
      </c>
      <c r="H503" s="16">
        <v>30</v>
      </c>
      <c r="I503" s="16">
        <f>VENTAS[[#This Row],[Cantidad]]*VENTAS[[#This Row],[Precio Venta]]</f>
        <v>30</v>
      </c>
      <c r="J503" s="16">
        <f>IF(VENTAS[[#This Row],[Nombre del Gestor]]&gt;1,VENTAS[[#This Row],[Total]]*10%,0)</f>
        <v>0</v>
      </c>
      <c r="K5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03" s="16">
        <f>VENTAS[[#This Row],[Total]]-VENTAS[[#This Row],[Comisión 10%]]-VENTAS[[#This Row],[Costo SIN Comision]]</f>
        <v>0</v>
      </c>
      <c r="M503" s="16"/>
    </row>
    <row r="504" ht="20" customHeight="1" spans="1:13">
      <c r="A504" s="46" t="s">
        <v>20025</v>
      </c>
      <c r="B504" s="11"/>
      <c r="C504" s="11" t="s">
        <v>19978</v>
      </c>
      <c r="D504" s="11"/>
      <c r="E504" s="11" t="s">
        <v>20026</v>
      </c>
      <c r="F504" s="15" t="str">
        <f>IFERROR(VLOOKUP(VENTAS[[#This Row],[Código del producto Vendido]],STOCK[],5,FALSE),"-")</f>
        <v>-</v>
      </c>
      <c r="G504" s="15">
        <v>1</v>
      </c>
      <c r="H504" s="16">
        <v>23</v>
      </c>
      <c r="I504" s="16">
        <f>VENTAS[[#This Row],[Cantidad]]*VENTAS[[#This Row],[Precio Venta]]</f>
        <v>23</v>
      </c>
      <c r="J504" s="16">
        <f>IF(VENTAS[[#This Row],[Nombre del Gestor]]&gt;1,VENTAS[[#This Row],[Total]]*10%,0)</f>
        <v>0</v>
      </c>
      <c r="K5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504" s="16">
        <f>VENTAS[[#This Row],[Total]]-VENTAS[[#This Row],[Comisión 10%]]-VENTAS[[#This Row],[Costo SIN Comision]]</f>
        <v>0</v>
      </c>
      <c r="M504" s="16"/>
    </row>
    <row r="505" ht="20" customHeight="1" spans="1:13">
      <c r="A505" s="45" t="s">
        <v>20025</v>
      </c>
      <c r="B505" s="11"/>
      <c r="C505" s="11" t="s">
        <v>19978</v>
      </c>
      <c r="D505" s="11"/>
      <c r="E505" s="11" t="s">
        <v>20027</v>
      </c>
      <c r="F505" s="15" t="str">
        <f>IFERROR(VLOOKUP(VENTAS[[#This Row],[Código del producto Vendido]],STOCK[],5,FALSE),"-")</f>
        <v>-</v>
      </c>
      <c r="G505" s="15">
        <v>1</v>
      </c>
      <c r="H505" s="16">
        <v>12</v>
      </c>
      <c r="I505" s="16">
        <f>VENTAS[[#This Row],[Cantidad]]*VENTAS[[#This Row],[Precio Venta]]</f>
        <v>12</v>
      </c>
      <c r="J505" s="16">
        <f>IF(VENTAS[[#This Row],[Nombre del Gestor]]&gt;1,VENTAS[[#This Row],[Total]]*10%,0)</f>
        <v>0</v>
      </c>
      <c r="K5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05" s="16">
        <f>VENTAS[[#This Row],[Total]]-VENTAS[[#This Row],[Comisión 10%]]-VENTAS[[#This Row],[Costo SIN Comision]]</f>
        <v>0</v>
      </c>
      <c r="M505" s="16"/>
    </row>
    <row r="506" ht="20" customHeight="1" spans="1:13">
      <c r="A506" s="46" t="s">
        <v>20025</v>
      </c>
      <c r="B506" s="11"/>
      <c r="C506" s="11" t="s">
        <v>19755</v>
      </c>
      <c r="D506" s="11"/>
      <c r="E506" s="11" t="s">
        <v>16546</v>
      </c>
      <c r="F506" s="15" t="str">
        <f>IFERROR(VLOOKUP(VENTAS[[#This Row],[Código del producto Vendido]],STOCK[],5,FALSE),"-")</f>
        <v>Pezoneras de silicona - Talla Unitalla</v>
      </c>
      <c r="G506" s="15">
        <v>1</v>
      </c>
      <c r="H506" s="16">
        <v>6</v>
      </c>
      <c r="I506" s="16">
        <f>VENTAS[[#This Row],[Cantidad]]*VENTAS[[#This Row],[Precio Venta]]</f>
        <v>6</v>
      </c>
      <c r="J506" s="16">
        <f>IF(VENTAS[[#This Row],[Nombre del Gestor]]&gt;1,VENTAS[[#This Row],[Total]]*10%,0)</f>
        <v>0</v>
      </c>
      <c r="K5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2.03</v>
      </c>
      <c r="L506" s="16">
        <f>VENTAS[[#This Row],[Total]]-VENTAS[[#This Row],[Comisión 10%]]-VENTAS[[#This Row],[Costo SIN Comision]]</f>
        <v>3.97</v>
      </c>
      <c r="M506" s="16"/>
    </row>
    <row r="507" ht="20" customHeight="1" spans="1:13">
      <c r="A507" s="45" t="s">
        <v>20025</v>
      </c>
      <c r="B507" s="11"/>
      <c r="C507" s="11" t="s">
        <v>19755</v>
      </c>
      <c r="D507" s="11"/>
      <c r="E507" s="11" t="s">
        <v>20028</v>
      </c>
      <c r="F507" s="15" t="str">
        <f>IFERROR(VLOOKUP(VENTAS[[#This Row],[Código del producto Vendido]],STOCK[],5,FALSE),"-")</f>
        <v>-</v>
      </c>
      <c r="G507" s="15">
        <v>2</v>
      </c>
      <c r="H507" s="16">
        <v>1</v>
      </c>
      <c r="I507" s="16">
        <f>VENTAS[[#This Row],[Cantidad]]*VENTAS[[#This Row],[Precio Venta]]</f>
        <v>2</v>
      </c>
      <c r="J507" s="16">
        <f>IF(VENTAS[[#This Row],[Nombre del Gestor]]&gt;1,VENTAS[[#This Row],[Total]]*10%,0)</f>
        <v>0</v>
      </c>
      <c r="K5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</v>
      </c>
      <c r="L507" s="16">
        <f>VENTAS[[#This Row],[Total]]-VENTAS[[#This Row],[Comisión 10%]]-VENTAS[[#This Row],[Costo SIN Comision]]</f>
        <v>0</v>
      </c>
      <c r="M507" s="16"/>
    </row>
    <row r="508" ht="20" customHeight="1" spans="1:13">
      <c r="A508" s="46" t="s">
        <v>20025</v>
      </c>
      <c r="B508" s="11"/>
      <c r="C508" s="11" t="s">
        <v>19755</v>
      </c>
      <c r="D508" s="11"/>
      <c r="E508" s="11" t="s">
        <v>19957</v>
      </c>
      <c r="F508" s="15" t="str">
        <f>IFERROR(VLOOKUP(VENTAS[[#This Row],[Código del producto Vendido]],STOCK[],5,FALSE),"-")</f>
        <v>-</v>
      </c>
      <c r="G508" s="15">
        <v>2</v>
      </c>
      <c r="H508" s="16">
        <v>1</v>
      </c>
      <c r="I508" s="16">
        <f>VENTAS[[#This Row],[Cantidad]]*VENTAS[[#This Row],[Precio Venta]]</f>
        <v>2</v>
      </c>
      <c r="J508" s="16">
        <f>IF(VENTAS[[#This Row],[Nombre del Gestor]]&gt;1,VENTAS[[#This Row],[Total]]*10%,0)</f>
        <v>0</v>
      </c>
      <c r="K5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</v>
      </c>
      <c r="L508" s="16">
        <f>VENTAS[[#This Row],[Total]]-VENTAS[[#This Row],[Comisión 10%]]-VENTAS[[#This Row],[Costo SIN Comision]]</f>
        <v>0</v>
      </c>
      <c r="M508" s="16"/>
    </row>
    <row r="509" ht="20" customHeight="1" spans="1:13">
      <c r="A509" s="46">
        <v>45171</v>
      </c>
      <c r="B509" s="11"/>
      <c r="C509" s="11" t="s">
        <v>20029</v>
      </c>
      <c r="D509" s="11"/>
      <c r="E509" s="48" t="s">
        <v>20030</v>
      </c>
      <c r="F509" s="11" t="str">
        <f>IFERROR(VLOOKUP(VENTAS[[#This Row],[Código del producto Vendido]],STOCK[],5,FALSE),"-")</f>
        <v>-</v>
      </c>
      <c r="G509" s="15">
        <v>1</v>
      </c>
      <c r="H509" s="16">
        <v>30</v>
      </c>
      <c r="I509" s="16">
        <f>VENTAS[[#This Row],[Cantidad]]*VENTAS[[#This Row],[Precio Venta]]</f>
        <v>30</v>
      </c>
      <c r="J509" s="16">
        <f>IF(VENTAS[[#This Row],[Nombre del Gestor]]&gt;1,VENTAS[[#This Row],[Total]]*10%,0)</f>
        <v>0</v>
      </c>
      <c r="K5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09" s="16">
        <f>VENTAS[[#This Row],[Total]]-VENTAS[[#This Row],[Comisión 10%]]-VENTAS[[#This Row],[Costo SIN Comision]]</f>
        <v>0</v>
      </c>
      <c r="M509" s="16"/>
    </row>
    <row r="510" ht="20" customHeight="1" spans="1:13">
      <c r="A510" s="45">
        <v>45171</v>
      </c>
      <c r="B510" s="11"/>
      <c r="C510" s="11" t="s">
        <v>20029</v>
      </c>
      <c r="D510" s="11"/>
      <c r="E510" s="11" t="s">
        <v>20031</v>
      </c>
      <c r="F510" s="15" t="str">
        <f>IFERROR(VLOOKUP(VENTAS[[#This Row],[Código del producto Vendido]],STOCK[],5,FALSE),"-")</f>
        <v>-</v>
      </c>
      <c r="G510" s="15">
        <v>1</v>
      </c>
      <c r="H510" s="16">
        <v>40</v>
      </c>
      <c r="I510" s="16">
        <f>VENTAS[[#This Row],[Cantidad]]*VENTAS[[#This Row],[Precio Venta]]</f>
        <v>40</v>
      </c>
      <c r="J510" s="16">
        <f>IF(VENTAS[[#This Row],[Nombre del Gestor]]&gt;1,VENTAS[[#This Row],[Total]]*10%,0)</f>
        <v>0</v>
      </c>
      <c r="K5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510" s="16">
        <f>VENTAS[[#This Row],[Total]]-VENTAS[[#This Row],[Comisión 10%]]-VENTAS[[#This Row],[Costo SIN Comision]]</f>
        <v>0</v>
      </c>
      <c r="M510" s="16"/>
    </row>
    <row r="511" ht="20" customHeight="1" spans="1:13">
      <c r="A511" s="46">
        <v>45171</v>
      </c>
      <c r="B511" s="11"/>
      <c r="C511" s="11" t="s">
        <v>20029</v>
      </c>
      <c r="D511" s="11"/>
      <c r="E511" s="11" t="s">
        <v>20032</v>
      </c>
      <c r="F511" s="15" t="str">
        <f>IFERROR(VLOOKUP(VENTAS[[#This Row],[Código del producto Vendido]],STOCK[],5,FALSE),"-")</f>
        <v>-</v>
      </c>
      <c r="G511" s="15">
        <v>1</v>
      </c>
      <c r="H511" s="16">
        <v>30</v>
      </c>
      <c r="I511" s="16">
        <f>VENTAS[[#This Row],[Cantidad]]*VENTAS[[#This Row],[Precio Venta]]</f>
        <v>30</v>
      </c>
      <c r="J511" s="16">
        <f>IF(VENTAS[[#This Row],[Nombre del Gestor]]&gt;1,VENTAS[[#This Row],[Total]]*10%,0)</f>
        <v>0</v>
      </c>
      <c r="K5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11" s="16">
        <f>VENTAS[[#This Row],[Total]]-VENTAS[[#This Row],[Comisión 10%]]-VENTAS[[#This Row],[Costo SIN Comision]]</f>
        <v>0</v>
      </c>
      <c r="M511" s="16"/>
    </row>
    <row r="512" ht="20" customHeight="1" spans="1:13">
      <c r="A512" s="45">
        <v>45171</v>
      </c>
      <c r="B512" s="11"/>
      <c r="C512" s="11" t="s">
        <v>20033</v>
      </c>
      <c r="D512" s="11"/>
      <c r="E512" s="11" t="s">
        <v>19957</v>
      </c>
      <c r="F512" s="15" t="str">
        <f>IFERROR(VLOOKUP(VENTAS[[#This Row],[Código del producto Vendido]],STOCK[],5,FALSE),"-")</f>
        <v>-</v>
      </c>
      <c r="G512" s="15">
        <v>1</v>
      </c>
      <c r="H512" s="16">
        <v>1</v>
      </c>
      <c r="I512" s="16">
        <f>VENTAS[[#This Row],[Cantidad]]*VENTAS[[#This Row],[Precio Venta]]</f>
        <v>1</v>
      </c>
      <c r="J512" s="16">
        <f>IF(VENTAS[[#This Row],[Nombre del Gestor]]&gt;1,VENTAS[[#This Row],[Total]]*10%,0)</f>
        <v>0</v>
      </c>
      <c r="K5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</v>
      </c>
      <c r="L512" s="16">
        <f>VENTAS[[#This Row],[Total]]-VENTAS[[#This Row],[Comisión 10%]]-VENTAS[[#This Row],[Costo SIN Comision]]</f>
        <v>0</v>
      </c>
      <c r="M512" s="16"/>
    </row>
    <row r="513" ht="20" customHeight="1" spans="1:13">
      <c r="A513" s="46">
        <v>45171</v>
      </c>
      <c r="B513" s="11"/>
      <c r="C513" s="11" t="s">
        <v>19956</v>
      </c>
      <c r="D513" s="11"/>
      <c r="E513" s="11" t="s">
        <v>20034</v>
      </c>
      <c r="F513" s="15" t="str">
        <f>IFERROR(VLOOKUP(VENTAS[[#This Row],[Código del producto Vendido]],STOCK[],5,FALSE),"-")</f>
        <v>-</v>
      </c>
      <c r="G513" s="15">
        <v>1</v>
      </c>
      <c r="H513" s="16">
        <v>15</v>
      </c>
      <c r="I513" s="16">
        <f>VENTAS[[#This Row],[Cantidad]]*VENTAS[[#This Row],[Precio Venta]]</f>
        <v>15</v>
      </c>
      <c r="J513" s="16">
        <f>IF(VENTAS[[#This Row],[Nombre del Gestor]]&gt;1,VENTAS[[#This Row],[Total]]*10%,0)</f>
        <v>0</v>
      </c>
      <c r="K5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513" s="16">
        <f>VENTAS[[#This Row],[Total]]-VENTAS[[#This Row],[Comisión 10%]]-VENTAS[[#This Row],[Costo SIN Comision]]</f>
        <v>0</v>
      </c>
      <c r="M513" s="16"/>
    </row>
    <row r="514" ht="20" customHeight="1" spans="1:13">
      <c r="A514" s="45">
        <v>45171</v>
      </c>
      <c r="B514" s="11"/>
      <c r="C514" s="11" t="s">
        <v>20035</v>
      </c>
      <c r="D514" s="11"/>
      <c r="E514" s="11" t="s">
        <v>20036</v>
      </c>
      <c r="F514" s="15" t="str">
        <f>IFERROR(VLOOKUP(VENTAS[[#This Row],[Código del producto Vendido]],STOCK[],5,FALSE),"-")</f>
        <v>-</v>
      </c>
      <c r="G514" s="15">
        <v>1</v>
      </c>
      <c r="H514" s="16">
        <v>15</v>
      </c>
      <c r="I514" s="16">
        <f>VENTAS[[#This Row],[Cantidad]]*VENTAS[[#This Row],[Precio Venta]]</f>
        <v>15</v>
      </c>
      <c r="J514" s="16">
        <f>IF(VENTAS[[#This Row],[Nombre del Gestor]]&gt;1,VENTAS[[#This Row],[Total]]*10%,0)</f>
        <v>0</v>
      </c>
      <c r="K5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514" s="16">
        <f>VENTAS[[#This Row],[Total]]-VENTAS[[#This Row],[Comisión 10%]]-VENTAS[[#This Row],[Costo SIN Comision]]</f>
        <v>0</v>
      </c>
      <c r="M514" s="16"/>
    </row>
    <row r="515" ht="20" customHeight="1" spans="1:13">
      <c r="A515" s="46">
        <v>45171</v>
      </c>
      <c r="B515" s="11"/>
      <c r="C515" s="11" t="s">
        <v>19752</v>
      </c>
      <c r="D515" s="11"/>
      <c r="E515" s="11" t="s">
        <v>20037</v>
      </c>
      <c r="F515" s="15" t="str">
        <f>IFERROR(VLOOKUP(VENTAS[[#This Row],[Código del producto Vendido]],STOCK[],5,FALSE),"-")</f>
        <v>-</v>
      </c>
      <c r="G515" s="15">
        <v>1</v>
      </c>
      <c r="H515" s="16">
        <v>20</v>
      </c>
      <c r="I515" s="16">
        <f>VENTAS[[#This Row],[Cantidad]]*VENTAS[[#This Row],[Precio Venta]]</f>
        <v>20</v>
      </c>
      <c r="J515" s="16">
        <f>IF(VENTAS[[#This Row],[Nombre del Gestor]]&gt;1,VENTAS[[#This Row],[Total]]*10%,0)</f>
        <v>0</v>
      </c>
      <c r="K5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515" s="16">
        <f>VENTAS[[#This Row],[Total]]-VENTAS[[#This Row],[Comisión 10%]]-VENTAS[[#This Row],[Costo SIN Comision]]</f>
        <v>0</v>
      </c>
      <c r="M515" s="16"/>
    </row>
    <row r="516" ht="20" customHeight="1" spans="1:13">
      <c r="A516" s="45">
        <v>45173</v>
      </c>
      <c r="B516" s="11"/>
      <c r="C516" s="11" t="s">
        <v>20038</v>
      </c>
      <c r="D516" s="11"/>
      <c r="E516" s="11" t="s">
        <v>19998</v>
      </c>
      <c r="F516" s="15" t="str">
        <f>IFERROR(VLOOKUP(VENTAS[[#This Row],[Código del producto Vendido]],STOCK[],5,FALSE),"-")</f>
        <v>-</v>
      </c>
      <c r="G516" s="15">
        <v>1</v>
      </c>
      <c r="H516" s="16">
        <v>30</v>
      </c>
      <c r="I516" s="16">
        <f>VENTAS[[#This Row],[Cantidad]]*VENTAS[[#This Row],[Precio Venta]]</f>
        <v>30</v>
      </c>
      <c r="J516" s="16">
        <f>IF(VENTAS[[#This Row],[Nombre del Gestor]]&gt;1,VENTAS[[#This Row],[Total]]*10%,0)</f>
        <v>0</v>
      </c>
      <c r="K5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16" s="16">
        <f>VENTAS[[#This Row],[Total]]-VENTAS[[#This Row],[Comisión 10%]]-VENTAS[[#This Row],[Costo SIN Comision]]</f>
        <v>0</v>
      </c>
      <c r="M516" s="16"/>
    </row>
    <row r="517" ht="20" customHeight="1" spans="1:13">
      <c r="A517" s="45">
        <v>45173</v>
      </c>
      <c r="B517" s="11"/>
      <c r="C517" s="11" t="s">
        <v>19978</v>
      </c>
      <c r="D517" s="11"/>
      <c r="E517" s="11" t="s">
        <v>20039</v>
      </c>
      <c r="F517" s="15" t="str">
        <f>IFERROR(VLOOKUP(VENTAS[[#This Row],[Código del producto Vendido]],STOCK[],5,FALSE),"-")</f>
        <v>-</v>
      </c>
      <c r="G517" s="15">
        <v>1</v>
      </c>
      <c r="H517" s="16">
        <v>12</v>
      </c>
      <c r="I517" s="16">
        <f>VENTAS[[#This Row],[Cantidad]]*VENTAS[[#This Row],[Precio Venta]]</f>
        <v>12</v>
      </c>
      <c r="J517" s="16">
        <f>IF(VENTAS[[#This Row],[Nombre del Gestor]]&gt;1,VENTAS[[#This Row],[Total]]*10%,0)</f>
        <v>0</v>
      </c>
      <c r="K5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17" s="16">
        <f>VENTAS[[#This Row],[Total]]-VENTAS[[#This Row],[Comisión 10%]]-VENTAS[[#This Row],[Costo SIN Comision]]</f>
        <v>0</v>
      </c>
      <c r="M517" s="16"/>
    </row>
    <row r="518" ht="20" customHeight="1" spans="1:13">
      <c r="A518" s="10">
        <v>45180</v>
      </c>
      <c r="B518" s="11"/>
      <c r="C518" s="11" t="s">
        <v>19940</v>
      </c>
      <c r="D518" s="11"/>
      <c r="E518" s="11" t="s">
        <v>20040</v>
      </c>
      <c r="F518" s="15" t="str">
        <f>IFERROR(VLOOKUP(VENTAS[[#This Row],[Código del producto Vendido]],STOCK[],5,FALSE),"-")</f>
        <v>-</v>
      </c>
      <c r="G518" s="15">
        <v>1</v>
      </c>
      <c r="H518" s="16">
        <v>14</v>
      </c>
      <c r="I518" s="16">
        <f>VENTAS[[#This Row],[Cantidad]]*VENTAS[[#This Row],[Precio Venta]]</f>
        <v>14</v>
      </c>
      <c r="J518" s="16">
        <f>IF(VENTAS[[#This Row],[Nombre del Gestor]]&gt;1,VENTAS[[#This Row],[Total]]*10%,0)</f>
        <v>0</v>
      </c>
      <c r="K5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518" s="16">
        <f>VENTAS[[#This Row],[Total]]-VENTAS[[#This Row],[Comisión 10%]]-VENTAS[[#This Row],[Costo SIN Comision]]</f>
        <v>0</v>
      </c>
      <c r="M518" s="16"/>
    </row>
    <row r="519" ht="20" customHeight="1" spans="1:13">
      <c r="A519" s="10">
        <v>45180</v>
      </c>
      <c r="B519" s="11"/>
      <c r="C519" s="11" t="s">
        <v>19733</v>
      </c>
      <c r="D519" s="11"/>
      <c r="E519" s="11" t="s">
        <v>20041</v>
      </c>
      <c r="F519" s="15" t="str">
        <f>IFERROR(VLOOKUP(VENTAS[[#This Row],[Código del producto Vendido]],STOCK[],5,FALSE),"-")</f>
        <v>-</v>
      </c>
      <c r="G519" s="15">
        <v>1</v>
      </c>
      <c r="H519" s="16">
        <v>14.7</v>
      </c>
      <c r="I519" s="16">
        <f>VENTAS[[#This Row],[Cantidad]]*VENTAS[[#This Row],[Precio Venta]]</f>
        <v>14.7</v>
      </c>
      <c r="J519" s="16">
        <f>IF(VENTAS[[#This Row],[Nombre del Gestor]]&gt;1,VENTAS[[#This Row],[Total]]*10%,0)</f>
        <v>0</v>
      </c>
      <c r="K5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14.7</v>
      </c>
      <c r="L519" s="16">
        <f>VENTAS[[#This Row],[Total]]-VENTAS[[#This Row],[Comisión 10%]]-VENTAS[[#This Row],[Costo SIN Comision]]</f>
        <v>0</v>
      </c>
      <c r="M519" s="16"/>
    </row>
    <row r="520" ht="20" customHeight="1" spans="1:13">
      <c r="A520" s="10">
        <v>45180</v>
      </c>
      <c r="B520" s="11"/>
      <c r="C520" s="11" t="s">
        <v>19733</v>
      </c>
      <c r="D520" s="11"/>
      <c r="E520" s="47" t="s">
        <v>20042</v>
      </c>
      <c r="F520" s="15" t="str">
        <f>IFERROR(VLOOKUP(VENTAS[[#This Row],[Código del producto Vendido]],STOCK[],5,FALSE),"-")</f>
        <v>-</v>
      </c>
      <c r="G520" s="15">
        <v>1</v>
      </c>
      <c r="H520" s="16">
        <v>16.27</v>
      </c>
      <c r="I520" s="16">
        <f>VENTAS[[#This Row],[Cantidad]]*VENTAS[[#This Row],[Precio Venta]]</f>
        <v>16.27</v>
      </c>
      <c r="J520" s="16">
        <f>IF(VENTAS[[#This Row],[Nombre del Gestor]]&gt;1,VENTAS[[#This Row],[Total]]*10%,0)</f>
        <v>0</v>
      </c>
      <c r="K5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16.27</v>
      </c>
      <c r="L520" s="16">
        <f>VENTAS[[#This Row],[Total]]-VENTAS[[#This Row],[Comisión 10%]]-VENTAS[[#This Row],[Costo SIN Comision]]</f>
        <v>0</v>
      </c>
      <c r="M520" s="16"/>
    </row>
    <row r="521" ht="20" customHeight="1" spans="1:13">
      <c r="A521" s="10">
        <v>45174</v>
      </c>
      <c r="B521" s="11"/>
      <c r="C521" s="11" t="s">
        <v>20043</v>
      </c>
      <c r="D521" s="11"/>
      <c r="E521" s="47" t="s">
        <v>20044</v>
      </c>
      <c r="F521" s="15" t="str">
        <f>IFERROR(VLOOKUP(VENTAS[[#This Row],[Código del producto Vendido]],STOCK[],5,FALSE),"-")</f>
        <v>-</v>
      </c>
      <c r="G521" s="15">
        <v>1</v>
      </c>
      <c r="H521" s="16">
        <v>30</v>
      </c>
      <c r="I521" s="16">
        <f>VENTAS[[#This Row],[Cantidad]]*VENTAS[[#This Row],[Precio Venta]]</f>
        <v>30</v>
      </c>
      <c r="J521" s="16">
        <f>IF(VENTAS[[#This Row],[Nombre del Gestor]]&gt;1,VENTAS[[#This Row],[Total]]*10%,0)</f>
        <v>0</v>
      </c>
      <c r="K5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21" s="16">
        <f>VENTAS[[#This Row],[Total]]-VENTAS[[#This Row],[Comisión 10%]]-VENTAS[[#This Row],[Costo SIN Comision]]</f>
        <v>0</v>
      </c>
      <c r="M521" s="16"/>
    </row>
    <row r="522" ht="20" customHeight="1" spans="1:13">
      <c r="A522" s="10">
        <v>45174</v>
      </c>
      <c r="B522" s="11"/>
      <c r="C522" s="11" t="s">
        <v>20043</v>
      </c>
      <c r="D522" s="11"/>
      <c r="E522" s="47" t="s">
        <v>19915</v>
      </c>
      <c r="F522" s="15" t="str">
        <f>IFERROR(VLOOKUP(VENTAS[[#This Row],[Código del producto Vendido]],STOCK[],5,FALSE),"-")</f>
        <v>-</v>
      </c>
      <c r="G522" s="15">
        <v>1</v>
      </c>
      <c r="H522" s="16">
        <v>30</v>
      </c>
      <c r="I522" s="16">
        <f>VENTAS[[#This Row],[Cantidad]]*VENTAS[[#This Row],[Precio Venta]]</f>
        <v>30</v>
      </c>
      <c r="J522" s="16">
        <f>IF(VENTAS[[#This Row],[Nombre del Gestor]]&gt;1,VENTAS[[#This Row],[Total]]*10%,0)</f>
        <v>0</v>
      </c>
      <c r="K5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22" s="16">
        <f>VENTAS[[#This Row],[Total]]-VENTAS[[#This Row],[Comisión 10%]]-VENTAS[[#This Row],[Costo SIN Comision]]</f>
        <v>0</v>
      </c>
      <c r="M522" s="16"/>
    </row>
    <row r="523" ht="20" customHeight="1" spans="1:13">
      <c r="A523" s="10">
        <v>45174</v>
      </c>
      <c r="B523" s="11" t="s">
        <v>20045</v>
      </c>
      <c r="C523" s="11" t="s">
        <v>20043</v>
      </c>
      <c r="D523" s="11"/>
      <c r="E523" s="47" t="s">
        <v>20046</v>
      </c>
      <c r="F523" s="15" t="str">
        <f>IFERROR(VLOOKUP(VENTAS[[#This Row],[Código del producto Vendido]],STOCK[],5,FALSE),"-")</f>
        <v>-</v>
      </c>
      <c r="G523" s="15">
        <v>1</v>
      </c>
      <c r="H523" s="16">
        <v>20</v>
      </c>
      <c r="I523" s="16">
        <f>VENTAS[[#This Row],[Cantidad]]*VENTAS[[#This Row],[Precio Venta]]</f>
        <v>20</v>
      </c>
      <c r="J523" s="16">
        <f>IF(VENTAS[[#This Row],[Nombre del Gestor]]&gt;1,VENTAS[[#This Row],[Total]]*10%,0)</f>
        <v>0</v>
      </c>
      <c r="K5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523" s="16">
        <f>VENTAS[[#This Row],[Total]]-VENTAS[[#This Row],[Comisión 10%]]-VENTAS[[#This Row],[Costo SIN Comision]]</f>
        <v>0</v>
      </c>
      <c r="M523" s="16"/>
    </row>
    <row r="524" ht="20" customHeight="1" spans="1:13">
      <c r="A524" s="10">
        <v>45174</v>
      </c>
      <c r="B524" s="11"/>
      <c r="C524" s="11" t="s">
        <v>20043</v>
      </c>
      <c r="D524" s="11"/>
      <c r="E524" s="47" t="s">
        <v>20047</v>
      </c>
      <c r="F524" s="15" t="str">
        <f>IFERROR(VLOOKUP(VENTAS[[#This Row],[Código del producto Vendido]],STOCK[],5,FALSE),"-")</f>
        <v>-</v>
      </c>
      <c r="G524" s="15">
        <v>1</v>
      </c>
      <c r="H524" s="16">
        <v>30</v>
      </c>
      <c r="I524" s="16">
        <f>VENTAS[[#This Row],[Cantidad]]*VENTAS[[#This Row],[Precio Venta]]</f>
        <v>30</v>
      </c>
      <c r="J524" s="16">
        <f>IF(VENTAS[[#This Row],[Nombre del Gestor]]&gt;1,VENTAS[[#This Row],[Total]]*10%,0)</f>
        <v>0</v>
      </c>
      <c r="K5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24" s="16">
        <f>VENTAS[[#This Row],[Total]]-VENTAS[[#This Row],[Comisión 10%]]-VENTAS[[#This Row],[Costo SIN Comision]]</f>
        <v>0</v>
      </c>
      <c r="M524" s="16"/>
    </row>
    <row r="525" ht="20" customHeight="1" spans="1:13">
      <c r="A525" s="10">
        <v>45181</v>
      </c>
      <c r="B525" s="11"/>
      <c r="C525" s="11" t="s">
        <v>20048</v>
      </c>
      <c r="D525" s="11"/>
      <c r="E525" s="47" t="s">
        <v>20032</v>
      </c>
      <c r="F525" s="15" t="str">
        <f>IFERROR(VLOOKUP(VENTAS[[#This Row],[Código del producto Vendido]],STOCK[],5,FALSE),"-")</f>
        <v>-</v>
      </c>
      <c r="G525" s="15">
        <v>1</v>
      </c>
      <c r="H525" s="16">
        <v>35</v>
      </c>
      <c r="I525" s="16">
        <f>VENTAS[[#This Row],[Cantidad]]*VENTAS[[#This Row],[Precio Venta]]</f>
        <v>35</v>
      </c>
      <c r="J525" s="16">
        <f>IF(VENTAS[[#This Row],[Nombre del Gestor]]&gt;1,VENTAS[[#This Row],[Total]]*10%,0)</f>
        <v>0</v>
      </c>
      <c r="K5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525" s="16">
        <f>VENTAS[[#This Row],[Total]]-VENTAS[[#This Row],[Comisión 10%]]-VENTAS[[#This Row],[Costo SIN Comision]]</f>
        <v>0</v>
      </c>
      <c r="M525" s="16"/>
    </row>
    <row r="526" ht="20" customHeight="1" spans="1:13">
      <c r="A526" s="10">
        <v>45181</v>
      </c>
      <c r="B526" s="11"/>
      <c r="C526" s="11" t="s">
        <v>20049</v>
      </c>
      <c r="D526" s="11"/>
      <c r="E526" s="47" t="s">
        <v>20050</v>
      </c>
      <c r="F526" s="15" t="str">
        <f>IFERROR(VLOOKUP(VENTAS[[#This Row],[Código del producto Vendido]],STOCK[],5,FALSE),"-")</f>
        <v>-</v>
      </c>
      <c r="G526" s="15">
        <v>1</v>
      </c>
      <c r="H526" s="16">
        <v>25</v>
      </c>
      <c r="I526" s="16">
        <f>VENTAS[[#This Row],[Cantidad]]*VENTAS[[#This Row],[Precio Venta]]</f>
        <v>25</v>
      </c>
      <c r="J526" s="16">
        <f>IF(VENTAS[[#This Row],[Nombre del Gestor]]&gt;1,VENTAS[[#This Row],[Total]]*10%,0)</f>
        <v>0</v>
      </c>
      <c r="K5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526" s="16">
        <f>VENTAS[[#This Row],[Total]]-VENTAS[[#This Row],[Comisión 10%]]-VENTAS[[#This Row],[Costo SIN Comision]]</f>
        <v>0</v>
      </c>
      <c r="M526" s="16"/>
    </row>
    <row r="527" ht="20" customHeight="1" spans="1:13">
      <c r="A527" s="10">
        <v>45181</v>
      </c>
      <c r="B527" s="11"/>
      <c r="C527" s="11" t="s">
        <v>20049</v>
      </c>
      <c r="D527" s="11"/>
      <c r="E527" s="47" t="s">
        <v>19877</v>
      </c>
      <c r="F527" s="15" t="str">
        <f>IFERROR(VLOOKUP(VENTAS[[#This Row],[Código del producto Vendido]],STOCK[],5,FALSE),"-")</f>
        <v>-</v>
      </c>
      <c r="G527" s="15">
        <v>1</v>
      </c>
      <c r="H527" s="16">
        <v>12</v>
      </c>
      <c r="I527" s="16">
        <f>VENTAS[[#This Row],[Cantidad]]*VENTAS[[#This Row],[Precio Venta]]</f>
        <v>12</v>
      </c>
      <c r="J527" s="16">
        <f>IF(VENTAS[[#This Row],[Nombre del Gestor]]&gt;1,VENTAS[[#This Row],[Total]]*10%,0)</f>
        <v>0</v>
      </c>
      <c r="K5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27" s="16">
        <f>VENTAS[[#This Row],[Total]]-VENTAS[[#This Row],[Comisión 10%]]-VENTAS[[#This Row],[Costo SIN Comision]]</f>
        <v>0</v>
      </c>
      <c r="M527" s="16"/>
    </row>
    <row r="528" ht="20" customHeight="1" spans="1:13">
      <c r="A528" s="10">
        <v>45182</v>
      </c>
      <c r="B528" s="11"/>
      <c r="C528" s="11" t="s">
        <v>20051</v>
      </c>
      <c r="D528" s="11"/>
      <c r="E528" s="47"/>
      <c r="F528" s="15" t="str">
        <f>IFERROR(VLOOKUP(VENTAS[[#This Row],[Código del producto Vendido]],STOCK[],5,FALSE),"-")</f>
        <v>-</v>
      </c>
      <c r="G528" s="15">
        <v>0</v>
      </c>
      <c r="H528" s="16">
        <v>0</v>
      </c>
      <c r="I528" s="16">
        <f>VENTAS[[#This Row],[Cantidad]]*VENTAS[[#This Row],[Precio Venta]]</f>
        <v>0</v>
      </c>
      <c r="J528" s="16">
        <f>IF(VENTAS[[#This Row],[Nombre del Gestor]]&gt;1,VENTAS[[#This Row],[Total]]*10%,0)</f>
        <v>0</v>
      </c>
      <c r="K5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528" s="16">
        <f>VENTAS[[#This Row],[Total]]-VENTAS[[#This Row],[Comisión 10%]]-VENTAS[[#This Row],[Costo SIN Comision]]</f>
        <v>0</v>
      </c>
      <c r="M528" s="16"/>
    </row>
    <row r="529" ht="20" customHeight="1" spans="1:13">
      <c r="A529" s="10" t="s">
        <v>20052</v>
      </c>
      <c r="B529" s="11"/>
      <c r="C529" s="11"/>
      <c r="D529" s="11"/>
      <c r="E529" s="47" t="s">
        <v>20027</v>
      </c>
      <c r="F529" s="15" t="str">
        <f>IFERROR(VLOOKUP(VENTAS[[#This Row],[Código del producto Vendido]],STOCK[],5,FALSE),"-")</f>
        <v>-</v>
      </c>
      <c r="G529" s="15">
        <v>1</v>
      </c>
      <c r="H529" s="16">
        <v>14</v>
      </c>
      <c r="I529" s="16">
        <f>VENTAS[[#This Row],[Cantidad]]*VENTAS[[#This Row],[Precio Venta]]</f>
        <v>14</v>
      </c>
      <c r="J529" s="16">
        <f>IF(VENTAS[[#This Row],[Nombre del Gestor]]&gt;1,VENTAS[[#This Row],[Total]]*10%,0)</f>
        <v>0</v>
      </c>
      <c r="K5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529" s="16">
        <f>VENTAS[[#This Row],[Total]]-VENTAS[[#This Row],[Comisión 10%]]-VENTAS[[#This Row],[Costo SIN Comision]]</f>
        <v>0</v>
      </c>
      <c r="M529" s="16"/>
    </row>
    <row r="530" ht="20" customHeight="1" spans="1:13">
      <c r="A530" s="10" t="s">
        <v>20052</v>
      </c>
      <c r="B530" s="11"/>
      <c r="C530" s="11"/>
      <c r="D530" s="11"/>
      <c r="E530" s="47" t="s">
        <v>20053</v>
      </c>
      <c r="F530" s="15" t="str">
        <f>IFERROR(VLOOKUP(VENTAS[[#This Row],[Código del producto Vendido]],STOCK[],5,FALSE),"-")</f>
        <v>-</v>
      </c>
      <c r="G530" s="15">
        <v>1</v>
      </c>
      <c r="H530" s="16">
        <v>12</v>
      </c>
      <c r="I530" s="16">
        <f>VENTAS[[#This Row],[Cantidad]]*VENTAS[[#This Row],[Precio Venta]]</f>
        <v>12</v>
      </c>
      <c r="J530" s="16">
        <f>IF(VENTAS[[#This Row],[Nombre del Gestor]]&gt;1,VENTAS[[#This Row],[Total]]*10%,0)</f>
        <v>0</v>
      </c>
      <c r="K5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30" s="16">
        <f>VENTAS[[#This Row],[Total]]-VENTAS[[#This Row],[Comisión 10%]]-VENTAS[[#This Row],[Costo SIN Comision]]</f>
        <v>0</v>
      </c>
      <c r="M530" s="16"/>
    </row>
    <row r="531" ht="20" customHeight="1" spans="1:13">
      <c r="A531" s="10" t="s">
        <v>20052</v>
      </c>
      <c r="B531" s="11"/>
      <c r="C531" s="11"/>
      <c r="D531" s="11"/>
      <c r="E531" s="47" t="s">
        <v>20054</v>
      </c>
      <c r="F531" s="15" t="str">
        <f>IFERROR(VLOOKUP(VENTAS[[#This Row],[Código del producto Vendido]],STOCK[],5,FALSE),"-")</f>
        <v>-</v>
      </c>
      <c r="G531" s="15">
        <v>1</v>
      </c>
      <c r="H531" s="16">
        <v>12</v>
      </c>
      <c r="I531" s="16">
        <f>VENTAS[[#This Row],[Cantidad]]*VENTAS[[#This Row],[Precio Venta]]</f>
        <v>12</v>
      </c>
      <c r="J531" s="16">
        <f>IF(VENTAS[[#This Row],[Nombre del Gestor]]&gt;1,VENTAS[[#This Row],[Total]]*10%,0)</f>
        <v>0</v>
      </c>
      <c r="K5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31" s="16">
        <f>VENTAS[[#This Row],[Total]]-VENTAS[[#This Row],[Comisión 10%]]-VENTAS[[#This Row],[Costo SIN Comision]]</f>
        <v>0</v>
      </c>
      <c r="M531" s="16"/>
    </row>
    <row r="532" ht="20" customHeight="1" spans="1:13">
      <c r="A532" s="10" t="s">
        <v>20052</v>
      </c>
      <c r="B532" s="11"/>
      <c r="C532" s="11"/>
      <c r="D532" s="11"/>
      <c r="E532" s="11" t="s">
        <v>16427</v>
      </c>
      <c r="F532" s="15" t="str">
        <f>IFERROR(VLOOKUP(VENTAS[[#This Row],[Código del producto Vendido]],STOCK[],5,FALSE),"-")</f>
        <v>Top corsetero asimétrico - Talla XS</v>
      </c>
      <c r="G532" s="15">
        <v>1</v>
      </c>
      <c r="H532" s="16">
        <v>10</v>
      </c>
      <c r="I532" s="16">
        <f>VENTAS[[#This Row],[Cantidad]]*VENTAS[[#This Row],[Precio Venta]]</f>
        <v>10</v>
      </c>
      <c r="J532" s="16">
        <f>IF(VENTAS[[#This Row],[Nombre del Gestor]]&gt;1,VENTAS[[#This Row],[Total]]*10%,0)</f>
        <v>0</v>
      </c>
      <c r="K5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5.20833333333333</v>
      </c>
      <c r="L532" s="16">
        <f>VENTAS[[#This Row],[Total]]-VENTAS[[#This Row],[Comisión 10%]]-VENTAS[[#This Row],[Costo SIN Comision]]</f>
        <v>4.79166666666667</v>
      </c>
      <c r="M532" s="16"/>
    </row>
    <row r="533" ht="20" customHeight="1" spans="1:13">
      <c r="A533" s="10" t="s">
        <v>20052</v>
      </c>
      <c r="B533" s="11"/>
      <c r="C533" s="11"/>
      <c r="D533" s="11"/>
      <c r="E533" s="11" t="s">
        <v>16429</v>
      </c>
      <c r="F533" s="15" t="str">
        <f>IFERROR(VLOOKUP(VENTAS[[#This Row],[Código del producto Vendido]],STOCK[],5,FALSE),"-")</f>
        <v>Top corsetero asimétrico - Talla S</v>
      </c>
      <c r="G533" s="15">
        <v>2</v>
      </c>
      <c r="H533" s="16">
        <v>10</v>
      </c>
      <c r="I533" s="16">
        <f>VENTAS[[#This Row],[Cantidad]]*VENTAS[[#This Row],[Precio Venta]]</f>
        <v>20</v>
      </c>
      <c r="J533" s="16">
        <f>IF(VENTAS[[#This Row],[Nombre del Gestor]]&gt;1,VENTAS[[#This Row],[Total]]*10%,0)</f>
        <v>0</v>
      </c>
      <c r="K5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10.4166666666667</v>
      </c>
      <c r="L533" s="16">
        <f>VENTAS[[#This Row],[Total]]-VENTAS[[#This Row],[Comisión 10%]]-VENTAS[[#This Row],[Costo SIN Comision]]</f>
        <v>9.58333333333334</v>
      </c>
      <c r="M533" s="16"/>
    </row>
    <row r="534" ht="20" customHeight="1" spans="1:13">
      <c r="A534" s="10" t="s">
        <v>20052</v>
      </c>
      <c r="B534" s="11"/>
      <c r="C534" s="11"/>
      <c r="D534" s="11"/>
      <c r="E534" s="11" t="s">
        <v>20055</v>
      </c>
      <c r="F534" s="15" t="str">
        <f>IFERROR(VLOOKUP(VENTAS[[#This Row],[Código del producto Vendido]],STOCK[],5,FALSE),"-")</f>
        <v>-</v>
      </c>
      <c r="G534" s="15">
        <v>1</v>
      </c>
      <c r="H534" s="16">
        <v>12</v>
      </c>
      <c r="I534" s="16">
        <f>VENTAS[[#This Row],[Cantidad]]*VENTAS[[#This Row],[Precio Venta]]</f>
        <v>12</v>
      </c>
      <c r="J534" s="16">
        <f>IF(VENTAS[[#This Row],[Nombre del Gestor]]&gt;1,VENTAS[[#This Row],[Total]]*10%,0)</f>
        <v>0</v>
      </c>
      <c r="K5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34" s="16">
        <f>VENTAS[[#This Row],[Total]]-VENTAS[[#This Row],[Comisión 10%]]-VENTAS[[#This Row],[Costo SIN Comision]]</f>
        <v>0</v>
      </c>
      <c r="M534" s="16"/>
    </row>
    <row r="535" ht="20" customHeight="1" spans="1:13">
      <c r="A535" s="10" t="s">
        <v>20052</v>
      </c>
      <c r="B535" s="11"/>
      <c r="C535" s="11"/>
      <c r="D535" s="11"/>
      <c r="E535" s="11" t="s">
        <v>20056</v>
      </c>
      <c r="F535" s="15" t="str">
        <f>IFERROR(VLOOKUP(VENTAS[[#This Row],[Código del producto Vendido]],STOCK[],5,FALSE),"-")</f>
        <v>-</v>
      </c>
      <c r="G535" s="15">
        <v>1</v>
      </c>
      <c r="H535" s="16">
        <v>22</v>
      </c>
      <c r="I535" s="16">
        <f>VENTAS[[#This Row],[Cantidad]]*VENTAS[[#This Row],[Precio Venta]]</f>
        <v>22</v>
      </c>
      <c r="J535" s="16">
        <f>IF(VENTAS[[#This Row],[Nombre del Gestor]]&gt;1,VENTAS[[#This Row],[Total]]*10%,0)</f>
        <v>0</v>
      </c>
      <c r="K5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535" s="16">
        <f>VENTAS[[#This Row],[Total]]-VENTAS[[#This Row],[Comisión 10%]]-VENTAS[[#This Row],[Costo SIN Comision]]</f>
        <v>0</v>
      </c>
      <c r="M535" s="16"/>
    </row>
    <row r="536" ht="20" customHeight="1" spans="1:13">
      <c r="A536" s="10" t="s">
        <v>20052</v>
      </c>
      <c r="B536" s="11"/>
      <c r="C536" s="11"/>
      <c r="D536" s="11"/>
      <c r="E536" s="11" t="s">
        <v>19814</v>
      </c>
      <c r="F536" s="15" t="str">
        <f>IFERROR(VLOOKUP(VENTAS[[#This Row],[Código del producto Vendido]],STOCK[],5,FALSE),"-")</f>
        <v>-</v>
      </c>
      <c r="G536" s="15">
        <v>1</v>
      </c>
      <c r="H536" s="16">
        <v>12</v>
      </c>
      <c r="I536" s="16">
        <f>VENTAS[[#This Row],[Cantidad]]*VENTAS[[#This Row],[Precio Venta]]</f>
        <v>12</v>
      </c>
      <c r="J536" s="16">
        <f>IF(VENTAS[[#This Row],[Nombre del Gestor]]&gt;1,VENTAS[[#This Row],[Total]]*10%,0)</f>
        <v>0</v>
      </c>
      <c r="K5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36" s="16">
        <f>VENTAS[[#This Row],[Total]]-VENTAS[[#This Row],[Comisión 10%]]-VENTAS[[#This Row],[Costo SIN Comision]]</f>
        <v>0</v>
      </c>
      <c r="M536" s="16"/>
    </row>
    <row r="537" ht="20" customHeight="1" spans="1:13">
      <c r="A537" s="10">
        <v>45521</v>
      </c>
      <c r="B537" s="11"/>
      <c r="C537" s="11" t="s">
        <v>20057</v>
      </c>
      <c r="D537" s="11" t="s">
        <v>20058</v>
      </c>
      <c r="E537" s="11" t="s">
        <v>20059</v>
      </c>
      <c r="F537" s="15" t="str">
        <f>IFERROR(VLOOKUP(VENTAS[[#This Row],[Código del producto Vendido]],STOCK[],5,FALSE),"-")</f>
        <v>-</v>
      </c>
      <c r="G537" s="15">
        <v>1</v>
      </c>
      <c r="H537" s="16">
        <v>40</v>
      </c>
      <c r="I537" s="16">
        <f>VENTAS[[#This Row],[Cantidad]]*VENTAS[[#This Row],[Precio Venta]]</f>
        <v>40</v>
      </c>
      <c r="J537" s="16">
        <f>IF(VENTAS[[#This Row],[Nombre del Gestor]]&gt;1,VENTAS[[#This Row],[Total]]*10%,0)</f>
        <v>4</v>
      </c>
      <c r="K5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537" s="16">
        <f>VENTAS[[#This Row],[Total]]-VENTAS[[#This Row],[Comisión 10%]]-VENTAS[[#This Row],[Costo SIN Comision]]</f>
        <v>-4</v>
      </c>
      <c r="M537" s="16"/>
    </row>
    <row r="538" ht="20" customHeight="1" spans="1:13">
      <c r="A538" s="10" t="s">
        <v>20052</v>
      </c>
      <c r="B538" s="11"/>
      <c r="C538" s="11"/>
      <c r="D538" s="11"/>
      <c r="E538" s="11" t="s">
        <v>19920</v>
      </c>
      <c r="F538" s="15" t="str">
        <f>IFERROR(VLOOKUP(VENTAS[[#This Row],[Código del producto Vendido]],STOCK[],5,FALSE),"-")</f>
        <v>-</v>
      </c>
      <c r="G538" s="15">
        <v>1</v>
      </c>
      <c r="H538" s="16">
        <v>12</v>
      </c>
      <c r="I538" s="16">
        <f>VENTAS[[#This Row],[Cantidad]]*VENTAS[[#This Row],[Precio Venta]]</f>
        <v>12</v>
      </c>
      <c r="J538" s="16">
        <f>IF(VENTAS[[#This Row],[Nombre del Gestor]]&gt;1,VENTAS[[#This Row],[Total]]*10%,0)</f>
        <v>0</v>
      </c>
      <c r="K5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38" s="16">
        <f>VENTAS[[#This Row],[Total]]-VENTAS[[#This Row],[Comisión 10%]]-VENTAS[[#This Row],[Costo SIN Comision]]</f>
        <v>0</v>
      </c>
      <c r="M538" s="16"/>
    </row>
    <row r="539" ht="20" customHeight="1" spans="1:13">
      <c r="A539" s="10" t="s">
        <v>20052</v>
      </c>
      <c r="B539" s="11"/>
      <c r="C539" s="11"/>
      <c r="D539" s="11"/>
      <c r="E539" s="11" t="s">
        <v>19883</v>
      </c>
      <c r="F539" s="15" t="str">
        <f>IFERROR(VLOOKUP(VENTAS[[#This Row],[Código del producto Vendido]],STOCK[],5,FALSE),"-")</f>
        <v>-</v>
      </c>
      <c r="G539" s="15">
        <v>1</v>
      </c>
      <c r="H539" s="16">
        <v>12</v>
      </c>
      <c r="I539" s="16">
        <f>VENTAS[[#This Row],[Cantidad]]*VENTAS[[#This Row],[Precio Venta]]</f>
        <v>12</v>
      </c>
      <c r="J539" s="16">
        <f>IF(VENTAS[[#This Row],[Nombre del Gestor]]&gt;1,VENTAS[[#This Row],[Total]]*10%,0)</f>
        <v>0</v>
      </c>
      <c r="K5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39" s="16">
        <f>VENTAS[[#This Row],[Total]]-VENTAS[[#This Row],[Comisión 10%]]-VENTAS[[#This Row],[Costo SIN Comision]]</f>
        <v>0</v>
      </c>
      <c r="M539" s="16"/>
    </row>
    <row r="540" ht="20" customHeight="1" spans="1:13">
      <c r="A540" s="10" t="s">
        <v>20052</v>
      </c>
      <c r="B540" s="11"/>
      <c r="C540" s="11"/>
      <c r="D540" s="11"/>
      <c r="E540" s="11" t="s">
        <v>19921</v>
      </c>
      <c r="F540" s="15" t="str">
        <f>IFERROR(VLOOKUP(VENTAS[[#This Row],[Código del producto Vendido]],STOCK[],5,FALSE),"-")</f>
        <v>-</v>
      </c>
      <c r="G540" s="15">
        <v>2</v>
      </c>
      <c r="H540" s="16">
        <v>12</v>
      </c>
      <c r="I540" s="16">
        <f>VENTAS[[#This Row],[Cantidad]]*VENTAS[[#This Row],[Precio Venta]]</f>
        <v>24</v>
      </c>
      <c r="J540" s="16">
        <f>IF(VENTAS[[#This Row],[Nombre del Gestor]]&gt;1,VENTAS[[#This Row],[Total]]*10%,0)</f>
        <v>0</v>
      </c>
      <c r="K5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24</v>
      </c>
      <c r="L540" s="16">
        <f>VENTAS[[#This Row],[Total]]-VENTAS[[#This Row],[Comisión 10%]]-VENTAS[[#This Row],[Costo SIN Comision]]</f>
        <v>0</v>
      </c>
      <c r="M540" s="16"/>
    </row>
    <row r="541" ht="20" customHeight="1" spans="1:13">
      <c r="A541" s="10" t="s">
        <v>20052</v>
      </c>
      <c r="B541" s="11"/>
      <c r="C541" s="11"/>
      <c r="D541" s="11"/>
      <c r="E541" s="11" t="s">
        <v>19779</v>
      </c>
      <c r="F541" s="15" t="str">
        <f>IFERROR(VLOOKUP(VENTAS[[#This Row],[Código del producto Vendido]],STOCK[],5,FALSE),"-")</f>
        <v>-</v>
      </c>
      <c r="G541" s="15">
        <v>1</v>
      </c>
      <c r="H541" s="16">
        <v>8</v>
      </c>
      <c r="I541" s="16">
        <f>VENTAS[[#This Row],[Cantidad]]*VENTAS[[#This Row],[Precio Venta]]</f>
        <v>8</v>
      </c>
      <c r="J541" s="16">
        <f>IF(VENTAS[[#This Row],[Nombre del Gestor]]&gt;1,VENTAS[[#This Row],[Total]]*10%,0)</f>
        <v>0</v>
      </c>
      <c r="K5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541" s="16">
        <f>VENTAS[[#This Row],[Total]]-VENTAS[[#This Row],[Comisión 10%]]-VENTAS[[#This Row],[Costo SIN Comision]]</f>
        <v>0</v>
      </c>
      <c r="M541" s="16"/>
    </row>
    <row r="542" ht="20" customHeight="1" spans="1:13">
      <c r="A542" s="10" t="s">
        <v>20052</v>
      </c>
      <c r="B542" s="11"/>
      <c r="C542" s="11"/>
      <c r="D542" s="11"/>
      <c r="E542" s="11" t="s">
        <v>20060</v>
      </c>
      <c r="F542" s="15" t="str">
        <f>IFERROR(VLOOKUP(VENTAS[[#This Row],[Código del producto Vendido]],STOCK[],5,FALSE),"-")</f>
        <v>-</v>
      </c>
      <c r="G542" s="15">
        <v>1</v>
      </c>
      <c r="H542" s="16">
        <v>9</v>
      </c>
      <c r="I542" s="16">
        <f>VENTAS[[#This Row],[Cantidad]]*VENTAS[[#This Row],[Precio Venta]]</f>
        <v>9</v>
      </c>
      <c r="J542" s="16">
        <f>IF(VENTAS[[#This Row],[Nombre del Gestor]]&gt;1,VENTAS[[#This Row],[Total]]*10%,0)</f>
        <v>0</v>
      </c>
      <c r="K5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542" s="16">
        <f>VENTAS[[#This Row],[Total]]-VENTAS[[#This Row],[Comisión 10%]]-VENTAS[[#This Row],[Costo SIN Comision]]</f>
        <v>0</v>
      </c>
      <c r="M542" s="16"/>
    </row>
    <row r="543" ht="20" customHeight="1" spans="1:13">
      <c r="A543" s="10" t="s">
        <v>20052</v>
      </c>
      <c r="B543" s="11"/>
      <c r="C543" s="11"/>
      <c r="D543" s="11"/>
      <c r="E543" s="11" t="s">
        <v>20061</v>
      </c>
      <c r="F543" s="15" t="str">
        <f>IFERROR(VLOOKUP(VENTAS[[#This Row],[Código del producto Vendido]],STOCK[],5,FALSE),"-")</f>
        <v>-</v>
      </c>
      <c r="G543" s="15">
        <v>1</v>
      </c>
      <c r="H543" s="16">
        <v>19</v>
      </c>
      <c r="I543" s="16">
        <f>VENTAS[[#This Row],[Cantidad]]*VENTAS[[#This Row],[Precio Venta]]</f>
        <v>19</v>
      </c>
      <c r="J543" s="16">
        <f>IF(VENTAS[[#This Row],[Nombre del Gestor]]&gt;1,VENTAS[[#This Row],[Total]]*10%,0)</f>
        <v>0</v>
      </c>
      <c r="K5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543" s="16">
        <f>VENTAS[[#This Row],[Total]]-VENTAS[[#This Row],[Comisión 10%]]-VENTAS[[#This Row],[Costo SIN Comision]]</f>
        <v>0</v>
      </c>
      <c r="M543" s="16"/>
    </row>
    <row r="544" ht="20" customHeight="1" spans="1:13">
      <c r="A544" s="10" t="s">
        <v>20052</v>
      </c>
      <c r="B544" s="11"/>
      <c r="C544" s="11"/>
      <c r="D544" s="11"/>
      <c r="E544" s="11" t="s">
        <v>20062</v>
      </c>
      <c r="F544" s="15" t="str">
        <f>IFERROR(VLOOKUP(VENTAS[[#This Row],[Código del producto Vendido]],STOCK[],5,FALSE),"-")</f>
        <v>-</v>
      </c>
      <c r="G544" s="15">
        <v>1</v>
      </c>
      <c r="H544" s="16">
        <v>10</v>
      </c>
      <c r="I544" s="16">
        <f>VENTAS[[#This Row],[Cantidad]]*VENTAS[[#This Row],[Precio Venta]]</f>
        <v>10</v>
      </c>
      <c r="J544" s="16">
        <f>IF(VENTAS[[#This Row],[Nombre del Gestor]]&gt;1,VENTAS[[#This Row],[Total]]*10%,0)</f>
        <v>0</v>
      </c>
      <c r="K5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544" s="16">
        <f>VENTAS[[#This Row],[Total]]-VENTAS[[#This Row],[Comisión 10%]]-VENTAS[[#This Row],[Costo SIN Comision]]</f>
        <v>0</v>
      </c>
      <c r="M544" s="16"/>
    </row>
    <row r="545" ht="20" customHeight="1" spans="1:13">
      <c r="A545" s="10" t="s">
        <v>20052</v>
      </c>
      <c r="B545" s="11"/>
      <c r="C545" s="11"/>
      <c r="D545" s="11"/>
      <c r="E545" s="11" t="s">
        <v>20063</v>
      </c>
      <c r="F545" s="15" t="str">
        <f>IFERROR(VLOOKUP(VENTAS[[#This Row],[Código del producto Vendido]],STOCK[],5,FALSE),"-")</f>
        <v>-</v>
      </c>
      <c r="G545" s="15">
        <v>1</v>
      </c>
      <c r="H545" s="16">
        <v>25</v>
      </c>
      <c r="I545" s="16">
        <f>VENTAS[[#This Row],[Cantidad]]*VENTAS[[#This Row],[Precio Venta]]</f>
        <v>25</v>
      </c>
      <c r="J545" s="16">
        <f>IF(VENTAS[[#This Row],[Nombre del Gestor]]&gt;1,VENTAS[[#This Row],[Total]]*10%,0)</f>
        <v>0</v>
      </c>
      <c r="K5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545" s="16">
        <f>VENTAS[[#This Row],[Total]]-VENTAS[[#This Row],[Comisión 10%]]-VENTAS[[#This Row],[Costo SIN Comision]]</f>
        <v>0</v>
      </c>
      <c r="M545" s="16"/>
    </row>
    <row r="546" ht="20" customHeight="1" spans="1:13">
      <c r="A546" s="10" t="s">
        <v>20052</v>
      </c>
      <c r="B546" s="11"/>
      <c r="C546" s="11"/>
      <c r="D546" s="11"/>
      <c r="E546" s="11" t="s">
        <v>20064</v>
      </c>
      <c r="F546" s="15" t="str">
        <f>IFERROR(VLOOKUP(VENTAS[[#This Row],[Código del producto Vendido]],STOCK[],5,FALSE),"-")</f>
        <v>-</v>
      </c>
      <c r="G546" s="15">
        <v>1</v>
      </c>
      <c r="H546" s="16">
        <v>28</v>
      </c>
      <c r="I546" s="16">
        <f>VENTAS[[#This Row],[Cantidad]]*VENTAS[[#This Row],[Precio Venta]]</f>
        <v>28</v>
      </c>
      <c r="J546" s="16">
        <f>IF(VENTAS[[#This Row],[Nombre del Gestor]]&gt;1,VENTAS[[#This Row],[Total]]*10%,0)</f>
        <v>0</v>
      </c>
      <c r="K5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546" s="16">
        <f>VENTAS[[#This Row],[Total]]-VENTAS[[#This Row],[Comisión 10%]]-VENTAS[[#This Row],[Costo SIN Comision]]</f>
        <v>0</v>
      </c>
      <c r="M546" s="16"/>
    </row>
    <row r="547" ht="20" customHeight="1" spans="1:13">
      <c r="A547" s="10" t="s">
        <v>20052</v>
      </c>
      <c r="B547" s="11"/>
      <c r="C547" s="11"/>
      <c r="D547" s="11"/>
      <c r="E547" s="11" t="s">
        <v>20065</v>
      </c>
      <c r="F547" s="15" t="str">
        <f>IFERROR(VLOOKUP(VENTAS[[#This Row],[Código del producto Vendido]],STOCK[],5,FALSE),"-")</f>
        <v>-</v>
      </c>
      <c r="G547" s="15">
        <v>1</v>
      </c>
      <c r="H547" s="16">
        <v>25</v>
      </c>
      <c r="I547" s="16">
        <f>VENTAS[[#This Row],[Cantidad]]*VENTAS[[#This Row],[Precio Venta]]</f>
        <v>25</v>
      </c>
      <c r="J547" s="16">
        <f>IF(VENTAS[[#This Row],[Nombre del Gestor]]&gt;1,VENTAS[[#This Row],[Total]]*10%,0)</f>
        <v>0</v>
      </c>
      <c r="K5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547" s="16">
        <f>VENTAS[[#This Row],[Total]]-VENTAS[[#This Row],[Comisión 10%]]-VENTAS[[#This Row],[Costo SIN Comision]]</f>
        <v>0</v>
      </c>
      <c r="M547" s="16"/>
    </row>
    <row r="548" ht="20" customHeight="1" spans="1:13">
      <c r="A548" s="10" t="s">
        <v>20052</v>
      </c>
      <c r="B548" s="11"/>
      <c r="C548" s="11"/>
      <c r="D548" s="11"/>
      <c r="E548" s="11" t="s">
        <v>20066</v>
      </c>
      <c r="F548" s="15" t="str">
        <f>IFERROR(VLOOKUP(VENTAS[[#This Row],[Código del producto Vendido]],STOCK[],5,FALSE),"-")</f>
        <v>-</v>
      </c>
      <c r="G548" s="15">
        <v>1</v>
      </c>
      <c r="H548" s="16">
        <v>20</v>
      </c>
      <c r="I548" s="16">
        <f>VENTAS[[#This Row],[Cantidad]]*VENTAS[[#This Row],[Precio Venta]]</f>
        <v>20</v>
      </c>
      <c r="J548" s="16">
        <f>IF(VENTAS[[#This Row],[Nombre del Gestor]]&gt;1,VENTAS[[#This Row],[Total]]*10%,0)</f>
        <v>0</v>
      </c>
      <c r="K5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548" s="16">
        <f>VENTAS[[#This Row],[Total]]-VENTAS[[#This Row],[Comisión 10%]]-VENTAS[[#This Row],[Costo SIN Comision]]</f>
        <v>0</v>
      </c>
      <c r="M548" s="16"/>
    </row>
    <row r="549" ht="20" customHeight="1" spans="1:13">
      <c r="A549" s="10" t="s">
        <v>20052</v>
      </c>
      <c r="B549" s="11"/>
      <c r="C549" s="11"/>
      <c r="D549" s="11"/>
      <c r="E549" s="11" t="s">
        <v>20067</v>
      </c>
      <c r="F549" s="15" t="str">
        <f>IFERROR(VLOOKUP(VENTAS[[#This Row],[Código del producto Vendido]],STOCK[],5,FALSE),"-")</f>
        <v>-</v>
      </c>
      <c r="G549" s="15">
        <v>1</v>
      </c>
      <c r="H549" s="16">
        <v>25</v>
      </c>
      <c r="I549" s="16">
        <f>VENTAS[[#This Row],[Cantidad]]*VENTAS[[#This Row],[Precio Venta]]</f>
        <v>25</v>
      </c>
      <c r="J549" s="16">
        <f>IF(VENTAS[[#This Row],[Nombre del Gestor]]&gt;1,VENTAS[[#This Row],[Total]]*10%,0)</f>
        <v>0</v>
      </c>
      <c r="K5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549" s="16">
        <f>VENTAS[[#This Row],[Total]]-VENTAS[[#This Row],[Comisión 10%]]-VENTAS[[#This Row],[Costo SIN Comision]]</f>
        <v>0</v>
      </c>
      <c r="M549" s="16"/>
    </row>
    <row r="550" ht="20" customHeight="1" spans="1:13">
      <c r="A550" s="10" t="s">
        <v>20052</v>
      </c>
      <c r="B550" s="11"/>
      <c r="C550" s="11"/>
      <c r="D550" s="11"/>
      <c r="E550" s="11" t="s">
        <v>20068</v>
      </c>
      <c r="F550" s="15" t="str">
        <f>IFERROR(VLOOKUP(VENTAS[[#This Row],[Código del producto Vendido]],STOCK[],5,FALSE),"-")</f>
        <v>-</v>
      </c>
      <c r="G550" s="15">
        <v>1</v>
      </c>
      <c r="H550" s="16">
        <v>15</v>
      </c>
      <c r="I550" s="16">
        <f>VENTAS[[#This Row],[Cantidad]]*VENTAS[[#This Row],[Precio Venta]]</f>
        <v>15</v>
      </c>
      <c r="J550" s="16">
        <f>IF(VENTAS[[#This Row],[Nombre del Gestor]]&gt;1,VENTAS[[#This Row],[Total]]*10%,0)</f>
        <v>0</v>
      </c>
      <c r="K5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550" s="16">
        <f>VENTAS[[#This Row],[Total]]-VENTAS[[#This Row],[Comisión 10%]]-VENTAS[[#This Row],[Costo SIN Comision]]</f>
        <v>0</v>
      </c>
      <c r="M550" s="16"/>
    </row>
    <row r="551" ht="20" customHeight="1" spans="1:13">
      <c r="A551" s="10" t="s">
        <v>20052</v>
      </c>
      <c r="B551" s="11"/>
      <c r="C551" s="11"/>
      <c r="D551" s="11"/>
      <c r="E551" s="11" t="s">
        <v>20069</v>
      </c>
      <c r="F551" s="15" t="str">
        <f>IFERROR(VLOOKUP(VENTAS[[#This Row],[Código del producto Vendido]],STOCK[],5,FALSE),"-")</f>
        <v>-</v>
      </c>
      <c r="G551" s="15">
        <v>1</v>
      </c>
      <c r="H551" s="16">
        <v>15</v>
      </c>
      <c r="I551" s="16">
        <f>VENTAS[[#This Row],[Cantidad]]*VENTAS[[#This Row],[Precio Venta]]</f>
        <v>15</v>
      </c>
      <c r="J551" s="16">
        <f>IF(VENTAS[[#This Row],[Nombre del Gestor]]&gt;1,VENTAS[[#This Row],[Total]]*10%,0)</f>
        <v>0</v>
      </c>
      <c r="K5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551" s="16">
        <f>VENTAS[[#This Row],[Total]]-VENTAS[[#This Row],[Comisión 10%]]-VENTAS[[#This Row],[Costo SIN Comision]]</f>
        <v>0</v>
      </c>
      <c r="M551" s="16"/>
    </row>
    <row r="552" ht="20" customHeight="1" spans="1:13">
      <c r="A552" s="10" t="s">
        <v>20052</v>
      </c>
      <c r="B552" s="11"/>
      <c r="C552" s="11"/>
      <c r="D552" s="11"/>
      <c r="E552" s="11" t="s">
        <v>19939</v>
      </c>
      <c r="F552" s="15" t="str">
        <f>IFERROR(VLOOKUP(VENTAS[[#This Row],[Código del producto Vendido]],STOCK[],5,FALSE),"-")</f>
        <v>-</v>
      </c>
      <c r="G552" s="15">
        <v>1</v>
      </c>
      <c r="H552" s="16">
        <v>16</v>
      </c>
      <c r="I552" s="16">
        <f>VENTAS[[#This Row],[Cantidad]]*VENTAS[[#This Row],[Precio Venta]]</f>
        <v>16</v>
      </c>
      <c r="J552" s="16">
        <f>IF(VENTAS[[#This Row],[Nombre del Gestor]]&gt;1,VENTAS[[#This Row],[Total]]*10%,0)</f>
        <v>0</v>
      </c>
      <c r="K5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552" s="16">
        <f>VENTAS[[#This Row],[Total]]-VENTAS[[#This Row],[Comisión 10%]]-VENTAS[[#This Row],[Costo SIN Comision]]</f>
        <v>0</v>
      </c>
      <c r="M552" s="16"/>
    </row>
    <row r="553" ht="20" customHeight="1" spans="1:13">
      <c r="A553" s="10" t="s">
        <v>20052</v>
      </c>
      <c r="B553" s="11"/>
      <c r="C553" s="11"/>
      <c r="D553" s="11"/>
      <c r="E553" s="11" t="s">
        <v>19938</v>
      </c>
      <c r="F553" s="15" t="str">
        <f>IFERROR(VLOOKUP(VENTAS[[#This Row],[Código del producto Vendido]],STOCK[],5,FALSE),"-")</f>
        <v>-</v>
      </c>
      <c r="G553" s="15">
        <v>1</v>
      </c>
      <c r="H553" s="16">
        <v>15</v>
      </c>
      <c r="I553" s="16">
        <f>VENTAS[[#This Row],[Cantidad]]*VENTAS[[#This Row],[Precio Venta]]</f>
        <v>15</v>
      </c>
      <c r="J553" s="16">
        <f>IF(VENTAS[[#This Row],[Nombre del Gestor]]&gt;1,VENTAS[[#This Row],[Total]]*10%,0)</f>
        <v>0</v>
      </c>
      <c r="K5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553" s="16">
        <f>VENTAS[[#This Row],[Total]]-VENTAS[[#This Row],[Comisión 10%]]-VENTAS[[#This Row],[Costo SIN Comision]]</f>
        <v>0</v>
      </c>
      <c r="M553" s="16"/>
    </row>
    <row r="554" ht="20" customHeight="1" spans="1:13">
      <c r="A554" s="10" t="s">
        <v>20052</v>
      </c>
      <c r="B554" s="11"/>
      <c r="C554" s="11"/>
      <c r="D554" s="11"/>
      <c r="E554" s="11" t="s">
        <v>20070</v>
      </c>
      <c r="F554" s="15" t="str">
        <f>IFERROR(VLOOKUP(VENTAS[[#This Row],[Código del producto Vendido]],STOCK[],5,FALSE),"-")</f>
        <v>-</v>
      </c>
      <c r="G554" s="15">
        <v>1</v>
      </c>
      <c r="H554" s="16">
        <v>16</v>
      </c>
      <c r="I554" s="16">
        <f>VENTAS[[#This Row],[Cantidad]]*VENTAS[[#This Row],[Precio Venta]]</f>
        <v>16</v>
      </c>
      <c r="J554" s="16">
        <f>IF(VENTAS[[#This Row],[Nombre del Gestor]]&gt;1,VENTAS[[#This Row],[Total]]*10%,0)</f>
        <v>0</v>
      </c>
      <c r="K5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554" s="16">
        <f>VENTAS[[#This Row],[Total]]-VENTAS[[#This Row],[Comisión 10%]]-VENTAS[[#This Row],[Costo SIN Comision]]</f>
        <v>0</v>
      </c>
      <c r="M554" s="16"/>
    </row>
    <row r="555" ht="20" customHeight="1" spans="1:13">
      <c r="A555" s="10" t="s">
        <v>20052</v>
      </c>
      <c r="B555" s="11"/>
      <c r="C555" s="11"/>
      <c r="D555" s="11"/>
      <c r="E555" s="11" t="s">
        <v>20071</v>
      </c>
      <c r="F555" s="15" t="str">
        <f>IFERROR(VLOOKUP(VENTAS[[#This Row],[Código del producto Vendido]],STOCK[],5,FALSE),"-")</f>
        <v>-</v>
      </c>
      <c r="G555" s="15">
        <v>1</v>
      </c>
      <c r="H555" s="16">
        <v>16</v>
      </c>
      <c r="I555" s="16">
        <f>VENTAS[[#This Row],[Cantidad]]*VENTAS[[#This Row],[Precio Venta]]</f>
        <v>16</v>
      </c>
      <c r="J555" s="16">
        <f>IF(VENTAS[[#This Row],[Nombre del Gestor]]&gt;1,VENTAS[[#This Row],[Total]]*10%,0)</f>
        <v>0</v>
      </c>
      <c r="K5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555" s="16">
        <f>VENTAS[[#This Row],[Total]]-VENTAS[[#This Row],[Comisión 10%]]-VENTAS[[#This Row],[Costo SIN Comision]]</f>
        <v>0</v>
      </c>
      <c r="M555" s="16"/>
    </row>
    <row r="556" ht="20" customHeight="1" spans="1:13">
      <c r="A556" s="10" t="s">
        <v>20052</v>
      </c>
      <c r="B556" s="11"/>
      <c r="C556" s="11"/>
      <c r="D556" s="11"/>
      <c r="E556" s="11" t="s">
        <v>20072</v>
      </c>
      <c r="F556" s="15" t="str">
        <f>IFERROR(VLOOKUP(VENTAS[[#This Row],[Código del producto Vendido]],STOCK[],5,FALSE),"-")</f>
        <v>-</v>
      </c>
      <c r="G556" s="15">
        <v>1</v>
      </c>
      <c r="H556" s="16">
        <v>20</v>
      </c>
      <c r="I556" s="16">
        <f>VENTAS[[#This Row],[Cantidad]]*VENTAS[[#This Row],[Precio Venta]]</f>
        <v>20</v>
      </c>
      <c r="J556" s="16">
        <f>IF(VENTAS[[#This Row],[Nombre del Gestor]]&gt;1,VENTAS[[#This Row],[Total]]*10%,0)</f>
        <v>0</v>
      </c>
      <c r="K5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556" s="16">
        <f>VENTAS[[#This Row],[Total]]-VENTAS[[#This Row],[Comisión 10%]]-VENTAS[[#This Row],[Costo SIN Comision]]</f>
        <v>0</v>
      </c>
      <c r="M556" s="16"/>
    </row>
    <row r="557" ht="20" customHeight="1" spans="1:13">
      <c r="A557" s="10" t="s">
        <v>20052</v>
      </c>
      <c r="B557" s="11"/>
      <c r="C557" s="11"/>
      <c r="D557" s="11"/>
      <c r="E557" s="11" t="s">
        <v>20073</v>
      </c>
      <c r="F557" s="15" t="str">
        <f>IFERROR(VLOOKUP(VENTAS[[#This Row],[Código del producto Vendido]],STOCK[],5,FALSE),"-")</f>
        <v>-</v>
      </c>
      <c r="G557" s="15">
        <v>0</v>
      </c>
      <c r="H557" s="16">
        <v>9</v>
      </c>
      <c r="I557" s="16">
        <f>VENTAS[[#This Row],[Cantidad]]*VENTAS[[#This Row],[Precio Venta]]</f>
        <v>0</v>
      </c>
      <c r="J557" s="16">
        <f>IF(VENTAS[[#This Row],[Nombre del Gestor]]&gt;1,VENTAS[[#This Row],[Total]]*10%,0)</f>
        <v>0</v>
      </c>
      <c r="K5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557" s="16">
        <f>VENTAS[[#This Row],[Total]]-VENTAS[[#This Row],[Comisión 10%]]-VENTAS[[#This Row],[Costo SIN Comision]]</f>
        <v>0</v>
      </c>
      <c r="M557" s="16"/>
    </row>
    <row r="558" ht="20" customHeight="1" spans="1:13">
      <c r="A558" s="10" t="s">
        <v>20052</v>
      </c>
      <c r="B558" s="11"/>
      <c r="C558" s="11"/>
      <c r="D558" s="11"/>
      <c r="E558" s="11" t="s">
        <v>19804</v>
      </c>
      <c r="F558" s="15" t="str">
        <f>IFERROR(VLOOKUP(VENTAS[[#This Row],[Código del producto Vendido]],STOCK[],5,FALSE),"-")</f>
        <v>-</v>
      </c>
      <c r="G558" s="15">
        <v>1</v>
      </c>
      <c r="H558" s="16">
        <v>9</v>
      </c>
      <c r="I558" s="16">
        <f>VENTAS[[#This Row],[Cantidad]]*VENTAS[[#This Row],[Precio Venta]]</f>
        <v>9</v>
      </c>
      <c r="J558" s="16">
        <f>IF(VENTAS[[#This Row],[Nombre del Gestor]]&gt;1,VENTAS[[#This Row],[Total]]*10%,0)</f>
        <v>0</v>
      </c>
      <c r="K5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558" s="16">
        <f>VENTAS[[#This Row],[Total]]-VENTAS[[#This Row],[Comisión 10%]]-VENTAS[[#This Row],[Costo SIN Comision]]</f>
        <v>0</v>
      </c>
      <c r="M558" s="16"/>
    </row>
    <row r="559" ht="20" customHeight="1" spans="1:13">
      <c r="A559" s="10" t="s">
        <v>20052</v>
      </c>
      <c r="B559" s="11"/>
      <c r="C559" s="11"/>
      <c r="D559" s="11"/>
      <c r="E559" s="11" t="s">
        <v>20074</v>
      </c>
      <c r="F559" s="15" t="str">
        <f>IFERROR(VLOOKUP(VENTAS[[#This Row],[Código del producto Vendido]],STOCK[],5,FALSE),"-")</f>
        <v>-</v>
      </c>
      <c r="G559" s="15">
        <v>1</v>
      </c>
      <c r="H559" s="16">
        <v>9</v>
      </c>
      <c r="I559" s="16">
        <f>VENTAS[[#This Row],[Cantidad]]*VENTAS[[#This Row],[Precio Venta]]</f>
        <v>9</v>
      </c>
      <c r="J559" s="16">
        <f>IF(VENTAS[[#This Row],[Nombre del Gestor]]&gt;1,VENTAS[[#This Row],[Total]]*10%,0)</f>
        <v>0</v>
      </c>
      <c r="K5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559" s="16">
        <f>VENTAS[[#This Row],[Total]]-VENTAS[[#This Row],[Comisión 10%]]-VENTAS[[#This Row],[Costo SIN Comision]]</f>
        <v>0</v>
      </c>
      <c r="M559" s="16"/>
    </row>
    <row r="560" ht="20" customHeight="1" spans="1:13">
      <c r="A560" s="10" t="s">
        <v>20052</v>
      </c>
      <c r="B560" s="11"/>
      <c r="C560" s="11"/>
      <c r="D560" s="11"/>
      <c r="E560" s="11" t="s">
        <v>20075</v>
      </c>
      <c r="F560" s="15" t="str">
        <f>IFERROR(VLOOKUP(VENTAS[[#This Row],[Código del producto Vendido]],STOCK[],5,FALSE),"-")</f>
        <v>-</v>
      </c>
      <c r="G560" s="15">
        <v>1</v>
      </c>
      <c r="H560" s="16">
        <v>12</v>
      </c>
      <c r="I560" s="16">
        <f>VENTAS[[#This Row],[Cantidad]]*VENTAS[[#This Row],[Precio Venta]]</f>
        <v>12</v>
      </c>
      <c r="J560" s="16">
        <f>IF(VENTAS[[#This Row],[Nombre del Gestor]]&gt;1,VENTAS[[#This Row],[Total]]*10%,0)</f>
        <v>0</v>
      </c>
      <c r="K5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60" s="16">
        <f>VENTAS[[#This Row],[Total]]-VENTAS[[#This Row],[Comisión 10%]]-VENTAS[[#This Row],[Costo SIN Comision]]</f>
        <v>0</v>
      </c>
      <c r="M560" s="16"/>
    </row>
    <row r="561" ht="20" customHeight="1" spans="1:13">
      <c r="A561" s="10" t="s">
        <v>20052</v>
      </c>
      <c r="B561" s="11"/>
      <c r="C561" s="11"/>
      <c r="D561" s="11"/>
      <c r="E561" s="11" t="s">
        <v>20076</v>
      </c>
      <c r="F561" s="15" t="str">
        <f>IFERROR(VLOOKUP(VENTAS[[#This Row],[Código del producto Vendido]],STOCK[],5,FALSE),"-")</f>
        <v>-</v>
      </c>
      <c r="G561" s="15">
        <v>1</v>
      </c>
      <c r="H561" s="16">
        <v>12</v>
      </c>
      <c r="I561" s="16">
        <f>VENTAS[[#This Row],[Cantidad]]*VENTAS[[#This Row],[Precio Venta]]</f>
        <v>12</v>
      </c>
      <c r="J561" s="16">
        <f>IF(VENTAS[[#This Row],[Nombre del Gestor]]&gt;1,VENTAS[[#This Row],[Total]]*10%,0)</f>
        <v>0</v>
      </c>
      <c r="K5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61" s="16">
        <f>VENTAS[[#This Row],[Total]]-VENTAS[[#This Row],[Comisión 10%]]-VENTAS[[#This Row],[Costo SIN Comision]]</f>
        <v>0</v>
      </c>
      <c r="M561" s="16"/>
    </row>
    <row r="562" ht="20" customHeight="1" spans="1:13">
      <c r="A562" s="10" t="s">
        <v>20052</v>
      </c>
      <c r="B562" s="11"/>
      <c r="C562" s="11"/>
      <c r="D562" s="11"/>
      <c r="E562" s="11" t="s">
        <v>20077</v>
      </c>
      <c r="F562" s="15" t="str">
        <f>IFERROR(VLOOKUP(VENTAS[[#This Row],[Código del producto Vendido]],STOCK[],5,FALSE),"-")</f>
        <v>-</v>
      </c>
      <c r="G562" s="15">
        <v>1</v>
      </c>
      <c r="H562" s="16">
        <v>12</v>
      </c>
      <c r="I562" s="16">
        <f>VENTAS[[#This Row],[Cantidad]]*VENTAS[[#This Row],[Precio Venta]]</f>
        <v>12</v>
      </c>
      <c r="J562" s="16">
        <f>IF(VENTAS[[#This Row],[Nombre del Gestor]]&gt;1,VENTAS[[#This Row],[Total]]*10%,0)</f>
        <v>0</v>
      </c>
      <c r="K5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62" s="16">
        <f>VENTAS[[#This Row],[Total]]-VENTAS[[#This Row],[Comisión 10%]]-VENTAS[[#This Row],[Costo SIN Comision]]</f>
        <v>0</v>
      </c>
      <c r="M562" s="16"/>
    </row>
    <row r="563" ht="20" customHeight="1" spans="1:13">
      <c r="A563" s="10" t="s">
        <v>20052</v>
      </c>
      <c r="B563" s="11"/>
      <c r="C563" s="11"/>
      <c r="D563" s="11"/>
      <c r="E563" s="11" t="s">
        <v>20078</v>
      </c>
      <c r="F563" s="15" t="str">
        <f>IFERROR(VLOOKUP(VENTAS[[#This Row],[Código del producto Vendido]],STOCK[],5,FALSE),"-")</f>
        <v>-</v>
      </c>
      <c r="G563" s="15">
        <v>1</v>
      </c>
      <c r="H563" s="16">
        <v>14</v>
      </c>
      <c r="I563" s="16">
        <f>VENTAS[[#This Row],[Cantidad]]*VENTAS[[#This Row],[Precio Venta]]</f>
        <v>14</v>
      </c>
      <c r="J563" s="16">
        <f>IF(VENTAS[[#This Row],[Nombre del Gestor]]&gt;1,VENTAS[[#This Row],[Total]]*10%,0)</f>
        <v>0</v>
      </c>
      <c r="K5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563" s="16">
        <f>VENTAS[[#This Row],[Total]]-VENTAS[[#This Row],[Comisión 10%]]-VENTAS[[#This Row],[Costo SIN Comision]]</f>
        <v>0</v>
      </c>
      <c r="M563" s="16"/>
    </row>
    <row r="564" ht="20" customHeight="1" spans="1:13">
      <c r="A564" s="10" t="s">
        <v>20052</v>
      </c>
      <c r="B564" s="11"/>
      <c r="C564" s="11"/>
      <c r="D564" s="11"/>
      <c r="E564" s="11" t="s">
        <v>20079</v>
      </c>
      <c r="F564" s="15" t="str">
        <f>IFERROR(VLOOKUP(VENTAS[[#This Row],[Código del producto Vendido]],STOCK[],5,FALSE),"-")</f>
        <v>-</v>
      </c>
      <c r="G564" s="15">
        <v>1</v>
      </c>
      <c r="H564" s="16">
        <v>12</v>
      </c>
      <c r="I564" s="16">
        <f>VENTAS[[#This Row],[Cantidad]]*VENTAS[[#This Row],[Precio Venta]]</f>
        <v>12</v>
      </c>
      <c r="J564" s="16">
        <f>IF(VENTAS[[#This Row],[Nombre del Gestor]]&gt;1,VENTAS[[#This Row],[Total]]*10%,0)</f>
        <v>0</v>
      </c>
      <c r="K5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64" s="16">
        <f>VENTAS[[#This Row],[Total]]-VENTAS[[#This Row],[Comisión 10%]]-VENTAS[[#This Row],[Costo SIN Comision]]</f>
        <v>0</v>
      </c>
      <c r="M564" s="16"/>
    </row>
    <row r="565" ht="20" customHeight="1" spans="1:13">
      <c r="A565" s="10" t="s">
        <v>20052</v>
      </c>
      <c r="B565" s="11"/>
      <c r="C565" s="11"/>
      <c r="D565" s="11"/>
      <c r="E565" s="11" t="s">
        <v>20080</v>
      </c>
      <c r="F565" s="15" t="str">
        <f>IFERROR(VLOOKUP(VENTAS[[#This Row],[Código del producto Vendido]],STOCK[],5,FALSE),"-")</f>
        <v>-</v>
      </c>
      <c r="G565" s="15">
        <v>1</v>
      </c>
      <c r="H565" s="16">
        <v>9</v>
      </c>
      <c r="I565" s="16">
        <f>VENTAS[[#This Row],[Cantidad]]*VENTAS[[#This Row],[Precio Venta]]</f>
        <v>9</v>
      </c>
      <c r="J565" s="16">
        <f>IF(VENTAS[[#This Row],[Nombre del Gestor]]&gt;1,VENTAS[[#This Row],[Total]]*10%,0)</f>
        <v>0</v>
      </c>
      <c r="K5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565" s="16">
        <f>VENTAS[[#This Row],[Total]]-VENTAS[[#This Row],[Comisión 10%]]-VENTAS[[#This Row],[Costo SIN Comision]]</f>
        <v>0</v>
      </c>
      <c r="M565" s="16"/>
    </row>
    <row r="566" ht="20" customHeight="1" spans="1:13">
      <c r="A566" s="10" t="s">
        <v>20052</v>
      </c>
      <c r="B566" s="11"/>
      <c r="C566" s="11"/>
      <c r="D566" s="11"/>
      <c r="E566" s="11" t="s">
        <v>20081</v>
      </c>
      <c r="F566" s="15" t="str">
        <f>IFERROR(VLOOKUP(VENTAS[[#This Row],[Código del producto Vendido]],STOCK[],5,FALSE),"-")</f>
        <v>-</v>
      </c>
      <c r="G566" s="15">
        <v>2</v>
      </c>
      <c r="H566" s="16">
        <v>15</v>
      </c>
      <c r="I566" s="16">
        <f>VENTAS[[#This Row],[Cantidad]]*VENTAS[[#This Row],[Precio Venta]]</f>
        <v>30</v>
      </c>
      <c r="J566" s="16">
        <f>IF(VENTAS[[#This Row],[Nombre del Gestor]]&gt;1,VENTAS[[#This Row],[Total]]*10%,0)</f>
        <v>0</v>
      </c>
      <c r="K5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66" s="16">
        <f>VENTAS[[#This Row],[Total]]-VENTAS[[#This Row],[Comisión 10%]]-VENTAS[[#This Row],[Costo SIN Comision]]</f>
        <v>0</v>
      </c>
      <c r="M566" s="16"/>
    </row>
    <row r="567" ht="20" customHeight="1" spans="1:13">
      <c r="A567" s="10" t="s">
        <v>20052</v>
      </c>
      <c r="B567" s="11"/>
      <c r="C567" s="11"/>
      <c r="D567" s="11"/>
      <c r="E567" s="11" t="s">
        <v>20082</v>
      </c>
      <c r="F567" s="15" t="str">
        <f>IFERROR(VLOOKUP(VENTAS[[#This Row],[Código del producto Vendido]],STOCK[],5,FALSE),"-")</f>
        <v>-</v>
      </c>
      <c r="G567" s="15">
        <v>2</v>
      </c>
      <c r="H567" s="16">
        <v>15</v>
      </c>
      <c r="I567" s="16">
        <f>VENTAS[[#This Row],[Cantidad]]*VENTAS[[#This Row],[Precio Venta]]</f>
        <v>30</v>
      </c>
      <c r="J567" s="16">
        <f>IF(VENTAS[[#This Row],[Nombre del Gestor]]&gt;1,VENTAS[[#This Row],[Total]]*10%,0)</f>
        <v>0</v>
      </c>
      <c r="K5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67" s="16">
        <f>VENTAS[[#This Row],[Total]]-VENTAS[[#This Row],[Comisión 10%]]-VENTAS[[#This Row],[Costo SIN Comision]]</f>
        <v>0</v>
      </c>
      <c r="M567" s="16"/>
    </row>
    <row r="568" ht="20" customHeight="1" spans="1:13">
      <c r="A568" s="10" t="s">
        <v>20052</v>
      </c>
      <c r="B568" s="11"/>
      <c r="C568" s="11"/>
      <c r="D568" s="11"/>
      <c r="E568" s="11" t="s">
        <v>19656</v>
      </c>
      <c r="F568" s="15" t="str">
        <f>IFERROR(VLOOKUP(VENTAS[[#This Row],[Código del producto Vendido]],STOCK[],5,FALSE),"-")</f>
        <v>-</v>
      </c>
      <c r="G568" s="15">
        <v>1</v>
      </c>
      <c r="H568" s="16">
        <v>9</v>
      </c>
      <c r="I568" s="16">
        <f>VENTAS[[#This Row],[Cantidad]]*VENTAS[[#This Row],[Precio Venta]]</f>
        <v>9</v>
      </c>
      <c r="J568" s="16">
        <f>IF(VENTAS[[#This Row],[Nombre del Gestor]]&gt;1,VENTAS[[#This Row],[Total]]*10%,0)</f>
        <v>0</v>
      </c>
      <c r="K5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568" s="16">
        <f>VENTAS[[#This Row],[Total]]-VENTAS[[#This Row],[Comisión 10%]]-VENTAS[[#This Row],[Costo SIN Comision]]</f>
        <v>0</v>
      </c>
      <c r="M568" s="16"/>
    </row>
    <row r="569" ht="20" customHeight="1" spans="1:13">
      <c r="A569" s="10" t="s">
        <v>20052</v>
      </c>
      <c r="B569" s="11"/>
      <c r="C569" s="11"/>
      <c r="D569" s="11"/>
      <c r="E569" s="11" t="s">
        <v>20083</v>
      </c>
      <c r="F569" s="15" t="str">
        <f>IFERROR(VLOOKUP(VENTAS[[#This Row],[Código del producto Vendido]],STOCK[],5,FALSE),"-")</f>
        <v>-</v>
      </c>
      <c r="G569" s="15">
        <v>1</v>
      </c>
      <c r="H569" s="16">
        <v>9</v>
      </c>
      <c r="I569" s="16">
        <f>VENTAS[[#This Row],[Cantidad]]*VENTAS[[#This Row],[Precio Venta]]</f>
        <v>9</v>
      </c>
      <c r="J569" s="16">
        <f>IF(VENTAS[[#This Row],[Nombre del Gestor]]&gt;1,VENTAS[[#This Row],[Total]]*10%,0)</f>
        <v>0</v>
      </c>
      <c r="K5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569" s="16">
        <f>VENTAS[[#This Row],[Total]]-VENTAS[[#This Row],[Comisión 10%]]-VENTAS[[#This Row],[Costo SIN Comision]]</f>
        <v>0</v>
      </c>
      <c r="M569" s="16"/>
    </row>
    <row r="570" ht="20" customHeight="1" spans="1:13">
      <c r="A570" s="10" t="s">
        <v>20052</v>
      </c>
      <c r="B570" s="11"/>
      <c r="C570" s="11"/>
      <c r="D570" s="11"/>
      <c r="E570" s="11" t="s">
        <v>20084</v>
      </c>
      <c r="F570" s="15" t="str">
        <f>IFERROR(VLOOKUP(VENTAS[[#This Row],[Código del producto Vendido]],STOCK[],5,FALSE),"-")</f>
        <v>-</v>
      </c>
      <c r="G570" s="15">
        <v>1</v>
      </c>
      <c r="H570" s="16">
        <v>19</v>
      </c>
      <c r="I570" s="16">
        <f>VENTAS[[#This Row],[Cantidad]]*VENTAS[[#This Row],[Precio Venta]]</f>
        <v>19</v>
      </c>
      <c r="J570" s="16">
        <f>IF(VENTAS[[#This Row],[Nombre del Gestor]]&gt;1,VENTAS[[#This Row],[Total]]*10%,0)</f>
        <v>0</v>
      </c>
      <c r="K5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570" s="16">
        <f>VENTAS[[#This Row],[Total]]-VENTAS[[#This Row],[Comisión 10%]]-VENTAS[[#This Row],[Costo SIN Comision]]</f>
        <v>0</v>
      </c>
      <c r="M570" s="16"/>
    </row>
    <row r="571" ht="20" customHeight="1" spans="1:13">
      <c r="A571" s="10" t="s">
        <v>20052</v>
      </c>
      <c r="B571" s="11"/>
      <c r="C571" s="11"/>
      <c r="D571" s="11"/>
      <c r="E571" s="11" t="s">
        <v>20085</v>
      </c>
      <c r="F571" s="15" t="str">
        <f>IFERROR(VLOOKUP(VENTAS[[#This Row],[Código del producto Vendido]],STOCK[],5,FALSE),"-")</f>
        <v>-</v>
      </c>
      <c r="G571" s="15">
        <v>1</v>
      </c>
      <c r="H571" s="16">
        <v>12</v>
      </c>
      <c r="I571" s="16">
        <f>VENTAS[[#This Row],[Cantidad]]*VENTAS[[#This Row],[Precio Venta]]</f>
        <v>12</v>
      </c>
      <c r="J571" s="16">
        <f>IF(VENTAS[[#This Row],[Nombre del Gestor]]&gt;1,VENTAS[[#This Row],[Total]]*10%,0)</f>
        <v>0</v>
      </c>
      <c r="K5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71" s="16">
        <f>VENTAS[[#This Row],[Total]]-VENTAS[[#This Row],[Comisión 10%]]-VENTAS[[#This Row],[Costo SIN Comision]]</f>
        <v>0</v>
      </c>
      <c r="M571" s="16"/>
    </row>
    <row r="572" ht="20" customHeight="1" spans="1:13">
      <c r="A572" s="10" t="s">
        <v>20052</v>
      </c>
      <c r="B572" s="11"/>
      <c r="C572" s="11"/>
      <c r="D572" s="11"/>
      <c r="E572" s="11" t="s">
        <v>20086</v>
      </c>
      <c r="F572" s="15" t="str">
        <f>IFERROR(VLOOKUP(VENTAS[[#This Row],[Código del producto Vendido]],STOCK[],5,FALSE),"-")</f>
        <v>-</v>
      </c>
      <c r="G572" s="15">
        <v>1</v>
      </c>
      <c r="H572" s="16">
        <v>12</v>
      </c>
      <c r="I572" s="16">
        <f>VENTAS[[#This Row],[Cantidad]]*VENTAS[[#This Row],[Precio Venta]]</f>
        <v>12</v>
      </c>
      <c r="J572" s="16">
        <f>IF(VENTAS[[#This Row],[Nombre del Gestor]]&gt;1,VENTAS[[#This Row],[Total]]*10%,0)</f>
        <v>0</v>
      </c>
      <c r="K5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72" s="16">
        <f>VENTAS[[#This Row],[Total]]-VENTAS[[#This Row],[Comisión 10%]]-VENTAS[[#This Row],[Costo SIN Comision]]</f>
        <v>0</v>
      </c>
      <c r="M572" s="16"/>
    </row>
    <row r="573" ht="20" customHeight="1" spans="1:13">
      <c r="A573" s="10" t="s">
        <v>20052</v>
      </c>
      <c r="B573" s="11"/>
      <c r="C573" s="11"/>
      <c r="D573" s="11"/>
      <c r="E573" s="11" t="s">
        <v>16546</v>
      </c>
      <c r="F573" s="15" t="str">
        <f>IFERROR(VLOOKUP(VENTAS[[#This Row],[Código del producto Vendido]],STOCK[],5,FALSE),"-")</f>
        <v>Pezoneras de silicona - Talla Unitalla</v>
      </c>
      <c r="G573" s="15">
        <v>3</v>
      </c>
      <c r="H573" s="16">
        <v>6</v>
      </c>
      <c r="I573" s="16">
        <f>VENTAS[[#This Row],[Cantidad]]*VENTAS[[#This Row],[Precio Venta]]</f>
        <v>18</v>
      </c>
      <c r="J573" s="16">
        <f>IF(VENTAS[[#This Row],[Nombre del Gestor]]&gt;1,VENTAS[[#This Row],[Total]]*10%,0)</f>
        <v>0</v>
      </c>
      <c r="K5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6.09</v>
      </c>
      <c r="L573" s="16">
        <f>VENTAS[[#This Row],[Total]]-VENTAS[[#This Row],[Comisión 10%]]-VENTAS[[#This Row],[Costo SIN Comision]]</f>
        <v>11.91</v>
      </c>
      <c r="M573" s="16"/>
    </row>
    <row r="574" ht="20" customHeight="1" spans="1:13">
      <c r="A574" s="10" t="s">
        <v>20052</v>
      </c>
      <c r="B574" s="11"/>
      <c r="C574" s="11"/>
      <c r="D574" s="11"/>
      <c r="E574" s="11" t="s">
        <v>20087</v>
      </c>
      <c r="F574" s="15" t="str">
        <f>IFERROR(VLOOKUP(VENTAS[[#This Row],[Código del producto Vendido]],STOCK[],5,FALSE),"-")</f>
        <v>-</v>
      </c>
      <c r="G574" s="15">
        <v>1</v>
      </c>
      <c r="H574" s="16">
        <v>10</v>
      </c>
      <c r="I574" s="16">
        <f>VENTAS[[#This Row],[Cantidad]]*VENTAS[[#This Row],[Precio Venta]]</f>
        <v>10</v>
      </c>
      <c r="J574" s="16">
        <f>IF(VENTAS[[#This Row],[Nombre del Gestor]]&gt;1,VENTAS[[#This Row],[Total]]*10%,0)</f>
        <v>0</v>
      </c>
      <c r="K5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574" s="16">
        <f>VENTAS[[#This Row],[Total]]-VENTAS[[#This Row],[Comisión 10%]]-VENTAS[[#This Row],[Costo SIN Comision]]</f>
        <v>0</v>
      </c>
      <c r="M574" s="16"/>
    </row>
    <row r="575" ht="20" customHeight="1" spans="1:13">
      <c r="A575" s="10" t="s">
        <v>20052</v>
      </c>
      <c r="B575" s="11"/>
      <c r="C575" s="11"/>
      <c r="D575" s="11"/>
      <c r="E575" s="11" t="s">
        <v>20088</v>
      </c>
      <c r="F575" s="15" t="str">
        <f>IFERROR(VLOOKUP(VENTAS[[#This Row],[Código del producto Vendido]],STOCK[],5,FALSE),"-")</f>
        <v>-</v>
      </c>
      <c r="G575" s="15">
        <v>1</v>
      </c>
      <c r="H575" s="16">
        <v>20</v>
      </c>
      <c r="I575" s="16">
        <f>VENTAS[[#This Row],[Cantidad]]*VENTAS[[#This Row],[Precio Venta]]</f>
        <v>20</v>
      </c>
      <c r="J575" s="16">
        <f>IF(VENTAS[[#This Row],[Nombre del Gestor]]&gt;1,VENTAS[[#This Row],[Total]]*10%,0)</f>
        <v>0</v>
      </c>
      <c r="K5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575" s="16">
        <f>VENTAS[[#This Row],[Total]]-VENTAS[[#This Row],[Comisión 10%]]-VENTAS[[#This Row],[Costo SIN Comision]]</f>
        <v>0</v>
      </c>
      <c r="M575" s="16"/>
    </row>
    <row r="576" ht="20" customHeight="1" spans="1:13">
      <c r="A576" s="10" t="s">
        <v>20052</v>
      </c>
      <c r="B576" s="11"/>
      <c r="C576" s="11"/>
      <c r="D576" s="11"/>
      <c r="E576" s="11" t="s">
        <v>19885</v>
      </c>
      <c r="F576" s="15" t="str">
        <f>IFERROR(VLOOKUP(VENTAS[[#This Row],[Código del producto Vendido]],STOCK[],5,FALSE),"-")</f>
        <v>-</v>
      </c>
      <c r="G576" s="15">
        <v>1</v>
      </c>
      <c r="H576" s="16">
        <v>12</v>
      </c>
      <c r="I576" s="16">
        <f>VENTAS[[#This Row],[Cantidad]]*VENTAS[[#This Row],[Precio Venta]]</f>
        <v>12</v>
      </c>
      <c r="J576" s="16">
        <f>IF(VENTAS[[#This Row],[Nombre del Gestor]]&gt;1,VENTAS[[#This Row],[Total]]*10%,0)</f>
        <v>0</v>
      </c>
      <c r="K5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76" s="16">
        <f>VENTAS[[#This Row],[Total]]-VENTAS[[#This Row],[Comisión 10%]]-VENTAS[[#This Row],[Costo SIN Comision]]</f>
        <v>0</v>
      </c>
      <c r="M576" s="16"/>
    </row>
    <row r="577" ht="20" customHeight="1" spans="1:13">
      <c r="A577" s="10" t="s">
        <v>20089</v>
      </c>
      <c r="B577" s="11" t="str">
        <f>IFERROR(VLOOKUP(VENTAS[[#This Row],[Código del producto Vendido]],STOCK[],25,FALSE),"-")</f>
        <v>-</v>
      </c>
      <c r="C577" s="11"/>
      <c r="D577" s="11"/>
      <c r="E577" s="11" t="s">
        <v>20090</v>
      </c>
      <c r="F577" s="15" t="str">
        <f>IFERROR(VLOOKUP(VENTAS[[#This Row],[Código del producto Vendido]],STOCK[],5,FALSE),"-")</f>
        <v>-</v>
      </c>
      <c r="G577" s="15">
        <v>1</v>
      </c>
      <c r="H577" s="16">
        <v>12</v>
      </c>
      <c r="I577" s="16">
        <f>VENTAS[[#This Row],[Cantidad]]*VENTAS[[#This Row],[Precio Venta]]</f>
        <v>12</v>
      </c>
      <c r="J577" s="16">
        <f>IF(VENTAS[[#This Row],[Nombre del Gestor]]&gt;1,VENTAS[[#This Row],[Total]]*10%,0)</f>
        <v>0</v>
      </c>
      <c r="K5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77" s="16">
        <f>VENTAS[[#This Row],[Total]]-VENTAS[[#This Row],[Comisión 10%]]-VENTAS[[#This Row],[Costo SIN Comision]]</f>
        <v>0</v>
      </c>
      <c r="M577" s="16"/>
    </row>
    <row r="578" ht="20" customHeight="1" spans="1:13">
      <c r="A578" s="10" t="s">
        <v>20089</v>
      </c>
      <c r="B578" s="11" t="str">
        <f>IFERROR(VLOOKUP(VENTAS[[#This Row],[Código del producto Vendido]],STOCK[],25,FALSE),"-")</f>
        <v>-</v>
      </c>
      <c r="C578" s="11"/>
      <c r="D578" s="11"/>
      <c r="E578" s="11" t="s">
        <v>20091</v>
      </c>
      <c r="F578" s="15" t="str">
        <f>IFERROR(VLOOKUP(VENTAS[[#This Row],[Código del producto Vendido]],STOCK[],5,FALSE),"-")</f>
        <v>-</v>
      </c>
      <c r="G578" s="15">
        <v>1</v>
      </c>
      <c r="H578" s="16">
        <v>30</v>
      </c>
      <c r="I578" s="16">
        <f>VENTAS[[#This Row],[Cantidad]]*VENTAS[[#This Row],[Precio Venta]]</f>
        <v>30</v>
      </c>
      <c r="J578" s="16">
        <f>IF(VENTAS[[#This Row],[Nombre del Gestor]]&gt;1,VENTAS[[#This Row],[Total]]*10%,0)</f>
        <v>0</v>
      </c>
      <c r="K5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78" s="16">
        <f>VENTAS[[#This Row],[Total]]-VENTAS[[#This Row],[Comisión 10%]]-VENTAS[[#This Row],[Costo SIN Comision]]</f>
        <v>0</v>
      </c>
      <c r="M578" s="16"/>
    </row>
    <row r="579" ht="20" customHeight="1" spans="1:13">
      <c r="A579" s="10" t="s">
        <v>20089</v>
      </c>
      <c r="B579" s="11" t="str">
        <f>IFERROR(VLOOKUP(VENTAS[[#This Row],[Código del producto Vendido]],STOCK[],25,FALSE),"-")</f>
        <v>-</v>
      </c>
      <c r="C579" s="11"/>
      <c r="D579" s="11"/>
      <c r="E579" s="11" t="s">
        <v>20053</v>
      </c>
      <c r="F579" s="15" t="str">
        <f>IFERROR(VLOOKUP(VENTAS[[#This Row],[Código del producto Vendido]],STOCK[],5,FALSE),"-")</f>
        <v>-</v>
      </c>
      <c r="G579" s="15">
        <v>1</v>
      </c>
      <c r="H579" s="16">
        <v>12</v>
      </c>
      <c r="I579" s="16">
        <f>VENTAS[[#This Row],[Cantidad]]*VENTAS[[#This Row],[Precio Venta]]</f>
        <v>12</v>
      </c>
      <c r="J579" s="16">
        <f>IF(VENTAS[[#This Row],[Nombre del Gestor]]&gt;1,VENTAS[[#This Row],[Total]]*10%,0)</f>
        <v>0</v>
      </c>
      <c r="K5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79" s="16">
        <f>VENTAS[[#This Row],[Total]]-VENTAS[[#This Row],[Comisión 10%]]-VENTAS[[#This Row],[Costo SIN Comision]]</f>
        <v>0</v>
      </c>
      <c r="M579" s="16"/>
    </row>
    <row r="580" ht="20" customHeight="1" spans="1:13">
      <c r="A580" s="10" t="s">
        <v>20089</v>
      </c>
      <c r="B580" s="11" t="str">
        <f>IFERROR(VLOOKUP(VENTAS[[#This Row],[Código del producto Vendido]],STOCK[],25,FALSE),"-")</f>
        <v>-</v>
      </c>
      <c r="C580" s="11"/>
      <c r="D580" s="11"/>
      <c r="E580" s="11" t="s">
        <v>20092</v>
      </c>
      <c r="F580" s="15" t="str">
        <f>IFERROR(VLOOKUP(VENTAS[[#This Row],[Código del producto Vendido]],STOCK[],5,FALSE),"-")</f>
        <v>-</v>
      </c>
      <c r="G580" s="15">
        <v>1</v>
      </c>
      <c r="H580" s="16">
        <v>30</v>
      </c>
      <c r="I580" s="16">
        <f>VENTAS[[#This Row],[Cantidad]]*VENTAS[[#This Row],[Precio Venta]]</f>
        <v>30</v>
      </c>
      <c r="J580" s="16">
        <f>IF(VENTAS[[#This Row],[Nombre del Gestor]]&gt;1,VENTAS[[#This Row],[Total]]*10%,0)</f>
        <v>0</v>
      </c>
      <c r="K5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80" s="16">
        <f>VENTAS[[#This Row],[Total]]-VENTAS[[#This Row],[Comisión 10%]]-VENTAS[[#This Row],[Costo SIN Comision]]</f>
        <v>0</v>
      </c>
      <c r="M580" s="16"/>
    </row>
    <row r="581" ht="20" customHeight="1" spans="1:13">
      <c r="A581" s="10" t="s">
        <v>20089</v>
      </c>
      <c r="B581" s="11" t="str">
        <f>IFERROR(VLOOKUP(VENTAS[[#This Row],[Código del producto Vendido]],STOCK[],25,FALSE),"-")</f>
        <v>-</v>
      </c>
      <c r="C581" s="11"/>
      <c r="D581" s="11"/>
      <c r="E581" s="11" t="s">
        <v>20093</v>
      </c>
      <c r="F581" s="15" t="str">
        <f>IFERROR(VLOOKUP(VENTAS[[#This Row],[Código del producto Vendido]],STOCK[],5,FALSE),"-")</f>
        <v>-</v>
      </c>
      <c r="G581" s="15">
        <v>1</v>
      </c>
      <c r="H581" s="16">
        <v>30</v>
      </c>
      <c r="I581" s="16">
        <f>VENTAS[[#This Row],[Cantidad]]*VENTAS[[#This Row],[Precio Venta]]</f>
        <v>30</v>
      </c>
      <c r="J581" s="16">
        <f>IF(VENTAS[[#This Row],[Nombre del Gestor]]&gt;1,VENTAS[[#This Row],[Total]]*10%,0)</f>
        <v>0</v>
      </c>
      <c r="K5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81" s="16">
        <f>VENTAS[[#This Row],[Total]]-VENTAS[[#This Row],[Comisión 10%]]-VENTAS[[#This Row],[Costo SIN Comision]]</f>
        <v>0</v>
      </c>
      <c r="M581" s="16"/>
    </row>
    <row r="582" ht="20" customHeight="1" spans="1:13">
      <c r="A582" s="10" t="s">
        <v>20089</v>
      </c>
      <c r="B582" s="11" t="str">
        <f>IFERROR(VLOOKUP(VENTAS[[#This Row],[Código del producto Vendido]],STOCK[],25,FALSE),"-")</f>
        <v>-</v>
      </c>
      <c r="C582" s="11"/>
      <c r="D582" s="11"/>
      <c r="E582" s="11" t="s">
        <v>20094</v>
      </c>
      <c r="F582" s="15" t="str">
        <f>IFERROR(VLOOKUP(VENTAS[[#This Row],[Código del producto Vendido]],STOCK[],5,FALSE),"-")</f>
        <v>-</v>
      </c>
      <c r="G582" s="15">
        <v>1</v>
      </c>
      <c r="H582" s="16">
        <v>45</v>
      </c>
      <c r="I582" s="16">
        <f>VENTAS[[#This Row],[Cantidad]]*VENTAS[[#This Row],[Precio Venta]]</f>
        <v>45</v>
      </c>
      <c r="J582" s="16">
        <f>IF(VENTAS[[#This Row],[Nombre del Gestor]]&gt;1,VENTAS[[#This Row],[Total]]*10%,0)</f>
        <v>0</v>
      </c>
      <c r="K5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582" s="16">
        <f>VENTAS[[#This Row],[Total]]-VENTAS[[#This Row],[Comisión 10%]]-VENTAS[[#This Row],[Costo SIN Comision]]</f>
        <v>0</v>
      </c>
      <c r="M582" s="16"/>
    </row>
    <row r="583" ht="20" customHeight="1" spans="1:13">
      <c r="A583" s="10" t="s">
        <v>20089</v>
      </c>
      <c r="B583" s="11" t="str">
        <f>IFERROR(VLOOKUP(VENTAS[[#This Row],[Código del producto Vendido]],STOCK[],25,FALSE),"-")</f>
        <v>-</v>
      </c>
      <c r="C583" s="11"/>
      <c r="D583" s="11"/>
      <c r="E583" s="11" t="s">
        <v>20095</v>
      </c>
      <c r="F583" s="15" t="str">
        <f>IFERROR(VLOOKUP(VENTAS[[#This Row],[Código del producto Vendido]],STOCK[],5,FALSE),"-")</f>
        <v>-</v>
      </c>
      <c r="G583" s="15">
        <v>1</v>
      </c>
      <c r="H583" s="16">
        <v>12</v>
      </c>
      <c r="I583" s="16">
        <f>VENTAS[[#This Row],[Cantidad]]*VENTAS[[#This Row],[Precio Venta]]</f>
        <v>12</v>
      </c>
      <c r="J583" s="16">
        <f>IF(VENTAS[[#This Row],[Nombre del Gestor]]&gt;1,VENTAS[[#This Row],[Total]]*10%,0)</f>
        <v>0</v>
      </c>
      <c r="K5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83" s="16">
        <f>VENTAS[[#This Row],[Total]]-VENTAS[[#This Row],[Comisión 10%]]-VENTAS[[#This Row],[Costo SIN Comision]]</f>
        <v>0</v>
      </c>
      <c r="M583" s="16"/>
    </row>
    <row r="584" ht="20" customHeight="1" spans="1:13">
      <c r="A584" s="10" t="s">
        <v>20089</v>
      </c>
      <c r="B584" s="11" t="str">
        <f>IFERROR(VLOOKUP(VENTAS[[#This Row],[Código del producto Vendido]],STOCK[],25,FALSE),"-")</f>
        <v>-</v>
      </c>
      <c r="C584" s="11"/>
      <c r="D584" s="11"/>
      <c r="E584" s="11" t="s">
        <v>20096</v>
      </c>
      <c r="F584" s="15" t="str">
        <f>IFERROR(VLOOKUP(VENTAS[[#This Row],[Código del producto Vendido]],STOCK[],5,FALSE),"-")</f>
        <v>-</v>
      </c>
      <c r="G584" s="15">
        <v>1</v>
      </c>
      <c r="H584" s="16">
        <v>0</v>
      </c>
      <c r="I584" s="16">
        <f>VENTAS[[#This Row],[Cantidad]]*VENTAS[[#This Row],[Precio Venta]]</f>
        <v>0</v>
      </c>
      <c r="J584" s="16">
        <f>IF(VENTAS[[#This Row],[Nombre del Gestor]]&gt;1,VENTAS[[#This Row],[Total]]*10%,0)</f>
        <v>0</v>
      </c>
      <c r="K5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584" s="16">
        <f>VENTAS[[#This Row],[Total]]-VENTAS[[#This Row],[Comisión 10%]]-VENTAS[[#This Row],[Costo SIN Comision]]</f>
        <v>0</v>
      </c>
      <c r="M584" s="16"/>
    </row>
    <row r="585" ht="20" customHeight="1" spans="1:13">
      <c r="A585" s="10" t="s">
        <v>20089</v>
      </c>
      <c r="B585" s="11" t="str">
        <f>IFERROR(VLOOKUP(VENTAS[[#This Row],[Código del producto Vendido]],STOCK[],25,FALSE),"-")</f>
        <v>-</v>
      </c>
      <c r="C585" s="11"/>
      <c r="D585" s="11"/>
      <c r="E585" s="11" t="s">
        <v>19819</v>
      </c>
      <c r="F585" s="15" t="str">
        <f>IFERROR(VLOOKUP(VENTAS[[#This Row],[Código del producto Vendido]],STOCK[],5,FALSE),"-")</f>
        <v>-</v>
      </c>
      <c r="G585" s="15">
        <v>8</v>
      </c>
      <c r="H585" s="16">
        <v>1.5</v>
      </c>
      <c r="I585" s="16">
        <f>VENTAS[[#This Row],[Cantidad]]*VENTAS[[#This Row],[Precio Venta]]</f>
        <v>12</v>
      </c>
      <c r="J585" s="16">
        <f>IF(VENTAS[[#This Row],[Nombre del Gestor]]&gt;1,VENTAS[[#This Row],[Total]]*10%,0)</f>
        <v>0</v>
      </c>
      <c r="K5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85" s="16">
        <f>VENTAS[[#This Row],[Total]]-VENTAS[[#This Row],[Comisión 10%]]-VENTAS[[#This Row],[Costo SIN Comision]]</f>
        <v>0</v>
      </c>
      <c r="M585" s="16"/>
    </row>
    <row r="586" ht="20" customHeight="1" spans="1:13">
      <c r="A586" s="10" t="s">
        <v>20089</v>
      </c>
      <c r="B586" s="11" t="str">
        <f>IFERROR(VLOOKUP(VENTAS[[#This Row],[Código del producto Vendido]],STOCK[],25,FALSE),"-")</f>
        <v>-</v>
      </c>
      <c r="C586" s="11"/>
      <c r="D586" s="11"/>
      <c r="E586" s="11" t="s">
        <v>20097</v>
      </c>
      <c r="F586" s="15" t="str">
        <f>IFERROR(VLOOKUP(VENTAS[[#This Row],[Código del producto Vendido]],STOCK[],5,FALSE),"-")</f>
        <v>-</v>
      </c>
      <c r="G586" s="15">
        <v>1</v>
      </c>
      <c r="H586" s="16">
        <v>16</v>
      </c>
      <c r="I586" s="16">
        <f>VENTAS[[#This Row],[Cantidad]]*VENTAS[[#This Row],[Precio Venta]]</f>
        <v>16</v>
      </c>
      <c r="J586" s="16">
        <f>IF(VENTAS[[#This Row],[Nombre del Gestor]]&gt;1,VENTAS[[#This Row],[Total]]*10%,0)</f>
        <v>0</v>
      </c>
      <c r="K5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586" s="16">
        <f>VENTAS[[#This Row],[Total]]-VENTAS[[#This Row],[Comisión 10%]]-VENTAS[[#This Row],[Costo SIN Comision]]</f>
        <v>0</v>
      </c>
      <c r="M586" s="16"/>
    </row>
    <row r="587" ht="20" customHeight="1" spans="1:13">
      <c r="A587" s="10" t="s">
        <v>20089</v>
      </c>
      <c r="B587" s="11" t="str">
        <f>IFERROR(VLOOKUP(VENTAS[[#This Row],[Código del producto Vendido]],STOCK[],25,FALSE),"-")</f>
        <v>-</v>
      </c>
      <c r="C587" s="11"/>
      <c r="D587" s="11"/>
      <c r="E587" s="11" t="s">
        <v>19656</v>
      </c>
      <c r="F587" s="15" t="str">
        <f>IFERROR(VLOOKUP(VENTAS[[#This Row],[Código del producto Vendido]],STOCK[],5,FALSE),"-")</f>
        <v>-</v>
      </c>
      <c r="G587" s="15">
        <v>1</v>
      </c>
      <c r="H587" s="16">
        <v>12</v>
      </c>
      <c r="I587" s="16">
        <f>VENTAS[[#This Row],[Cantidad]]*VENTAS[[#This Row],[Precio Venta]]</f>
        <v>12</v>
      </c>
      <c r="J587" s="16">
        <f>IF(VENTAS[[#This Row],[Nombre del Gestor]]&gt;1,VENTAS[[#This Row],[Total]]*10%,0)</f>
        <v>0</v>
      </c>
      <c r="K5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87" s="16">
        <f>VENTAS[[#This Row],[Total]]-VENTAS[[#This Row],[Comisión 10%]]-VENTAS[[#This Row],[Costo SIN Comision]]</f>
        <v>0</v>
      </c>
      <c r="M587" s="16"/>
    </row>
    <row r="588" ht="20" customHeight="1" spans="1:13">
      <c r="A588" s="10" t="s">
        <v>20089</v>
      </c>
      <c r="B588" s="11" t="str">
        <f>IFERROR(VLOOKUP(VENTAS[[#This Row],[Código del producto Vendido]],STOCK[],25,FALSE),"-")</f>
        <v>-</v>
      </c>
      <c r="C588" s="11"/>
      <c r="D588" s="11"/>
      <c r="E588" s="11" t="s">
        <v>20098</v>
      </c>
      <c r="F588" s="15" t="str">
        <f>IFERROR(VLOOKUP(VENTAS[[#This Row],[Código del producto Vendido]],STOCK[],5,FALSE),"-")</f>
        <v>-</v>
      </c>
      <c r="G588" s="15">
        <v>1</v>
      </c>
      <c r="H588" s="16">
        <v>12</v>
      </c>
      <c r="I588" s="16">
        <f>VENTAS[[#This Row],[Cantidad]]*VENTAS[[#This Row],[Precio Venta]]</f>
        <v>12</v>
      </c>
      <c r="J588" s="16">
        <f>IF(VENTAS[[#This Row],[Nombre del Gestor]]&gt;1,VENTAS[[#This Row],[Total]]*10%,0)</f>
        <v>0</v>
      </c>
      <c r="K5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88" s="16">
        <f>VENTAS[[#This Row],[Total]]-VENTAS[[#This Row],[Comisión 10%]]-VENTAS[[#This Row],[Costo SIN Comision]]</f>
        <v>0</v>
      </c>
      <c r="M588" s="16"/>
    </row>
    <row r="589" ht="20" customHeight="1" spans="1:13">
      <c r="A589" s="10" t="s">
        <v>20089</v>
      </c>
      <c r="B589" s="11" t="str">
        <f>IFERROR(VLOOKUP(VENTAS[[#This Row],[Código del producto Vendido]],STOCK[],25,FALSE),"-")</f>
        <v>-</v>
      </c>
      <c r="C589" s="11"/>
      <c r="D589" s="11"/>
      <c r="E589" s="11" t="s">
        <v>20099</v>
      </c>
      <c r="F589" s="15" t="str">
        <f>IFERROR(VLOOKUP(VENTAS[[#This Row],[Código del producto Vendido]],STOCK[],5,FALSE),"-")</f>
        <v>-</v>
      </c>
      <c r="G589" s="15">
        <v>1</v>
      </c>
      <c r="H589" s="16">
        <v>0</v>
      </c>
      <c r="I589" s="16">
        <f>VENTAS[[#This Row],[Cantidad]]*VENTAS[[#This Row],[Precio Venta]]</f>
        <v>0</v>
      </c>
      <c r="J589" s="16">
        <f>IF(VENTAS[[#This Row],[Nombre del Gestor]]&gt;1,VENTAS[[#This Row],[Total]]*10%,0)</f>
        <v>0</v>
      </c>
      <c r="K5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589" s="16">
        <f>VENTAS[[#This Row],[Total]]-VENTAS[[#This Row],[Comisión 10%]]-VENTAS[[#This Row],[Costo SIN Comision]]</f>
        <v>0</v>
      </c>
      <c r="M589" s="16"/>
    </row>
    <row r="590" ht="20" customHeight="1" spans="1:13">
      <c r="A590" s="10" t="s">
        <v>20089</v>
      </c>
      <c r="B590" s="11" t="str">
        <f>IFERROR(VLOOKUP(VENTAS[[#This Row],[Código del producto Vendido]],STOCK[],25,FALSE),"-")</f>
        <v>-</v>
      </c>
      <c r="C590" s="11"/>
      <c r="D590" s="11"/>
      <c r="E590" s="11" t="s">
        <v>20100</v>
      </c>
      <c r="F590" s="15" t="str">
        <f>IFERROR(VLOOKUP(VENTAS[[#This Row],[Código del producto Vendido]],STOCK[],5,FALSE),"-")</f>
        <v>-</v>
      </c>
      <c r="G590" s="15">
        <v>1</v>
      </c>
      <c r="H590" s="16">
        <v>35</v>
      </c>
      <c r="I590" s="16">
        <f>VENTAS[[#This Row],[Cantidad]]*VENTAS[[#This Row],[Precio Venta]]</f>
        <v>35</v>
      </c>
      <c r="J590" s="16">
        <f>IF(VENTAS[[#This Row],[Nombre del Gestor]]&gt;1,VENTAS[[#This Row],[Total]]*10%,0)</f>
        <v>0</v>
      </c>
      <c r="K5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590" s="16">
        <f>VENTAS[[#This Row],[Total]]-VENTAS[[#This Row],[Comisión 10%]]-VENTAS[[#This Row],[Costo SIN Comision]]</f>
        <v>0</v>
      </c>
      <c r="M590" s="16"/>
    </row>
    <row r="591" ht="20" customHeight="1" spans="1:13">
      <c r="A591" s="10" t="s">
        <v>20089</v>
      </c>
      <c r="B591" s="11" t="str">
        <f>IFERROR(VLOOKUP(VENTAS[[#This Row],[Código del producto Vendido]],STOCK[],25,FALSE),"-")</f>
        <v>-</v>
      </c>
      <c r="C591" s="11"/>
      <c r="D591" s="11"/>
      <c r="E591" s="11" t="s">
        <v>19800</v>
      </c>
      <c r="F591" s="15" t="str">
        <f>IFERROR(VLOOKUP(VENTAS[[#This Row],[Código del producto Vendido]],STOCK[],5,FALSE),"-")</f>
        <v>-</v>
      </c>
      <c r="G591" s="15">
        <v>1</v>
      </c>
      <c r="H591" s="16">
        <v>7</v>
      </c>
      <c r="I591" s="16">
        <f>VENTAS[[#This Row],[Cantidad]]*VENTAS[[#This Row],[Precio Venta]]</f>
        <v>7</v>
      </c>
      <c r="J591" s="16">
        <f>IF(VENTAS[[#This Row],[Nombre del Gestor]]&gt;1,VENTAS[[#This Row],[Total]]*10%,0)</f>
        <v>0</v>
      </c>
      <c r="K5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591" s="16">
        <f>VENTAS[[#This Row],[Total]]-VENTAS[[#This Row],[Comisión 10%]]-VENTAS[[#This Row],[Costo SIN Comision]]</f>
        <v>0</v>
      </c>
      <c r="M591" s="16"/>
    </row>
    <row r="592" ht="20" customHeight="1" spans="1:13">
      <c r="A592" s="10" t="s">
        <v>20089</v>
      </c>
      <c r="B592" s="11">
        <f>IFERROR(VLOOKUP(VENTAS[[#This Row],[Código del producto Vendido]],STOCK[],25,FALSE),"-")</f>
        <v>0</v>
      </c>
      <c r="C592" s="11"/>
      <c r="D592" s="11"/>
      <c r="E592" s="11" t="s">
        <v>16516</v>
      </c>
      <c r="F592" s="15" t="str">
        <f>IFERROR(VLOOKUP(VENTAS[[#This Row],[Código del producto Vendido]],STOCK[],5,FALSE),"-")</f>
        <v>Falda de trabajo - Talla M</v>
      </c>
      <c r="G592" s="15">
        <v>1</v>
      </c>
      <c r="H592" s="16">
        <v>15</v>
      </c>
      <c r="I592" s="16">
        <f>VENTAS[[#This Row],[Cantidad]]*VENTAS[[#This Row],[Precio Venta]]</f>
        <v>15</v>
      </c>
      <c r="J592" s="16">
        <f>IF(VENTAS[[#This Row],[Nombre del Gestor]]&gt;1,VENTAS[[#This Row],[Total]]*10%,0)</f>
        <v>0</v>
      </c>
      <c r="K5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592" s="16">
        <f>VENTAS[[#This Row],[Total]]-VENTAS[[#This Row],[Comisión 10%]]-VENTAS[[#This Row],[Costo SIN Comision]]</f>
        <v>0</v>
      </c>
      <c r="M592" s="16"/>
    </row>
    <row r="593" ht="20" customHeight="1" spans="1:13">
      <c r="A593" s="10" t="s">
        <v>20089</v>
      </c>
      <c r="B593" s="11" t="str">
        <f>IFERROR(VLOOKUP(VENTAS[[#This Row],[Código del producto Vendido]],STOCK[],25,FALSE),"-")</f>
        <v>-</v>
      </c>
      <c r="C593" s="11"/>
      <c r="D593" s="11"/>
      <c r="E593" s="11" t="s">
        <v>20101</v>
      </c>
      <c r="F593" s="15" t="str">
        <f>IFERROR(VLOOKUP(VENTAS[[#This Row],[Código del producto Vendido]],STOCK[],5,FALSE),"-")</f>
        <v>-</v>
      </c>
      <c r="G593" s="15">
        <v>1</v>
      </c>
      <c r="H593" s="16">
        <v>30</v>
      </c>
      <c r="I593" s="16">
        <f>VENTAS[[#This Row],[Cantidad]]*VENTAS[[#This Row],[Precio Venta]]</f>
        <v>30</v>
      </c>
      <c r="J593" s="16">
        <f>IF(VENTAS[[#This Row],[Nombre del Gestor]]&gt;1,VENTAS[[#This Row],[Total]]*10%,0)</f>
        <v>0</v>
      </c>
      <c r="K5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93" s="16">
        <f>VENTAS[[#This Row],[Total]]-VENTAS[[#This Row],[Comisión 10%]]-VENTAS[[#This Row],[Costo SIN Comision]]</f>
        <v>0</v>
      </c>
      <c r="M593" s="16"/>
    </row>
    <row r="594" ht="20" customHeight="1" spans="1:13">
      <c r="A594" s="10" t="s">
        <v>20089</v>
      </c>
      <c r="B594" s="11" t="str">
        <f>IFERROR(VLOOKUP(VENTAS[[#This Row],[Código del producto Vendido]],STOCK[],25,FALSE),"-")</f>
        <v>-</v>
      </c>
      <c r="C594" s="11"/>
      <c r="D594" s="11"/>
      <c r="E594" s="11" t="s">
        <v>20086</v>
      </c>
      <c r="F594" s="15" t="str">
        <f>IFERROR(VLOOKUP(VENTAS[[#This Row],[Código del producto Vendido]],STOCK[],5,FALSE),"-")</f>
        <v>-</v>
      </c>
      <c r="G594" s="15">
        <v>1</v>
      </c>
      <c r="H594" s="16">
        <v>15</v>
      </c>
      <c r="I594" s="16">
        <f>VENTAS[[#This Row],[Cantidad]]*VENTAS[[#This Row],[Precio Venta]]</f>
        <v>15</v>
      </c>
      <c r="J594" s="16">
        <f>IF(VENTAS[[#This Row],[Nombre del Gestor]]&gt;1,VENTAS[[#This Row],[Total]]*10%,0)</f>
        <v>0</v>
      </c>
      <c r="K5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594" s="16">
        <f>VENTAS[[#This Row],[Total]]-VENTAS[[#This Row],[Comisión 10%]]-VENTAS[[#This Row],[Costo SIN Comision]]</f>
        <v>0</v>
      </c>
      <c r="M594" s="16"/>
    </row>
    <row r="595" ht="20" customHeight="1" spans="1:13">
      <c r="A595" s="10" t="s">
        <v>20089</v>
      </c>
      <c r="B595" s="11" t="str">
        <f>IFERROR(VLOOKUP(VENTAS[[#This Row],[Código del producto Vendido]],STOCK[],25,FALSE),"-")</f>
        <v>-</v>
      </c>
      <c r="C595" s="11"/>
      <c r="D595" s="11"/>
      <c r="E595" s="11" t="s">
        <v>20102</v>
      </c>
      <c r="F595" s="15" t="str">
        <f>IFERROR(VLOOKUP(VENTAS[[#This Row],[Código del producto Vendido]],STOCK[],5,FALSE),"-")</f>
        <v>-</v>
      </c>
      <c r="G595" s="15">
        <v>1</v>
      </c>
      <c r="H595" s="16">
        <v>12</v>
      </c>
      <c r="I595" s="16">
        <f>VENTAS[[#This Row],[Cantidad]]*VENTAS[[#This Row],[Precio Venta]]</f>
        <v>12</v>
      </c>
      <c r="J595" s="16">
        <f>IF(VENTAS[[#This Row],[Nombre del Gestor]]&gt;1,VENTAS[[#This Row],[Total]]*10%,0)</f>
        <v>0</v>
      </c>
      <c r="K5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95" s="16">
        <f>VENTAS[[#This Row],[Total]]-VENTAS[[#This Row],[Comisión 10%]]-VENTAS[[#This Row],[Costo SIN Comision]]</f>
        <v>0</v>
      </c>
      <c r="M595" s="16"/>
    </row>
    <row r="596" ht="20" customHeight="1" spans="1:13">
      <c r="A596" s="10" t="s">
        <v>20089</v>
      </c>
      <c r="B596" s="11" t="str">
        <f>IFERROR(VLOOKUP(VENTAS[[#This Row],[Código del producto Vendido]],STOCK[],25,FALSE),"-")</f>
        <v>-</v>
      </c>
      <c r="C596" s="11"/>
      <c r="D596" s="11"/>
      <c r="E596" s="11" t="s">
        <v>19915</v>
      </c>
      <c r="F596" s="15" t="str">
        <f>IFERROR(VLOOKUP(VENTAS[[#This Row],[Código del producto Vendido]],STOCK[],5,FALSE),"-")</f>
        <v>-</v>
      </c>
      <c r="G596" s="15">
        <v>1</v>
      </c>
      <c r="H596" s="16">
        <v>30</v>
      </c>
      <c r="I596" s="16">
        <f>VENTAS[[#This Row],[Cantidad]]*VENTAS[[#This Row],[Precio Venta]]</f>
        <v>30</v>
      </c>
      <c r="J596" s="16">
        <f>IF(VENTAS[[#This Row],[Nombre del Gestor]]&gt;1,VENTAS[[#This Row],[Total]]*10%,0)</f>
        <v>0</v>
      </c>
      <c r="K5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96" s="16">
        <f>VENTAS[[#This Row],[Total]]-VENTAS[[#This Row],[Comisión 10%]]-VENTAS[[#This Row],[Costo SIN Comision]]</f>
        <v>0</v>
      </c>
      <c r="M596" s="16"/>
    </row>
    <row r="597" ht="20" customHeight="1" spans="1:13">
      <c r="A597" s="10" t="s">
        <v>20089</v>
      </c>
      <c r="B597" s="11" t="str">
        <f>IFERROR(VLOOKUP(VENTAS[[#This Row],[Código del producto Vendido]],STOCK[],25,FALSE),"-")</f>
        <v>-</v>
      </c>
      <c r="C597" s="11"/>
      <c r="D597" s="11"/>
      <c r="E597" s="11" t="s">
        <v>20103</v>
      </c>
      <c r="F597" s="15" t="str">
        <f>IFERROR(VLOOKUP(VENTAS[[#This Row],[Código del producto Vendido]],STOCK[],5,FALSE),"-")</f>
        <v>-</v>
      </c>
      <c r="G597" s="15">
        <v>1</v>
      </c>
      <c r="H597" s="16">
        <v>40</v>
      </c>
      <c r="I597" s="16">
        <f>VENTAS[[#This Row],[Cantidad]]*VENTAS[[#This Row],[Precio Venta]]</f>
        <v>40</v>
      </c>
      <c r="J597" s="16">
        <f>IF(VENTAS[[#This Row],[Nombre del Gestor]]&gt;1,VENTAS[[#This Row],[Total]]*10%,0)</f>
        <v>0</v>
      </c>
      <c r="K5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597" s="16">
        <f>VENTAS[[#This Row],[Total]]-VENTAS[[#This Row],[Comisión 10%]]-VENTAS[[#This Row],[Costo SIN Comision]]</f>
        <v>0</v>
      </c>
      <c r="M597" s="16"/>
    </row>
    <row r="598" ht="20" customHeight="1" spans="1:13">
      <c r="A598" s="10" t="s">
        <v>20089</v>
      </c>
      <c r="B598" s="11" t="str">
        <f>IFERROR(VLOOKUP(VENTAS[[#This Row],[Código del producto Vendido]],STOCK[],25,FALSE),"-")</f>
        <v>-</v>
      </c>
      <c r="C598" s="11"/>
      <c r="D598" s="11"/>
      <c r="E598" s="11" t="s">
        <v>20104</v>
      </c>
      <c r="F598" s="15" t="str">
        <f>IFERROR(VLOOKUP(VENTAS[[#This Row],[Código del producto Vendido]],STOCK[],5,FALSE),"-")</f>
        <v>-</v>
      </c>
      <c r="G598" s="15">
        <v>1</v>
      </c>
      <c r="H598" s="16">
        <v>22</v>
      </c>
      <c r="I598" s="16">
        <f>VENTAS[[#This Row],[Cantidad]]*VENTAS[[#This Row],[Precio Venta]]</f>
        <v>22</v>
      </c>
      <c r="J598" s="16">
        <f>IF(VENTAS[[#This Row],[Nombre del Gestor]]&gt;1,VENTAS[[#This Row],[Total]]*10%,0)</f>
        <v>0</v>
      </c>
      <c r="K5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598" s="16">
        <f>VENTAS[[#This Row],[Total]]-VENTAS[[#This Row],[Comisión 10%]]-VENTAS[[#This Row],[Costo SIN Comision]]</f>
        <v>0</v>
      </c>
      <c r="M598" s="16"/>
    </row>
    <row r="599" ht="20" customHeight="1" spans="1:13">
      <c r="A599" s="10" t="s">
        <v>20089</v>
      </c>
      <c r="B599" s="11" t="str">
        <f>IFERROR(VLOOKUP(VENTAS[[#This Row],[Código del producto Vendido]],STOCK[],25,FALSE),"-")</f>
        <v>-</v>
      </c>
      <c r="C599" s="11"/>
      <c r="D599" s="11"/>
      <c r="E599" s="11" t="s">
        <v>20105</v>
      </c>
      <c r="F599" s="15" t="str">
        <f>IFERROR(VLOOKUP(VENTAS[[#This Row],[Código del producto Vendido]],STOCK[],5,FALSE),"-")</f>
        <v>-</v>
      </c>
      <c r="G599" s="15">
        <v>1</v>
      </c>
      <c r="H599" s="16">
        <v>22</v>
      </c>
      <c r="I599" s="16">
        <f>VENTAS[[#This Row],[Cantidad]]*VENTAS[[#This Row],[Precio Venta]]</f>
        <v>22</v>
      </c>
      <c r="J599" s="16">
        <f>IF(VENTAS[[#This Row],[Nombre del Gestor]]&gt;1,VENTAS[[#This Row],[Total]]*10%,0)</f>
        <v>0</v>
      </c>
      <c r="K5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599" s="16">
        <f>VENTAS[[#This Row],[Total]]-VENTAS[[#This Row],[Comisión 10%]]-VENTAS[[#This Row],[Costo SIN Comision]]</f>
        <v>0</v>
      </c>
      <c r="M599" s="16"/>
    </row>
    <row r="600" ht="20" customHeight="1" spans="1:13">
      <c r="A600" s="10" t="s">
        <v>20089</v>
      </c>
      <c r="B600" s="11" t="str">
        <f>IFERROR(VLOOKUP(VENTAS[[#This Row],[Código del producto Vendido]],STOCK[],25,FALSE),"-")</f>
        <v>-</v>
      </c>
      <c r="C600" s="11"/>
      <c r="D600" s="11"/>
      <c r="E600" s="11" t="s">
        <v>20106</v>
      </c>
      <c r="F600" s="15" t="str">
        <f>IFERROR(VLOOKUP(VENTAS[[#This Row],[Código del producto Vendido]],STOCK[],5,FALSE),"-")</f>
        <v>-</v>
      </c>
      <c r="G600" s="15">
        <v>2</v>
      </c>
      <c r="H600" s="16">
        <v>22</v>
      </c>
      <c r="I600" s="16">
        <f>VENTAS[[#This Row],[Cantidad]]*VENTAS[[#This Row],[Precio Venta]]</f>
        <v>44</v>
      </c>
      <c r="J600" s="16">
        <f>IF(VENTAS[[#This Row],[Nombre del Gestor]]&gt;1,VENTAS[[#This Row],[Total]]*10%,0)</f>
        <v>0</v>
      </c>
      <c r="K6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44</v>
      </c>
      <c r="L600" s="16">
        <f>VENTAS[[#This Row],[Total]]-VENTAS[[#This Row],[Comisión 10%]]-VENTAS[[#This Row],[Costo SIN Comision]]</f>
        <v>0</v>
      </c>
      <c r="M600" s="16"/>
    </row>
    <row r="601" ht="20" customHeight="1" spans="1:13">
      <c r="A601" s="10" t="s">
        <v>20089</v>
      </c>
      <c r="B601" s="11">
        <f>IFERROR(VLOOKUP(VENTAS[[#This Row],[Código del producto Vendido]],STOCK[],25,FALSE),"-")</f>
        <v>0</v>
      </c>
      <c r="C601" s="11"/>
      <c r="D601" s="11"/>
      <c r="E601" s="11" t="s">
        <v>16620</v>
      </c>
      <c r="F601" s="15" t="str">
        <f>IFERROR(VLOOKUP(VENTAS[[#This Row],[Código del producto Vendido]],STOCK[],5,FALSE),"-")</f>
        <v>Blazer azul Rey - Talla S</v>
      </c>
      <c r="G601" s="15">
        <v>1</v>
      </c>
      <c r="H601" s="16">
        <v>40</v>
      </c>
      <c r="I601" s="16">
        <f>VENTAS[[#This Row],[Cantidad]]*VENTAS[[#This Row],[Precio Venta]]</f>
        <v>40</v>
      </c>
      <c r="J601" s="16">
        <f>IF(VENTAS[[#This Row],[Nombre del Gestor]]&gt;1,VENTAS[[#This Row],[Total]]*10%,0)</f>
        <v>0</v>
      </c>
      <c r="K6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601" s="16">
        <f>VENTAS[[#This Row],[Total]]-VENTAS[[#This Row],[Comisión 10%]]-VENTAS[[#This Row],[Costo SIN Comision]]</f>
        <v>20</v>
      </c>
      <c r="M601" s="16"/>
    </row>
    <row r="602" ht="20" customHeight="1" spans="1:13">
      <c r="A602" s="10" t="s">
        <v>20089</v>
      </c>
      <c r="B602" s="11" t="str">
        <f>IFERROR(VLOOKUP(VENTAS[[#This Row],[Código del producto Vendido]],STOCK[],25,FALSE),"-")</f>
        <v>-</v>
      </c>
      <c r="C602" s="11"/>
      <c r="D602" s="11"/>
      <c r="E602" s="11" t="s">
        <v>20107</v>
      </c>
      <c r="F602" s="15" t="str">
        <f>IFERROR(VLOOKUP(VENTAS[[#This Row],[Código del producto Vendido]],STOCK[],5,FALSE),"-")</f>
        <v>-</v>
      </c>
      <c r="G602" s="15">
        <v>1</v>
      </c>
      <c r="H602" s="16">
        <v>43</v>
      </c>
      <c r="I602" s="16">
        <f>VENTAS[[#This Row],[Cantidad]]*VENTAS[[#This Row],[Precio Venta]]</f>
        <v>43</v>
      </c>
      <c r="J602" s="16">
        <f>IF(VENTAS[[#This Row],[Nombre del Gestor]]&gt;1,VENTAS[[#This Row],[Total]]*10%,0)</f>
        <v>0</v>
      </c>
      <c r="K6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43</v>
      </c>
      <c r="L602" s="16">
        <f>VENTAS[[#This Row],[Total]]-VENTAS[[#This Row],[Comisión 10%]]-VENTAS[[#This Row],[Costo SIN Comision]]</f>
        <v>0</v>
      </c>
      <c r="M602" s="16"/>
    </row>
    <row r="603" ht="20" customHeight="1" spans="1:13">
      <c r="A603" s="10" t="s">
        <v>20089</v>
      </c>
      <c r="B603" s="11" t="str">
        <f>IFERROR(VLOOKUP(VENTAS[[#This Row],[Código del producto Vendido]],STOCK[],25,FALSE),"-")</f>
        <v>-</v>
      </c>
      <c r="C603" s="11"/>
      <c r="D603" s="11"/>
      <c r="E603" s="11" t="s">
        <v>20108</v>
      </c>
      <c r="F603" s="15" t="str">
        <f>IFERROR(VLOOKUP(VENTAS[[#This Row],[Código del producto Vendido]],STOCK[],5,FALSE),"-")</f>
        <v>-</v>
      </c>
      <c r="G603" s="15">
        <v>1</v>
      </c>
      <c r="H603" s="16">
        <v>43</v>
      </c>
      <c r="I603" s="16">
        <f>VENTAS[[#This Row],[Cantidad]]*VENTAS[[#This Row],[Precio Venta]]</f>
        <v>43</v>
      </c>
      <c r="J603" s="16">
        <f>IF(VENTAS[[#This Row],[Nombre del Gestor]]&gt;1,VENTAS[[#This Row],[Total]]*10%,0)</f>
        <v>0</v>
      </c>
      <c r="K6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43</v>
      </c>
      <c r="L603" s="16">
        <f>VENTAS[[#This Row],[Total]]-VENTAS[[#This Row],[Comisión 10%]]-VENTAS[[#This Row],[Costo SIN Comision]]</f>
        <v>0</v>
      </c>
      <c r="M603" s="16"/>
    </row>
    <row r="604" ht="20" customHeight="1" spans="1:13">
      <c r="A604" s="10" t="s">
        <v>20089</v>
      </c>
      <c r="B604" s="11" t="str">
        <f>IFERROR(VLOOKUP(VENTAS[[#This Row],[Código del producto Vendido]],STOCK[],25,FALSE),"-")</f>
        <v>-</v>
      </c>
      <c r="C604" s="11"/>
      <c r="D604" s="11"/>
      <c r="E604" s="11" t="s">
        <v>20109</v>
      </c>
      <c r="F604" s="15" t="str">
        <f>IFERROR(VLOOKUP(VENTAS[[#This Row],[Código del producto Vendido]],STOCK[],5,FALSE),"-")</f>
        <v>-</v>
      </c>
      <c r="G604" s="15">
        <v>1</v>
      </c>
      <c r="H604" s="16">
        <v>30</v>
      </c>
      <c r="I604" s="16">
        <f>VENTAS[[#This Row],[Cantidad]]*VENTAS[[#This Row],[Precio Venta]]</f>
        <v>30</v>
      </c>
      <c r="J604" s="16">
        <f>IF(VENTAS[[#This Row],[Nombre del Gestor]]&gt;1,VENTAS[[#This Row],[Total]]*10%,0)</f>
        <v>0</v>
      </c>
      <c r="K6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04" s="16">
        <f>VENTAS[[#This Row],[Total]]-VENTAS[[#This Row],[Comisión 10%]]-VENTAS[[#This Row],[Costo SIN Comision]]</f>
        <v>0</v>
      </c>
      <c r="M604" s="16"/>
    </row>
    <row r="605" ht="20" customHeight="1" spans="1:13">
      <c r="A605" s="10" t="s">
        <v>20089</v>
      </c>
      <c r="B605" s="11" t="str">
        <f>IFERROR(VLOOKUP(VENTAS[[#This Row],[Código del producto Vendido]],STOCK[],25,FALSE),"-")</f>
        <v>-</v>
      </c>
      <c r="C605" s="11"/>
      <c r="D605" s="11"/>
      <c r="E605" s="11" t="s">
        <v>20110</v>
      </c>
      <c r="F605" s="15" t="str">
        <f>IFERROR(VLOOKUP(VENTAS[[#This Row],[Código del producto Vendido]],STOCK[],5,FALSE),"-")</f>
        <v>-</v>
      </c>
      <c r="G605" s="15">
        <v>1</v>
      </c>
      <c r="H605" s="16">
        <v>35</v>
      </c>
      <c r="I605" s="16">
        <f>VENTAS[[#This Row],[Cantidad]]*VENTAS[[#This Row],[Precio Venta]]</f>
        <v>35</v>
      </c>
      <c r="J605" s="16">
        <f>IF(VENTAS[[#This Row],[Nombre del Gestor]]&gt;1,VENTAS[[#This Row],[Total]]*10%,0)</f>
        <v>0</v>
      </c>
      <c r="K6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605" s="16">
        <f>VENTAS[[#This Row],[Total]]-VENTAS[[#This Row],[Comisión 10%]]-VENTAS[[#This Row],[Costo SIN Comision]]</f>
        <v>0</v>
      </c>
      <c r="M605" s="16"/>
    </row>
    <row r="606" ht="20" customHeight="1" spans="1:13">
      <c r="A606" s="10" t="s">
        <v>20089</v>
      </c>
      <c r="B606" s="11" t="str">
        <f>IFERROR(VLOOKUP(VENTAS[[#This Row],[Código del producto Vendido]],STOCK[],25,FALSE),"-")</f>
        <v>-</v>
      </c>
      <c r="C606" s="11"/>
      <c r="D606" s="11"/>
      <c r="E606" s="11" t="s">
        <v>19656</v>
      </c>
      <c r="F606" s="15" t="str">
        <f>IFERROR(VLOOKUP(VENTAS[[#This Row],[Código del producto Vendido]],STOCK[],5,FALSE),"-")</f>
        <v>-</v>
      </c>
      <c r="G606" s="15">
        <v>1</v>
      </c>
      <c r="H606" s="16">
        <v>10</v>
      </c>
      <c r="I606" s="16">
        <f>VENTAS[[#This Row],[Cantidad]]*VENTAS[[#This Row],[Precio Venta]]</f>
        <v>10</v>
      </c>
      <c r="J606" s="16">
        <f>IF(VENTAS[[#This Row],[Nombre del Gestor]]&gt;1,VENTAS[[#This Row],[Total]]*10%,0)</f>
        <v>0</v>
      </c>
      <c r="K6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606" s="16">
        <f>VENTAS[[#This Row],[Total]]-VENTAS[[#This Row],[Comisión 10%]]-VENTAS[[#This Row],[Costo SIN Comision]]</f>
        <v>0</v>
      </c>
      <c r="M606" s="16"/>
    </row>
    <row r="607" ht="20" customHeight="1" spans="1:13">
      <c r="A607" s="10" t="s">
        <v>20089</v>
      </c>
      <c r="B607" s="11" t="str">
        <f>IFERROR(VLOOKUP(VENTAS[[#This Row],[Código del producto Vendido]],STOCK[],25,FALSE),"-")</f>
        <v>-</v>
      </c>
      <c r="C607" s="11"/>
      <c r="D607" s="11"/>
      <c r="E607" s="11" t="s">
        <v>20111</v>
      </c>
      <c r="F607" s="15" t="str">
        <f>IFERROR(VLOOKUP(VENTAS[[#This Row],[Código del producto Vendido]],STOCK[],5,FALSE),"-")</f>
        <v>-</v>
      </c>
      <c r="G607" s="15">
        <v>1</v>
      </c>
      <c r="H607" s="16">
        <v>23</v>
      </c>
      <c r="I607" s="16">
        <f>VENTAS[[#This Row],[Cantidad]]*VENTAS[[#This Row],[Precio Venta]]</f>
        <v>23</v>
      </c>
      <c r="J607" s="16">
        <f>IF(VENTAS[[#This Row],[Nombre del Gestor]]&gt;1,VENTAS[[#This Row],[Total]]*10%,0)</f>
        <v>0</v>
      </c>
      <c r="K6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607" s="16">
        <f>VENTAS[[#This Row],[Total]]-VENTAS[[#This Row],[Comisión 10%]]-VENTAS[[#This Row],[Costo SIN Comision]]</f>
        <v>0</v>
      </c>
      <c r="M607" s="16"/>
    </row>
    <row r="608" ht="20" customHeight="1" spans="1:13">
      <c r="A608" s="10" t="s">
        <v>20089</v>
      </c>
      <c r="B608" s="11" t="str">
        <f>IFERROR(VLOOKUP(VENTAS[[#This Row],[Código del producto Vendido]],STOCK[],25,FALSE),"-")</f>
        <v>-</v>
      </c>
      <c r="C608" s="11"/>
      <c r="D608" s="11"/>
      <c r="E608" s="11" t="s">
        <v>20112</v>
      </c>
      <c r="F608" s="15" t="str">
        <f>IFERROR(VLOOKUP(VENTAS[[#This Row],[Código del producto Vendido]],STOCK[],5,FALSE),"-")</f>
        <v>-</v>
      </c>
      <c r="G608" s="15">
        <v>1</v>
      </c>
      <c r="H608" s="16">
        <v>90</v>
      </c>
      <c r="I608" s="16">
        <f>VENTAS[[#This Row],[Cantidad]]*VENTAS[[#This Row],[Precio Venta]]</f>
        <v>90</v>
      </c>
      <c r="J608" s="16">
        <f>IF(VENTAS[[#This Row],[Nombre del Gestor]]&gt;1,VENTAS[[#This Row],[Total]]*10%,0)</f>
        <v>0</v>
      </c>
      <c r="K6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90</v>
      </c>
      <c r="L608" s="16">
        <f>VENTAS[[#This Row],[Total]]-VENTAS[[#This Row],[Comisión 10%]]-VENTAS[[#This Row],[Costo SIN Comision]]</f>
        <v>0</v>
      </c>
      <c r="M608" s="16"/>
    </row>
    <row r="609" ht="20" customHeight="1" spans="1:13">
      <c r="A609" s="10" t="s">
        <v>20089</v>
      </c>
      <c r="B609" s="11">
        <f>IFERROR(VLOOKUP(VENTAS[[#This Row],[Código del producto Vendido]],STOCK[],25,FALSE),"-")</f>
        <v>0</v>
      </c>
      <c r="C609" s="11"/>
      <c r="D609" s="11"/>
      <c r="E609" s="11" t="s">
        <v>16620</v>
      </c>
      <c r="F609" s="15" t="str">
        <f>IFERROR(VLOOKUP(VENTAS[[#This Row],[Código del producto Vendido]],STOCK[],5,FALSE),"-")</f>
        <v>Blazer azul Rey - Talla S</v>
      </c>
      <c r="G609" s="15">
        <v>1</v>
      </c>
      <c r="H609" s="16">
        <v>40</v>
      </c>
      <c r="I609" s="16">
        <f>VENTAS[[#This Row],[Cantidad]]*VENTAS[[#This Row],[Precio Venta]]</f>
        <v>40</v>
      </c>
      <c r="J609" s="16">
        <f>IF(VENTAS[[#This Row],[Nombre del Gestor]]&gt;1,VENTAS[[#This Row],[Total]]*10%,0)</f>
        <v>0</v>
      </c>
      <c r="K6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609" s="16">
        <f>VENTAS[[#This Row],[Total]]-VENTAS[[#This Row],[Comisión 10%]]-VENTAS[[#This Row],[Costo SIN Comision]]</f>
        <v>20</v>
      </c>
      <c r="M609" s="16"/>
    </row>
    <row r="610" ht="20" customHeight="1" spans="1:13">
      <c r="A610" s="10" t="s">
        <v>20089</v>
      </c>
      <c r="B610" s="11" t="str">
        <f>IFERROR(VLOOKUP(VENTAS[[#This Row],[Código del producto Vendido]],STOCK[],25,FALSE),"-")</f>
        <v>-</v>
      </c>
      <c r="C610" s="11"/>
      <c r="D610" s="11"/>
      <c r="E610" s="11" t="s">
        <v>19656</v>
      </c>
      <c r="F610" s="15" t="str">
        <f>IFERROR(VLOOKUP(VENTAS[[#This Row],[Código del producto Vendido]],STOCK[],5,FALSE),"-")</f>
        <v>-</v>
      </c>
      <c r="G610" s="15">
        <v>1</v>
      </c>
      <c r="H610" s="16">
        <v>10</v>
      </c>
      <c r="I610" s="16">
        <f>VENTAS[[#This Row],[Cantidad]]*VENTAS[[#This Row],[Precio Venta]]</f>
        <v>10</v>
      </c>
      <c r="J610" s="16">
        <f>IF(VENTAS[[#This Row],[Nombre del Gestor]]&gt;1,VENTAS[[#This Row],[Total]]*10%,0)</f>
        <v>0</v>
      </c>
      <c r="K6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610" s="16">
        <f>VENTAS[[#This Row],[Total]]-VENTAS[[#This Row],[Comisión 10%]]-VENTAS[[#This Row],[Costo SIN Comision]]</f>
        <v>0</v>
      </c>
      <c r="M610" s="16"/>
    </row>
    <row r="611" ht="20" customHeight="1" spans="1:13">
      <c r="A611" s="10" t="s">
        <v>20113</v>
      </c>
      <c r="B611" s="11" t="str">
        <f>IFERROR(VLOOKUP(VENTAS[[#This Row],[Código del producto Vendido]],STOCK[],25,FALSE),"-")</f>
        <v>-</v>
      </c>
      <c r="C611" s="11"/>
      <c r="D611" s="11"/>
      <c r="E611" s="11" t="s">
        <v>20114</v>
      </c>
      <c r="F611" s="15" t="str">
        <f>IFERROR(VLOOKUP(VENTAS[[#This Row],[Código del producto Vendido]],STOCK[],5,FALSE),"-")</f>
        <v>-</v>
      </c>
      <c r="G611" s="15">
        <v>1</v>
      </c>
      <c r="H611" s="16">
        <v>30</v>
      </c>
      <c r="I611" s="16">
        <f>VENTAS[[#This Row],[Cantidad]]*VENTAS[[#This Row],[Precio Venta]]</f>
        <v>30</v>
      </c>
      <c r="J611" s="16">
        <f>IF(VENTAS[[#This Row],[Nombre del Gestor]]&gt;1,VENTAS[[#This Row],[Total]]*10%,0)</f>
        <v>0</v>
      </c>
      <c r="K6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11" s="16">
        <f>VENTAS[[#This Row],[Total]]-VENTAS[[#This Row],[Comisión 10%]]-VENTAS[[#This Row],[Costo SIN Comision]]</f>
        <v>0</v>
      </c>
      <c r="M611" s="16"/>
    </row>
    <row r="612" ht="20" customHeight="1" spans="1:13">
      <c r="A612" s="10" t="s">
        <v>20113</v>
      </c>
      <c r="B612" s="11" t="str">
        <f>IFERROR(VLOOKUP(VENTAS[[#This Row],[Código del producto Vendido]],STOCK[],25,FALSE),"-")</f>
        <v>-</v>
      </c>
      <c r="C612" s="11"/>
      <c r="D612" s="11" t="s">
        <v>20115</v>
      </c>
      <c r="E612" s="11" t="s">
        <v>20092</v>
      </c>
      <c r="F612" s="15" t="str">
        <f>IFERROR(VLOOKUP(VENTAS[[#This Row],[Código del producto Vendido]],STOCK[],5,FALSE),"-")</f>
        <v>-</v>
      </c>
      <c r="G612" s="15">
        <v>1</v>
      </c>
      <c r="H612" s="16">
        <v>30</v>
      </c>
      <c r="I612" s="16">
        <f>VENTAS[[#This Row],[Cantidad]]*VENTAS[[#This Row],[Precio Venta]]</f>
        <v>30</v>
      </c>
      <c r="J612" s="16">
        <f>IF(VENTAS[[#This Row],[Nombre del Gestor]]&gt;1,VENTAS[[#This Row],[Total]]*10%,0)</f>
        <v>3</v>
      </c>
      <c r="K6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12" s="16">
        <f>VENTAS[[#This Row],[Total]]-VENTAS[[#This Row],[Comisión 10%]]-VENTAS[[#This Row],[Costo SIN Comision]]</f>
        <v>-3</v>
      </c>
      <c r="M612" s="16"/>
    </row>
    <row r="613" ht="20" customHeight="1" spans="1:13">
      <c r="A613" s="10" t="s">
        <v>20113</v>
      </c>
      <c r="B613" s="11" t="str">
        <f>IFERROR(VLOOKUP(VENTAS[[#This Row],[Código del producto Vendido]],STOCK[],25,FALSE),"-")</f>
        <v>-</v>
      </c>
      <c r="C613" s="11"/>
      <c r="D613" s="11"/>
      <c r="E613" s="11" t="s">
        <v>20092</v>
      </c>
      <c r="F613" s="15" t="str">
        <f>IFERROR(VLOOKUP(VENTAS[[#This Row],[Código del producto Vendido]],STOCK[],5,FALSE),"-")</f>
        <v>-</v>
      </c>
      <c r="G613" s="15">
        <v>1</v>
      </c>
      <c r="H613" s="16">
        <v>30</v>
      </c>
      <c r="I613" s="16">
        <f>VENTAS[[#This Row],[Cantidad]]*VENTAS[[#This Row],[Precio Venta]]</f>
        <v>30</v>
      </c>
      <c r="J613" s="16">
        <f>IF(VENTAS[[#This Row],[Nombre del Gestor]]&gt;1,VENTAS[[#This Row],[Total]]*10%,0)</f>
        <v>0</v>
      </c>
      <c r="K6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13" s="16">
        <f>VENTAS[[#This Row],[Total]]-VENTAS[[#This Row],[Comisión 10%]]-VENTAS[[#This Row],[Costo SIN Comision]]</f>
        <v>0</v>
      </c>
      <c r="M613" s="16"/>
    </row>
    <row r="614" ht="20" customHeight="1" spans="1:13">
      <c r="A614" s="10" t="s">
        <v>20113</v>
      </c>
      <c r="B614" s="11" t="str">
        <f>IFERROR(VLOOKUP(VENTAS[[#This Row],[Código del producto Vendido]],STOCK[],25,FALSE),"-")</f>
        <v>-</v>
      </c>
      <c r="C614" s="11"/>
      <c r="D614" s="11" t="s">
        <v>20115</v>
      </c>
      <c r="E614" s="11" t="s">
        <v>20116</v>
      </c>
      <c r="F614" s="15" t="str">
        <f>IFERROR(VLOOKUP(VENTAS[[#This Row],[Código del producto Vendido]],STOCK[],5,FALSE),"-")</f>
        <v>-</v>
      </c>
      <c r="G614" s="15">
        <v>1</v>
      </c>
      <c r="H614" s="16">
        <v>14</v>
      </c>
      <c r="I614" s="16">
        <f>VENTAS[[#This Row],[Cantidad]]*VENTAS[[#This Row],[Precio Venta]]</f>
        <v>14</v>
      </c>
      <c r="J614" s="16">
        <f>IF(VENTAS[[#This Row],[Nombre del Gestor]]&gt;1,VENTAS[[#This Row],[Total]]*10%,0)</f>
        <v>1.4</v>
      </c>
      <c r="K6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614" s="16">
        <f>VENTAS[[#This Row],[Total]]-VENTAS[[#This Row],[Comisión 10%]]-VENTAS[[#This Row],[Costo SIN Comision]]</f>
        <v>-1.4</v>
      </c>
      <c r="M614" s="16"/>
    </row>
    <row r="615" ht="20" customHeight="1" spans="1:13">
      <c r="A615" s="10" t="s">
        <v>20113</v>
      </c>
      <c r="B615" s="11" t="str">
        <f>IFERROR(VLOOKUP(VENTAS[[#This Row],[Código del producto Vendido]],STOCK[],25,FALSE),"-")</f>
        <v>-</v>
      </c>
      <c r="C615" s="11"/>
      <c r="D615" s="11"/>
      <c r="E615" s="11" t="s">
        <v>20117</v>
      </c>
      <c r="F615" s="15" t="str">
        <f>IFERROR(VLOOKUP(VENTAS[[#This Row],[Código del producto Vendido]],STOCK[],5,FALSE),"-")</f>
        <v>-</v>
      </c>
      <c r="G615" s="15">
        <v>1</v>
      </c>
      <c r="H615" s="16">
        <v>35</v>
      </c>
      <c r="I615" s="16">
        <f>VENTAS[[#This Row],[Cantidad]]*VENTAS[[#This Row],[Precio Venta]]</f>
        <v>35</v>
      </c>
      <c r="J615" s="16">
        <f>IF(VENTAS[[#This Row],[Nombre del Gestor]]&gt;1,VENTAS[[#This Row],[Total]]*10%,0)</f>
        <v>0</v>
      </c>
      <c r="K6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615" s="16">
        <f>VENTAS[[#This Row],[Total]]-VENTAS[[#This Row],[Comisión 10%]]-VENTAS[[#This Row],[Costo SIN Comision]]</f>
        <v>0</v>
      </c>
      <c r="M615" s="16"/>
    </row>
    <row r="616" ht="20" customHeight="1" spans="1:13">
      <c r="A616" s="10" t="s">
        <v>20113</v>
      </c>
      <c r="B616" s="11" t="str">
        <f>IFERROR(VLOOKUP(VENTAS[[#This Row],[Código del producto Vendido]],STOCK[],25,FALSE),"-")</f>
        <v>-</v>
      </c>
      <c r="C616" s="11"/>
      <c r="D616" s="11"/>
      <c r="E616" s="11" t="s">
        <v>20101</v>
      </c>
      <c r="F616" s="15" t="str">
        <f>IFERROR(VLOOKUP(VENTAS[[#This Row],[Código del producto Vendido]],STOCK[],5,FALSE),"-")</f>
        <v>-</v>
      </c>
      <c r="G616" s="15">
        <v>1</v>
      </c>
      <c r="H616" s="16">
        <v>28</v>
      </c>
      <c r="I616" s="16">
        <f>VENTAS[[#This Row],[Cantidad]]*VENTAS[[#This Row],[Precio Venta]]</f>
        <v>28</v>
      </c>
      <c r="J616" s="16">
        <f>IF(VENTAS[[#This Row],[Nombre del Gestor]]&gt;1,VENTAS[[#This Row],[Total]]*10%,0)</f>
        <v>0</v>
      </c>
      <c r="K6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616" s="16">
        <f>VENTAS[[#This Row],[Total]]-VENTAS[[#This Row],[Comisión 10%]]-VENTAS[[#This Row],[Costo SIN Comision]]</f>
        <v>0</v>
      </c>
      <c r="M616" s="16"/>
    </row>
    <row r="617" ht="20" customHeight="1" spans="1:13">
      <c r="A617" s="10" t="s">
        <v>20113</v>
      </c>
      <c r="B617" s="11" t="str">
        <f>IFERROR(VLOOKUP(VENTAS[[#This Row],[Código del producto Vendido]],STOCK[],25,FALSE),"-")</f>
        <v>-</v>
      </c>
      <c r="C617" s="11"/>
      <c r="D617" s="11"/>
      <c r="E617" s="11" t="s">
        <v>20118</v>
      </c>
      <c r="F617" s="15" t="str">
        <f>IFERROR(VLOOKUP(VENTAS[[#This Row],[Código del producto Vendido]],STOCK[],5,FALSE),"-")</f>
        <v>-</v>
      </c>
      <c r="G617" s="15">
        <v>1</v>
      </c>
      <c r="H617" s="16">
        <v>25</v>
      </c>
      <c r="I617" s="16">
        <f>VENTAS[[#This Row],[Cantidad]]*VENTAS[[#This Row],[Precio Venta]]</f>
        <v>25</v>
      </c>
      <c r="J617" s="16">
        <f>IF(VENTAS[[#This Row],[Nombre del Gestor]]&gt;1,VENTAS[[#This Row],[Total]]*10%,0)</f>
        <v>0</v>
      </c>
      <c r="K6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617" s="16">
        <f>VENTAS[[#This Row],[Total]]-VENTAS[[#This Row],[Comisión 10%]]-VENTAS[[#This Row],[Costo SIN Comision]]</f>
        <v>0</v>
      </c>
      <c r="M617" s="16"/>
    </row>
    <row r="618" ht="20" customHeight="1" spans="1:13">
      <c r="A618" s="10" t="s">
        <v>20113</v>
      </c>
      <c r="B618" s="11" t="str">
        <f>IFERROR(VLOOKUP(VENTAS[[#This Row],[Código del producto Vendido]],STOCK[],25,FALSE),"-")</f>
        <v>-</v>
      </c>
      <c r="C618" s="11"/>
      <c r="D618" s="11"/>
      <c r="E618" s="11" t="s">
        <v>20119</v>
      </c>
      <c r="F618" s="15" t="str">
        <f>IFERROR(VLOOKUP(VENTAS[[#This Row],[Código del producto Vendido]],STOCK[],5,FALSE),"-")</f>
        <v>-</v>
      </c>
      <c r="G618" s="15">
        <v>1</v>
      </c>
      <c r="H618" s="16">
        <v>19</v>
      </c>
      <c r="I618" s="16">
        <f>VENTAS[[#This Row],[Cantidad]]*VENTAS[[#This Row],[Precio Venta]]</f>
        <v>19</v>
      </c>
      <c r="J618" s="16">
        <f>IF(VENTAS[[#This Row],[Nombre del Gestor]]&gt;1,VENTAS[[#This Row],[Total]]*10%,0)</f>
        <v>0</v>
      </c>
      <c r="K6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618" s="16">
        <f>VENTAS[[#This Row],[Total]]-VENTAS[[#This Row],[Comisión 10%]]-VENTAS[[#This Row],[Costo SIN Comision]]</f>
        <v>0</v>
      </c>
      <c r="M618" s="16"/>
    </row>
    <row r="619" ht="20" customHeight="1" spans="1:13">
      <c r="A619" s="10" t="s">
        <v>20113</v>
      </c>
      <c r="B619" s="11" t="str">
        <f>IFERROR(VLOOKUP(VENTAS[[#This Row],[Código del producto Vendido]],STOCK[],25,FALSE),"-")</f>
        <v>-</v>
      </c>
      <c r="C619" s="11"/>
      <c r="D619" s="11"/>
      <c r="E619" s="11" t="s">
        <v>20054</v>
      </c>
      <c r="F619" s="15" t="str">
        <f>IFERROR(VLOOKUP(VENTAS[[#This Row],[Código del producto Vendido]],STOCK[],5,FALSE),"-")</f>
        <v>-</v>
      </c>
      <c r="G619" s="15">
        <v>1</v>
      </c>
      <c r="H619" s="16">
        <v>12</v>
      </c>
      <c r="I619" s="16">
        <f>VENTAS[[#This Row],[Cantidad]]*VENTAS[[#This Row],[Precio Venta]]</f>
        <v>12</v>
      </c>
      <c r="J619" s="16">
        <f>IF(VENTAS[[#This Row],[Nombre del Gestor]]&gt;1,VENTAS[[#This Row],[Total]]*10%,0)</f>
        <v>0</v>
      </c>
      <c r="K6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619" s="16">
        <f>VENTAS[[#This Row],[Total]]-VENTAS[[#This Row],[Comisión 10%]]-VENTAS[[#This Row],[Costo SIN Comision]]</f>
        <v>0</v>
      </c>
      <c r="M619" s="16"/>
    </row>
    <row r="620" ht="20" customHeight="1" spans="1:13">
      <c r="A620" s="10" t="s">
        <v>20113</v>
      </c>
      <c r="B620" s="11" t="str">
        <f>IFERROR(VLOOKUP(VENTAS[[#This Row],[Código del producto Vendido]],STOCK[],25,FALSE),"-")</f>
        <v>-</v>
      </c>
      <c r="C620" s="11"/>
      <c r="D620" s="11"/>
      <c r="E620" s="11" t="s">
        <v>20120</v>
      </c>
      <c r="F620" s="15" t="str">
        <f>IFERROR(VLOOKUP(VENTAS[[#This Row],[Código del producto Vendido]],STOCK[],5,FALSE),"-")</f>
        <v>-</v>
      </c>
      <c r="G620" s="15">
        <v>2</v>
      </c>
      <c r="H620" s="16">
        <v>35</v>
      </c>
      <c r="I620" s="16">
        <f>VENTAS[[#This Row],[Cantidad]]*VENTAS[[#This Row],[Precio Venta]]</f>
        <v>70</v>
      </c>
      <c r="J620" s="16">
        <f>IF(VENTAS[[#This Row],[Nombre del Gestor]]&gt;1,VENTAS[[#This Row],[Total]]*10%,0)</f>
        <v>0</v>
      </c>
      <c r="K6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70</v>
      </c>
      <c r="L620" s="16">
        <f>VENTAS[[#This Row],[Total]]-VENTAS[[#This Row],[Comisión 10%]]-VENTAS[[#This Row],[Costo SIN Comision]]</f>
        <v>0</v>
      </c>
      <c r="M620" s="16"/>
    </row>
    <row r="621" ht="20" customHeight="1" spans="1:13">
      <c r="A621" s="10" t="s">
        <v>20113</v>
      </c>
      <c r="B621" s="11" t="str">
        <f>IFERROR(VLOOKUP(VENTAS[[#This Row],[Código del producto Vendido]],STOCK[],25,FALSE),"-")</f>
        <v>-</v>
      </c>
      <c r="C621" s="11"/>
      <c r="D621" s="11"/>
      <c r="E621" s="11" t="s">
        <v>20103</v>
      </c>
      <c r="F621" s="15" t="str">
        <f>IFERROR(VLOOKUP(VENTAS[[#This Row],[Código del producto Vendido]],STOCK[],5,FALSE),"-")</f>
        <v>-</v>
      </c>
      <c r="G621" s="15">
        <v>1</v>
      </c>
      <c r="H621" s="16">
        <v>40</v>
      </c>
      <c r="I621" s="16">
        <f>VENTAS[[#This Row],[Cantidad]]*VENTAS[[#This Row],[Precio Venta]]</f>
        <v>40</v>
      </c>
      <c r="J621" s="16">
        <f>IF(VENTAS[[#This Row],[Nombre del Gestor]]&gt;1,VENTAS[[#This Row],[Total]]*10%,0)</f>
        <v>0</v>
      </c>
      <c r="K6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621" s="16">
        <f>VENTAS[[#This Row],[Total]]-VENTAS[[#This Row],[Comisión 10%]]-VENTAS[[#This Row],[Costo SIN Comision]]</f>
        <v>0</v>
      </c>
      <c r="M621" s="16"/>
    </row>
    <row r="622" ht="20" customHeight="1" spans="1:13">
      <c r="A622" s="10" t="s">
        <v>20113</v>
      </c>
      <c r="B622" s="11" t="str">
        <f>IFERROR(VLOOKUP(VENTAS[[#This Row],[Código del producto Vendido]],STOCK[],25,FALSE),"-")</f>
        <v>-</v>
      </c>
      <c r="C622" s="11"/>
      <c r="D622" s="11"/>
      <c r="E622" s="11" t="s">
        <v>20121</v>
      </c>
      <c r="F622" s="15" t="str">
        <f>IFERROR(VLOOKUP(VENTAS[[#This Row],[Código del producto Vendido]],STOCK[],5,FALSE),"-")</f>
        <v>-</v>
      </c>
      <c r="G622" s="15">
        <v>1</v>
      </c>
      <c r="H622" s="16">
        <v>25</v>
      </c>
      <c r="I622" s="16">
        <f>VENTAS[[#This Row],[Cantidad]]*VENTAS[[#This Row],[Precio Venta]]</f>
        <v>25</v>
      </c>
      <c r="J622" s="16">
        <f>IF(VENTAS[[#This Row],[Nombre del Gestor]]&gt;1,VENTAS[[#This Row],[Total]]*10%,0)</f>
        <v>0</v>
      </c>
      <c r="K6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622" s="16">
        <f>VENTAS[[#This Row],[Total]]-VENTAS[[#This Row],[Comisión 10%]]-VENTAS[[#This Row],[Costo SIN Comision]]</f>
        <v>0</v>
      </c>
      <c r="M622" s="16"/>
    </row>
    <row r="623" ht="20" customHeight="1" spans="1:13">
      <c r="A623" s="10" t="s">
        <v>20113</v>
      </c>
      <c r="B623" s="11" t="str">
        <f>IFERROR(VLOOKUP(VENTAS[[#This Row],[Código del producto Vendido]],STOCK[],25,FALSE),"-")</f>
        <v>-</v>
      </c>
      <c r="C623" s="11"/>
      <c r="D623" s="11"/>
      <c r="E623" s="11" t="s">
        <v>20122</v>
      </c>
      <c r="F623" s="15" t="str">
        <f>IFERROR(VLOOKUP(VENTAS[[#This Row],[Código del producto Vendido]],STOCK[],5,FALSE),"-")</f>
        <v>-</v>
      </c>
      <c r="G623" s="15">
        <v>2</v>
      </c>
      <c r="H623" s="16">
        <v>25</v>
      </c>
      <c r="I623" s="16">
        <f>VENTAS[[#This Row],[Cantidad]]*VENTAS[[#This Row],[Precio Venta]]</f>
        <v>50</v>
      </c>
      <c r="J623" s="16">
        <f>IF(VENTAS[[#This Row],[Nombre del Gestor]]&gt;1,VENTAS[[#This Row],[Total]]*10%,0)</f>
        <v>0</v>
      </c>
      <c r="K6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623" s="16">
        <f>VENTAS[[#This Row],[Total]]-VENTAS[[#This Row],[Comisión 10%]]-VENTAS[[#This Row],[Costo SIN Comision]]</f>
        <v>0</v>
      </c>
      <c r="M623" s="16"/>
    </row>
    <row r="624" ht="20" customHeight="1" spans="1:13">
      <c r="A624" s="10" t="s">
        <v>20113</v>
      </c>
      <c r="B624" s="11">
        <f>IFERROR(VLOOKUP(VENTAS[[#This Row],[Código del producto Vendido]],STOCK[],25,FALSE),"-")</f>
        <v>0</v>
      </c>
      <c r="C624" s="11"/>
      <c r="D624" s="11"/>
      <c r="E624" s="11" t="s">
        <v>16571</v>
      </c>
      <c r="F624" s="15" t="str">
        <f>IFERROR(VLOOKUP(VENTAS[[#This Row],[Código del producto Vendido]],STOCK[],5,FALSE),"-")</f>
        <v>Blusa camisa de puño largo - Talla L</v>
      </c>
      <c r="G624" s="15">
        <v>1</v>
      </c>
      <c r="H624" s="16">
        <v>25</v>
      </c>
      <c r="I624" s="16">
        <f>VENTAS[[#This Row],[Cantidad]]*VENTAS[[#This Row],[Precio Venta]]</f>
        <v>25</v>
      </c>
      <c r="J624" s="16">
        <f>IF(VENTAS[[#This Row],[Nombre del Gestor]]&gt;1,VENTAS[[#This Row],[Total]]*10%,0)</f>
        <v>0</v>
      </c>
      <c r="K6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16.37</v>
      </c>
      <c r="L624" s="16">
        <f>VENTAS[[#This Row],[Total]]-VENTAS[[#This Row],[Comisión 10%]]-VENTAS[[#This Row],[Costo SIN Comision]]</f>
        <v>8.63</v>
      </c>
      <c r="M624" s="16"/>
    </row>
    <row r="625" ht="20" customHeight="1" spans="1:13">
      <c r="A625" s="10" t="s">
        <v>20113</v>
      </c>
      <c r="B625" s="11" t="str">
        <f>IFERROR(VLOOKUP(VENTAS[[#This Row],[Código del producto Vendido]],STOCK[],25,FALSE),"-")</f>
        <v>-</v>
      </c>
      <c r="C625" s="11"/>
      <c r="D625" s="11"/>
      <c r="E625" s="11" t="s">
        <v>20123</v>
      </c>
      <c r="F625" s="15" t="str">
        <f>IFERROR(VLOOKUP(VENTAS[[#This Row],[Código del producto Vendido]],STOCK[],5,FALSE),"-")</f>
        <v>-</v>
      </c>
      <c r="G625" s="15">
        <v>2</v>
      </c>
      <c r="H625" s="16">
        <v>25</v>
      </c>
      <c r="I625" s="16">
        <f>VENTAS[[#This Row],[Cantidad]]*VENTAS[[#This Row],[Precio Venta]]</f>
        <v>50</v>
      </c>
      <c r="J625" s="16">
        <f>IF(VENTAS[[#This Row],[Nombre del Gestor]]&gt;1,VENTAS[[#This Row],[Total]]*10%,0)</f>
        <v>0</v>
      </c>
      <c r="K6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625" s="16">
        <f>VENTAS[[#This Row],[Total]]-VENTAS[[#This Row],[Comisión 10%]]-VENTAS[[#This Row],[Costo SIN Comision]]</f>
        <v>0</v>
      </c>
      <c r="M625" s="16"/>
    </row>
    <row r="626" ht="20" customHeight="1" spans="1:13">
      <c r="A626" s="10" t="s">
        <v>20113</v>
      </c>
      <c r="B626" s="11" t="str">
        <f>IFERROR(VLOOKUP(VENTAS[[#This Row],[Código del producto Vendido]],STOCK[],25,FALSE),"-")</f>
        <v>-</v>
      </c>
      <c r="C626" s="11"/>
      <c r="D626" s="11"/>
      <c r="E626" s="11" t="s">
        <v>20124</v>
      </c>
      <c r="F626" s="15" t="str">
        <f>IFERROR(VLOOKUP(VENTAS[[#This Row],[Código del producto Vendido]],STOCK[],5,FALSE),"-")</f>
        <v>-</v>
      </c>
      <c r="G626" s="15">
        <v>2</v>
      </c>
      <c r="H626" s="16">
        <v>25</v>
      </c>
      <c r="I626" s="16">
        <f>VENTAS[[#This Row],[Cantidad]]*VENTAS[[#This Row],[Precio Venta]]</f>
        <v>50</v>
      </c>
      <c r="J626" s="16">
        <f>IF(VENTAS[[#This Row],[Nombre del Gestor]]&gt;1,VENTAS[[#This Row],[Total]]*10%,0)</f>
        <v>0</v>
      </c>
      <c r="K6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626" s="16">
        <f>VENTAS[[#This Row],[Total]]-VENTAS[[#This Row],[Comisión 10%]]-VENTAS[[#This Row],[Costo SIN Comision]]</f>
        <v>0</v>
      </c>
      <c r="M626" s="16"/>
    </row>
    <row r="627" ht="20" customHeight="1" spans="1:13">
      <c r="A627" s="10" t="s">
        <v>20113</v>
      </c>
      <c r="B627" s="11" t="str">
        <f>IFERROR(VLOOKUP(VENTAS[[#This Row],[Código del producto Vendido]],STOCK[],25,FALSE),"-")</f>
        <v>-</v>
      </c>
      <c r="C627" s="11"/>
      <c r="D627" s="11"/>
      <c r="E627" s="11" t="s">
        <v>20125</v>
      </c>
      <c r="F627" s="15" t="str">
        <f>IFERROR(VLOOKUP(VENTAS[[#This Row],[Código del producto Vendido]],STOCK[],5,FALSE),"-")</f>
        <v>-</v>
      </c>
      <c r="G627" s="15">
        <v>1</v>
      </c>
      <c r="H627" s="16">
        <v>18</v>
      </c>
      <c r="I627" s="16">
        <f>VENTAS[[#This Row],[Cantidad]]*VENTAS[[#This Row],[Precio Venta]]</f>
        <v>18</v>
      </c>
      <c r="J627" s="16">
        <f>IF(VENTAS[[#This Row],[Nombre del Gestor]]&gt;1,VENTAS[[#This Row],[Total]]*10%,0)</f>
        <v>0</v>
      </c>
      <c r="K6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627" s="16">
        <f>VENTAS[[#This Row],[Total]]-VENTAS[[#This Row],[Comisión 10%]]-VENTAS[[#This Row],[Costo SIN Comision]]</f>
        <v>0</v>
      </c>
      <c r="M627" s="16"/>
    </row>
    <row r="628" ht="20" customHeight="1" spans="1:13">
      <c r="A628" s="10" t="s">
        <v>20113</v>
      </c>
      <c r="B628" s="11" t="str">
        <f>IFERROR(VLOOKUP(VENTAS[[#This Row],[Código del producto Vendido]],STOCK[],25,FALSE),"-")</f>
        <v>-</v>
      </c>
      <c r="C628" s="11"/>
      <c r="D628" s="11"/>
      <c r="E628" s="11" t="s">
        <v>20126</v>
      </c>
      <c r="F628" s="15" t="str">
        <f>IFERROR(VLOOKUP(VENTAS[[#This Row],[Código del producto Vendido]],STOCK[],5,FALSE),"-")</f>
        <v>-</v>
      </c>
      <c r="G628" s="15">
        <v>1</v>
      </c>
      <c r="H628" s="16">
        <v>18</v>
      </c>
      <c r="I628" s="16">
        <f>VENTAS[[#This Row],[Cantidad]]*VENTAS[[#This Row],[Precio Venta]]</f>
        <v>18</v>
      </c>
      <c r="J628" s="16">
        <f>IF(VENTAS[[#This Row],[Nombre del Gestor]]&gt;1,VENTAS[[#This Row],[Total]]*10%,0)</f>
        <v>0</v>
      </c>
      <c r="K6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628" s="16">
        <f>VENTAS[[#This Row],[Total]]-VENTAS[[#This Row],[Comisión 10%]]-VENTAS[[#This Row],[Costo SIN Comision]]</f>
        <v>0</v>
      </c>
      <c r="M628" s="16"/>
    </row>
    <row r="629" ht="20" customHeight="1" spans="1:13">
      <c r="A629" s="10" t="s">
        <v>20113</v>
      </c>
      <c r="B629" s="11" t="str">
        <f>IFERROR(VLOOKUP(VENTAS[[#This Row],[Código del producto Vendido]],STOCK[],25,FALSE),"-")</f>
        <v>-</v>
      </c>
      <c r="C629" s="11"/>
      <c r="D629" s="11"/>
      <c r="E629" s="11" t="s">
        <v>20127</v>
      </c>
      <c r="F629" s="15" t="str">
        <f>IFERROR(VLOOKUP(VENTAS[[#This Row],[Código del producto Vendido]],STOCK[],5,FALSE),"-")</f>
        <v>-</v>
      </c>
      <c r="G629" s="15">
        <v>1</v>
      </c>
      <c r="H629" s="16">
        <v>22</v>
      </c>
      <c r="I629" s="16">
        <f>VENTAS[[#This Row],[Cantidad]]*VENTAS[[#This Row],[Precio Venta]]</f>
        <v>22</v>
      </c>
      <c r="J629" s="16">
        <f>IF(VENTAS[[#This Row],[Nombre del Gestor]]&gt;1,VENTAS[[#This Row],[Total]]*10%,0)</f>
        <v>0</v>
      </c>
      <c r="K6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629" s="16">
        <f>VENTAS[[#This Row],[Total]]-VENTAS[[#This Row],[Comisión 10%]]-VENTAS[[#This Row],[Costo SIN Comision]]</f>
        <v>0</v>
      </c>
      <c r="M629" s="16"/>
    </row>
    <row r="630" ht="20" customHeight="1" spans="1:13">
      <c r="A630" s="10" t="s">
        <v>20113</v>
      </c>
      <c r="B630" s="11" t="str">
        <f>IFERROR(VLOOKUP(VENTAS[[#This Row],[Código del producto Vendido]],STOCK[],25,FALSE),"-")</f>
        <v>-</v>
      </c>
      <c r="C630" s="11"/>
      <c r="D630" s="11"/>
      <c r="E630" s="11" t="s">
        <v>20128</v>
      </c>
      <c r="F630" s="15" t="str">
        <f>IFERROR(VLOOKUP(VENTAS[[#This Row],[Código del producto Vendido]],STOCK[],5,FALSE),"-")</f>
        <v>-</v>
      </c>
      <c r="G630" s="15">
        <v>2</v>
      </c>
      <c r="H630" s="16">
        <v>28</v>
      </c>
      <c r="I630" s="16">
        <f>VENTAS[[#This Row],[Cantidad]]*VENTAS[[#This Row],[Precio Venta]]</f>
        <v>56</v>
      </c>
      <c r="J630" s="16">
        <f>IF(VENTAS[[#This Row],[Nombre del Gestor]]&gt;1,VENTAS[[#This Row],[Total]]*10%,0)</f>
        <v>0</v>
      </c>
      <c r="K6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56</v>
      </c>
      <c r="L630" s="16">
        <f>VENTAS[[#This Row],[Total]]-VENTAS[[#This Row],[Comisión 10%]]-VENTAS[[#This Row],[Costo SIN Comision]]</f>
        <v>0</v>
      </c>
      <c r="M630" s="16"/>
    </row>
    <row r="631" ht="20" customHeight="1" spans="1:13">
      <c r="A631" s="10" t="s">
        <v>20113</v>
      </c>
      <c r="B631" s="11" t="str">
        <f>IFERROR(VLOOKUP(VENTAS[[#This Row],[Código del producto Vendido]],STOCK[],25,FALSE),"-")</f>
        <v>-</v>
      </c>
      <c r="C631" s="11"/>
      <c r="D631" s="11"/>
      <c r="E631" s="11" t="s">
        <v>20129</v>
      </c>
      <c r="F631" s="15" t="str">
        <f>IFERROR(VLOOKUP(VENTAS[[#This Row],[Código del producto Vendido]],STOCK[],5,FALSE),"-")</f>
        <v>-</v>
      </c>
      <c r="G631" s="15">
        <v>1</v>
      </c>
      <c r="H631" s="16">
        <v>20</v>
      </c>
      <c r="I631" s="16">
        <f>VENTAS[[#This Row],[Cantidad]]*VENTAS[[#This Row],[Precio Venta]]</f>
        <v>20</v>
      </c>
      <c r="J631" s="16">
        <f>IF(VENTAS[[#This Row],[Nombre del Gestor]]&gt;1,VENTAS[[#This Row],[Total]]*10%,0)</f>
        <v>0</v>
      </c>
      <c r="K6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631" s="16">
        <f>VENTAS[[#This Row],[Total]]-VENTAS[[#This Row],[Comisión 10%]]-VENTAS[[#This Row],[Costo SIN Comision]]</f>
        <v>0</v>
      </c>
      <c r="M631" s="16"/>
    </row>
    <row r="632" ht="20" customHeight="1" spans="1:13">
      <c r="A632" s="10" t="s">
        <v>20113</v>
      </c>
      <c r="B632" s="11" t="str">
        <f>IFERROR(VLOOKUP(VENTAS[[#This Row],[Código del producto Vendido]],STOCK[],25,FALSE),"-")</f>
        <v>-</v>
      </c>
      <c r="C632" s="11"/>
      <c r="D632" s="11"/>
      <c r="E632" s="11" t="s">
        <v>20130</v>
      </c>
      <c r="F632" s="15" t="str">
        <f>IFERROR(VLOOKUP(VENTAS[[#This Row],[Código del producto Vendido]],STOCK[],5,FALSE),"-")</f>
        <v>-</v>
      </c>
      <c r="G632" s="15">
        <v>1</v>
      </c>
      <c r="H632" s="16">
        <v>25</v>
      </c>
      <c r="I632" s="16">
        <f>VENTAS[[#This Row],[Cantidad]]*VENTAS[[#This Row],[Precio Venta]]</f>
        <v>25</v>
      </c>
      <c r="J632" s="16">
        <f>IF(VENTAS[[#This Row],[Nombre del Gestor]]&gt;1,VENTAS[[#This Row],[Total]]*10%,0)</f>
        <v>0</v>
      </c>
      <c r="K6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632" s="16">
        <f>VENTAS[[#This Row],[Total]]-VENTAS[[#This Row],[Comisión 10%]]-VENTAS[[#This Row],[Costo SIN Comision]]</f>
        <v>0</v>
      </c>
      <c r="M632" s="16"/>
    </row>
    <row r="633" ht="20" customHeight="1" spans="1:13">
      <c r="A633" s="10" t="s">
        <v>20113</v>
      </c>
      <c r="B633" s="11" t="str">
        <f>IFERROR(VLOOKUP(VENTAS[[#This Row],[Código del producto Vendido]],STOCK[],25,FALSE),"-")</f>
        <v>-</v>
      </c>
      <c r="C633" s="11"/>
      <c r="D633" s="11"/>
      <c r="E633" s="11" t="s">
        <v>19826</v>
      </c>
      <c r="F633" s="15" t="str">
        <f>IFERROR(VLOOKUP(VENTAS[[#This Row],[Código del producto Vendido]],STOCK[],5,FALSE),"-")</f>
        <v>-</v>
      </c>
      <c r="G633" s="15">
        <v>1</v>
      </c>
      <c r="H633" s="16">
        <v>16</v>
      </c>
      <c r="I633" s="16">
        <f>VENTAS[[#This Row],[Cantidad]]*VENTAS[[#This Row],[Precio Venta]]</f>
        <v>16</v>
      </c>
      <c r="J633" s="16">
        <f>IF(VENTAS[[#This Row],[Nombre del Gestor]]&gt;1,VENTAS[[#This Row],[Total]]*10%,0)</f>
        <v>0</v>
      </c>
      <c r="K6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633" s="16">
        <f>VENTAS[[#This Row],[Total]]-VENTAS[[#This Row],[Comisión 10%]]-VENTAS[[#This Row],[Costo SIN Comision]]</f>
        <v>0</v>
      </c>
      <c r="M633" s="16"/>
    </row>
    <row r="634" ht="20" customHeight="1" spans="1:13">
      <c r="A634" s="10" t="s">
        <v>20113</v>
      </c>
      <c r="B634" s="11" t="str">
        <f>IFERROR(VLOOKUP(VENTAS[[#This Row],[Código del producto Vendido]],STOCK[],25,FALSE),"-")</f>
        <v>-</v>
      </c>
      <c r="C634" s="11"/>
      <c r="D634" s="11"/>
      <c r="E634" s="11" t="s">
        <v>20131</v>
      </c>
      <c r="F634" s="15" t="str">
        <f>IFERROR(VLOOKUP(VENTAS[[#This Row],[Código del producto Vendido]],STOCK[],5,FALSE),"-")</f>
        <v>-</v>
      </c>
      <c r="G634" s="15">
        <v>1</v>
      </c>
      <c r="H634" s="16">
        <v>22</v>
      </c>
      <c r="I634" s="16">
        <f>VENTAS[[#This Row],[Cantidad]]*VENTAS[[#This Row],[Precio Venta]]</f>
        <v>22</v>
      </c>
      <c r="J634" s="16">
        <f>IF(VENTAS[[#This Row],[Nombre del Gestor]]&gt;1,VENTAS[[#This Row],[Total]]*10%,0)</f>
        <v>0</v>
      </c>
      <c r="K6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634" s="16">
        <f>VENTAS[[#This Row],[Total]]-VENTAS[[#This Row],[Comisión 10%]]-VENTAS[[#This Row],[Costo SIN Comision]]</f>
        <v>0</v>
      </c>
      <c r="M634" s="16"/>
    </row>
    <row r="635" ht="20" customHeight="1" spans="1:13">
      <c r="A635" s="10" t="s">
        <v>20113</v>
      </c>
      <c r="B635" s="11" t="str">
        <f>IFERROR(VLOOKUP(VENTAS[[#This Row],[Código del producto Vendido]],STOCK[],25,FALSE),"-")</f>
        <v>-</v>
      </c>
      <c r="C635" s="11"/>
      <c r="D635" s="11"/>
      <c r="E635" s="11" t="s">
        <v>20132</v>
      </c>
      <c r="F635" s="15" t="str">
        <f>IFERROR(VLOOKUP(VENTAS[[#This Row],[Código del producto Vendido]],STOCK[],5,FALSE),"-")</f>
        <v>-</v>
      </c>
      <c r="G635" s="15">
        <v>1</v>
      </c>
      <c r="H635" s="16">
        <v>9</v>
      </c>
      <c r="I635" s="16">
        <f>VENTAS[[#This Row],[Cantidad]]*VENTAS[[#This Row],[Precio Venta]]</f>
        <v>9</v>
      </c>
      <c r="J635" s="16">
        <f>IF(VENTAS[[#This Row],[Nombre del Gestor]]&gt;1,VENTAS[[#This Row],[Total]]*10%,0)</f>
        <v>0</v>
      </c>
      <c r="K6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635" s="16">
        <f>VENTAS[[#This Row],[Total]]-VENTAS[[#This Row],[Comisión 10%]]-VENTAS[[#This Row],[Costo SIN Comision]]</f>
        <v>0</v>
      </c>
      <c r="M635" s="16"/>
    </row>
    <row r="636" ht="20" customHeight="1" spans="1:13">
      <c r="A636" s="10" t="s">
        <v>20113</v>
      </c>
      <c r="B636" s="11" t="str">
        <f>IFERROR(VLOOKUP(VENTAS[[#This Row],[Código del producto Vendido]],STOCK[],25,FALSE),"-")</f>
        <v>-</v>
      </c>
      <c r="C636" s="11"/>
      <c r="D636" s="11"/>
      <c r="E636" s="11" t="s">
        <v>20133</v>
      </c>
      <c r="F636" s="15" t="str">
        <f>IFERROR(VLOOKUP(VENTAS[[#This Row],[Código del producto Vendido]],STOCK[],5,FALSE),"-")</f>
        <v>-</v>
      </c>
      <c r="G636" s="15">
        <v>1</v>
      </c>
      <c r="H636" s="16">
        <v>40</v>
      </c>
      <c r="I636" s="16">
        <f>VENTAS[[#This Row],[Cantidad]]*VENTAS[[#This Row],[Precio Venta]]</f>
        <v>40</v>
      </c>
      <c r="J636" s="16">
        <f>IF(VENTAS[[#This Row],[Nombre del Gestor]]&gt;1,VENTAS[[#This Row],[Total]]*10%,0)</f>
        <v>0</v>
      </c>
      <c r="K6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636" s="16">
        <f>VENTAS[[#This Row],[Total]]-VENTAS[[#This Row],[Comisión 10%]]-VENTAS[[#This Row],[Costo SIN Comision]]</f>
        <v>0</v>
      </c>
      <c r="M636" s="16"/>
    </row>
    <row r="637" ht="20" customHeight="1" spans="1:13">
      <c r="A637" s="10" t="s">
        <v>20113</v>
      </c>
      <c r="B637" s="11" t="str">
        <f>IFERROR(VLOOKUP(VENTAS[[#This Row],[Código del producto Vendido]],STOCK[],25,FALSE),"-")</f>
        <v>-</v>
      </c>
      <c r="C637" s="11" t="s">
        <v>20134</v>
      </c>
      <c r="D637" s="11" t="s">
        <v>20135</v>
      </c>
      <c r="E637" s="11" t="s">
        <v>20136</v>
      </c>
      <c r="F637" s="15" t="str">
        <f>IFERROR(VLOOKUP(VENTAS[[#This Row],[Código del producto Vendido]],STOCK[],5,FALSE),"-")</f>
        <v>-</v>
      </c>
      <c r="G637" s="15">
        <v>1</v>
      </c>
      <c r="H637" s="16">
        <v>40</v>
      </c>
      <c r="I637" s="16">
        <f>VENTAS[[#This Row],[Cantidad]]*VENTAS[[#This Row],[Precio Venta]]</f>
        <v>40</v>
      </c>
      <c r="J637" s="16">
        <f>IF(VENTAS[[#This Row],[Nombre del Gestor]]&gt;1,VENTAS[[#This Row],[Total]]*10%,0)</f>
        <v>4</v>
      </c>
      <c r="K6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637" s="16">
        <f>VENTAS[[#This Row],[Total]]-VENTAS[[#This Row],[Comisión 10%]]-VENTAS[[#This Row],[Costo SIN Comision]]</f>
        <v>-4</v>
      </c>
      <c r="M637" s="16"/>
    </row>
    <row r="638" ht="20" customHeight="1" spans="1:13">
      <c r="A638" s="10" t="s">
        <v>20113</v>
      </c>
      <c r="B638" s="11" t="str">
        <f>IFERROR(VLOOKUP(VENTAS[[#This Row],[Código del producto Vendido]],STOCK[],25,FALSE),"-")</f>
        <v>-</v>
      </c>
      <c r="C638" s="11"/>
      <c r="D638" s="11" t="s">
        <v>20137</v>
      </c>
      <c r="E638" s="11" t="s">
        <v>20138</v>
      </c>
      <c r="F638" s="15" t="str">
        <f>IFERROR(VLOOKUP(VENTAS[[#This Row],[Código del producto Vendido]],STOCK[],5,FALSE),"-")</f>
        <v>-</v>
      </c>
      <c r="G638" s="15">
        <v>1</v>
      </c>
      <c r="H638" s="16">
        <v>0</v>
      </c>
      <c r="I638" s="16">
        <f>VENTAS[[#This Row],[Cantidad]]*VENTAS[[#This Row],[Precio Venta]]</f>
        <v>0</v>
      </c>
      <c r="J638" s="16">
        <f>IF(VENTAS[[#This Row],[Nombre del Gestor]]&gt;1,VENTAS[[#This Row],[Total]]*10%,0)</f>
        <v>0</v>
      </c>
      <c r="K6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638" s="16">
        <f>VENTAS[[#This Row],[Total]]-VENTAS[[#This Row],[Comisión 10%]]-VENTAS[[#This Row],[Costo SIN Comision]]</f>
        <v>0</v>
      </c>
      <c r="M638" s="16"/>
    </row>
    <row r="639" ht="20" customHeight="1" spans="1:13">
      <c r="A639" s="10" t="s">
        <v>20113</v>
      </c>
      <c r="B639" s="11" t="str">
        <f>IFERROR(VLOOKUP(VENTAS[[#This Row],[Código del producto Vendido]],STOCK[],25,FALSE),"-")</f>
        <v>-</v>
      </c>
      <c r="C639" s="11"/>
      <c r="D639" s="11" t="s">
        <v>20139</v>
      </c>
      <c r="E639" s="11" t="s">
        <v>20140</v>
      </c>
      <c r="F639" s="15" t="str">
        <f>IFERROR(VLOOKUP(VENTAS[[#This Row],[Código del producto Vendido]],STOCK[],5,FALSE),"-")</f>
        <v>-</v>
      </c>
      <c r="G639" s="15">
        <v>1</v>
      </c>
      <c r="H639" s="16">
        <v>25</v>
      </c>
      <c r="I639" s="16">
        <f>VENTAS[[#This Row],[Cantidad]]*VENTAS[[#This Row],[Precio Venta]]</f>
        <v>25</v>
      </c>
      <c r="J639" s="16">
        <f>IF(VENTAS[[#This Row],[Nombre del Gestor]]&gt;1,VENTAS[[#This Row],[Total]]*10%,0)</f>
        <v>2.5</v>
      </c>
      <c r="K6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639" s="16">
        <f>VENTAS[[#This Row],[Total]]-VENTAS[[#This Row],[Comisión 10%]]-VENTAS[[#This Row],[Costo SIN Comision]]</f>
        <v>-2.5</v>
      </c>
      <c r="M639" s="16"/>
    </row>
    <row r="640" ht="20" customHeight="1" spans="1:13">
      <c r="A640" s="10" t="s">
        <v>20113</v>
      </c>
      <c r="B640" s="11" t="str">
        <f>IFERROR(VLOOKUP(VENTAS[[#This Row],[Código del producto Vendido]],STOCK[],25,FALSE),"-")</f>
        <v>-</v>
      </c>
      <c r="C640" s="11"/>
      <c r="D640" s="11" t="s">
        <v>20115</v>
      </c>
      <c r="E640" s="11" t="s">
        <v>20141</v>
      </c>
      <c r="F640" s="15" t="str">
        <f>IFERROR(VLOOKUP(VENTAS[[#This Row],[Código del producto Vendido]],STOCK[],5,FALSE),"-")</f>
        <v>-</v>
      </c>
      <c r="G640" s="15">
        <v>1</v>
      </c>
      <c r="H640" s="16">
        <v>28</v>
      </c>
      <c r="I640" s="16">
        <f>VENTAS[[#This Row],[Cantidad]]*VENTAS[[#This Row],[Precio Venta]]</f>
        <v>28</v>
      </c>
      <c r="J640" s="16">
        <f>IF(VENTAS[[#This Row],[Nombre del Gestor]]&gt;1,VENTAS[[#This Row],[Total]]*10%,0)</f>
        <v>2.8</v>
      </c>
      <c r="K6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640" s="16">
        <f>VENTAS[[#This Row],[Total]]-VENTAS[[#This Row],[Comisión 10%]]-VENTAS[[#This Row],[Costo SIN Comision]]</f>
        <v>-2.8</v>
      </c>
      <c r="M640" s="16"/>
    </row>
    <row r="641" ht="20" customHeight="1" spans="1:13">
      <c r="A641" s="10" t="s">
        <v>20113</v>
      </c>
      <c r="B641" s="11" t="str">
        <f>IFERROR(VLOOKUP(VENTAS[[#This Row],[Código del producto Vendido]],STOCK[],25,FALSE),"-")</f>
        <v>-</v>
      </c>
      <c r="C641" s="11"/>
      <c r="D641" s="11" t="s">
        <v>20139</v>
      </c>
      <c r="E641" s="11" t="s">
        <v>20142</v>
      </c>
      <c r="F641" s="15" t="str">
        <f>IFERROR(VLOOKUP(VENTAS[[#This Row],[Código del producto Vendido]],STOCK[],5,FALSE),"-")</f>
        <v>-</v>
      </c>
      <c r="G641" s="15">
        <v>1</v>
      </c>
      <c r="H641" s="16">
        <v>13</v>
      </c>
      <c r="I641" s="16">
        <f>VENTAS[[#This Row],[Cantidad]]*VENTAS[[#This Row],[Precio Venta]]</f>
        <v>13</v>
      </c>
      <c r="J641" s="16">
        <f>IF(VENTAS[[#This Row],[Nombre del Gestor]]&gt;1,VENTAS[[#This Row],[Total]]*10%,0)</f>
        <v>1.3</v>
      </c>
      <c r="K6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641" s="16">
        <f>VENTAS[[#This Row],[Total]]-VENTAS[[#This Row],[Comisión 10%]]-VENTAS[[#This Row],[Costo SIN Comision]]</f>
        <v>-1.3</v>
      </c>
      <c r="M641" s="16"/>
    </row>
    <row r="642" ht="20" customHeight="1" spans="1:13">
      <c r="A642" s="10" t="s">
        <v>20113</v>
      </c>
      <c r="B642" s="11" t="str">
        <f>IFERROR(VLOOKUP(VENTAS[[#This Row],[Código del producto Vendido]],STOCK[],25,FALSE),"-")</f>
        <v>-</v>
      </c>
      <c r="C642" s="11"/>
      <c r="D642" s="11" t="s">
        <v>20139</v>
      </c>
      <c r="E642" s="11" t="s">
        <v>20143</v>
      </c>
      <c r="F642" s="15" t="str">
        <f>IFERROR(VLOOKUP(VENTAS[[#This Row],[Código del producto Vendido]],STOCK[],5,FALSE),"-")</f>
        <v>-</v>
      </c>
      <c r="G642" s="15">
        <v>1</v>
      </c>
      <c r="H642" s="16">
        <v>13</v>
      </c>
      <c r="I642" s="16">
        <f>VENTAS[[#This Row],[Cantidad]]*VENTAS[[#This Row],[Precio Venta]]</f>
        <v>13</v>
      </c>
      <c r="J642" s="16">
        <f>IF(VENTAS[[#This Row],[Nombre del Gestor]]&gt;1,VENTAS[[#This Row],[Total]]*10%,0)</f>
        <v>1.3</v>
      </c>
      <c r="K6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642" s="16">
        <f>VENTAS[[#This Row],[Total]]-VENTAS[[#This Row],[Comisión 10%]]-VENTAS[[#This Row],[Costo SIN Comision]]</f>
        <v>-1.3</v>
      </c>
      <c r="M642" s="16"/>
    </row>
    <row r="643" ht="20" customHeight="1" spans="1:13">
      <c r="A643" s="10" t="s">
        <v>20113</v>
      </c>
      <c r="B643" s="11" t="str">
        <f>IFERROR(VLOOKUP(VENTAS[[#This Row],[Código del producto Vendido]],STOCK[],25,FALSE),"-")</f>
        <v>-</v>
      </c>
      <c r="C643" s="11"/>
      <c r="D643" s="11" t="s">
        <v>20139</v>
      </c>
      <c r="E643" s="11" t="s">
        <v>20144</v>
      </c>
      <c r="F643" s="15" t="str">
        <f>IFERROR(VLOOKUP(VENTAS[[#This Row],[Código del producto Vendido]],STOCK[],5,FALSE),"-")</f>
        <v>-</v>
      </c>
      <c r="G643" s="15">
        <v>1</v>
      </c>
      <c r="H643" s="16">
        <v>12</v>
      </c>
      <c r="I643" s="16">
        <f>VENTAS[[#This Row],[Cantidad]]*VENTAS[[#This Row],[Precio Venta]]</f>
        <v>12</v>
      </c>
      <c r="J643" s="16">
        <f>IF(VENTAS[[#This Row],[Nombre del Gestor]]&gt;1,VENTAS[[#This Row],[Total]]*10%,0)</f>
        <v>1.2</v>
      </c>
      <c r="K6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643" s="16">
        <f>VENTAS[[#This Row],[Total]]-VENTAS[[#This Row],[Comisión 10%]]-VENTAS[[#This Row],[Costo SIN Comision]]</f>
        <v>-1.2</v>
      </c>
      <c r="M643" s="16"/>
    </row>
    <row r="644" ht="20" customHeight="1" spans="1:13">
      <c r="A644" s="10" t="s">
        <v>20113</v>
      </c>
      <c r="B644" s="11">
        <f>IFERROR(VLOOKUP(VENTAS[[#This Row],[Código del producto Vendido]],STOCK[],25,FALSE),"-")</f>
        <v>0</v>
      </c>
      <c r="C644" s="11"/>
      <c r="D644" s="11" t="s">
        <v>20139</v>
      </c>
      <c r="E644" s="11" t="s">
        <v>16881</v>
      </c>
      <c r="F644" s="15" t="str">
        <f>IFERROR(VLOOKUP(VENTAS[[#This Row],[Código del producto Vendido]],STOCK[],5,FALSE),"-")</f>
        <v>Pullover negro cuello redondo - Talla M</v>
      </c>
      <c r="G644" s="15">
        <v>1</v>
      </c>
      <c r="H644" s="16">
        <v>12</v>
      </c>
      <c r="I644" s="16">
        <f>VENTAS[[#This Row],[Cantidad]]*VENTAS[[#This Row],[Precio Venta]]</f>
        <v>12</v>
      </c>
      <c r="J644" s="16">
        <f>IF(VENTAS[[#This Row],[Nombre del Gestor]]&gt;1,VENTAS[[#This Row],[Total]]*10%,0)</f>
        <v>1.2</v>
      </c>
      <c r="K6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644" s="16">
        <f>VENTAS[[#This Row],[Total]]-VENTAS[[#This Row],[Comisión 10%]]-VENTAS[[#This Row],[Costo SIN Comision]]</f>
        <v>1.8</v>
      </c>
      <c r="M644" s="16"/>
    </row>
    <row r="645" ht="20" customHeight="1" spans="1:13">
      <c r="A645" s="10" t="s">
        <v>20113</v>
      </c>
      <c r="B645" s="11" t="str">
        <f>IFERROR(VLOOKUP(VENTAS[[#This Row],[Código del producto Vendido]],STOCK[],25,FALSE),"-")</f>
        <v>-</v>
      </c>
      <c r="C645" s="11"/>
      <c r="D645" s="11"/>
      <c r="E645" s="11" t="s">
        <v>20145</v>
      </c>
      <c r="F645" s="15" t="str">
        <f>IFERROR(VLOOKUP(VENTAS[[#This Row],[Código del producto Vendido]],STOCK[],5,FALSE),"-")</f>
        <v>-</v>
      </c>
      <c r="G645" s="15">
        <v>1</v>
      </c>
      <c r="H645" s="16">
        <v>13</v>
      </c>
      <c r="I645" s="16">
        <f>VENTAS[[#This Row],[Cantidad]]*VENTAS[[#This Row],[Precio Venta]]</f>
        <v>13</v>
      </c>
      <c r="J645" s="16">
        <f>IF(VENTAS[[#This Row],[Nombre del Gestor]]&gt;1,VENTAS[[#This Row],[Total]]*10%,0)</f>
        <v>0</v>
      </c>
      <c r="K6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645" s="16">
        <f>VENTAS[[#This Row],[Total]]-VENTAS[[#This Row],[Comisión 10%]]-VENTAS[[#This Row],[Costo SIN Comision]]</f>
        <v>0</v>
      </c>
      <c r="M645" s="16"/>
    </row>
    <row r="646" ht="20" customHeight="1" spans="1:13">
      <c r="A646" s="10" t="s">
        <v>20113</v>
      </c>
      <c r="B646" s="11" t="str">
        <f>IFERROR(VLOOKUP(VENTAS[[#This Row],[Código del producto Vendido]],STOCK[],25,FALSE),"-")</f>
        <v>-</v>
      </c>
      <c r="C646" s="11"/>
      <c r="D646" s="11"/>
      <c r="E646" s="11" t="s">
        <v>20146</v>
      </c>
      <c r="F646" s="15" t="str">
        <f>IFERROR(VLOOKUP(VENTAS[[#This Row],[Código del producto Vendido]],STOCK[],5,FALSE),"-")</f>
        <v>-</v>
      </c>
      <c r="G646" s="15">
        <v>1</v>
      </c>
      <c r="H646" s="16">
        <v>28</v>
      </c>
      <c r="I646" s="16">
        <f>VENTAS[[#This Row],[Cantidad]]*VENTAS[[#This Row],[Precio Venta]]</f>
        <v>28</v>
      </c>
      <c r="J646" s="16">
        <f>IF(VENTAS[[#This Row],[Nombre del Gestor]]&gt;1,VENTAS[[#This Row],[Total]]*10%,0)</f>
        <v>0</v>
      </c>
      <c r="K6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646" s="16">
        <f>VENTAS[[#This Row],[Total]]-VENTAS[[#This Row],[Comisión 10%]]-VENTAS[[#This Row],[Costo SIN Comision]]</f>
        <v>0</v>
      </c>
      <c r="M646" s="16"/>
    </row>
    <row r="647" ht="20" customHeight="1" spans="1:13">
      <c r="A647" s="10" t="s">
        <v>20113</v>
      </c>
      <c r="B647" s="11" t="str">
        <f>IFERROR(VLOOKUP(VENTAS[[#This Row],[Código del producto Vendido]],STOCK[],25,FALSE),"-")</f>
        <v>-</v>
      </c>
      <c r="C647" s="11"/>
      <c r="D647" s="11" t="s">
        <v>20147</v>
      </c>
      <c r="E647" s="11" t="s">
        <v>20148</v>
      </c>
      <c r="F647" s="15" t="str">
        <f>IFERROR(VLOOKUP(VENTAS[[#This Row],[Código del producto Vendido]],STOCK[],5,FALSE),"-")</f>
        <v>-</v>
      </c>
      <c r="G647" s="15">
        <v>1</v>
      </c>
      <c r="H647" s="16">
        <v>35</v>
      </c>
      <c r="I647" s="16">
        <f>VENTAS[[#This Row],[Cantidad]]*VENTAS[[#This Row],[Precio Venta]]</f>
        <v>35</v>
      </c>
      <c r="J647" s="16">
        <f>IF(VENTAS[[#This Row],[Nombre del Gestor]]&gt;1,VENTAS[[#This Row],[Total]]*10%,0)</f>
        <v>3.5</v>
      </c>
      <c r="K6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647" s="16">
        <f>VENTAS[[#This Row],[Total]]-VENTAS[[#This Row],[Comisión 10%]]-VENTAS[[#This Row],[Costo SIN Comision]]</f>
        <v>-3.5</v>
      </c>
      <c r="M647" s="16"/>
    </row>
    <row r="648" ht="20" customHeight="1" spans="1:13">
      <c r="A648" s="10" t="s">
        <v>20113</v>
      </c>
      <c r="B648" s="11" t="str">
        <f>IFERROR(VLOOKUP(VENTAS[[#This Row],[Código del producto Vendido]],STOCK[],25,FALSE),"-")</f>
        <v>-</v>
      </c>
      <c r="C648" s="11"/>
      <c r="D648" s="11"/>
      <c r="E648" s="11" t="s">
        <v>20149</v>
      </c>
      <c r="F648" s="15" t="str">
        <f>IFERROR(VLOOKUP(VENTAS[[#This Row],[Código del producto Vendido]],STOCK[],5,FALSE),"-")</f>
        <v>-</v>
      </c>
      <c r="G648" s="15">
        <v>1</v>
      </c>
      <c r="H648" s="16">
        <v>25</v>
      </c>
      <c r="I648" s="16">
        <f>VENTAS[[#This Row],[Cantidad]]*VENTAS[[#This Row],[Precio Venta]]</f>
        <v>25</v>
      </c>
      <c r="J648" s="16">
        <f>IF(VENTAS[[#This Row],[Nombre del Gestor]]&gt;1,VENTAS[[#This Row],[Total]]*10%,0)</f>
        <v>0</v>
      </c>
      <c r="K6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648" s="16">
        <f>VENTAS[[#This Row],[Total]]-VENTAS[[#This Row],[Comisión 10%]]-VENTAS[[#This Row],[Costo SIN Comision]]</f>
        <v>0</v>
      </c>
      <c r="M648" s="16"/>
    </row>
    <row r="649" ht="20" customHeight="1" spans="1:13">
      <c r="A649" s="10" t="s">
        <v>20113</v>
      </c>
      <c r="B649" s="11" t="str">
        <f>IFERROR(VLOOKUP(VENTAS[[#This Row],[Código del producto Vendido]],STOCK[],25,FALSE),"-")</f>
        <v>-</v>
      </c>
      <c r="C649" s="11"/>
      <c r="D649" s="11"/>
      <c r="E649" s="11" t="s">
        <v>20150</v>
      </c>
      <c r="F649" s="15" t="str">
        <f>IFERROR(VLOOKUP(VENTAS[[#This Row],[Código del producto Vendido]],STOCK[],5,FALSE),"-")</f>
        <v>-</v>
      </c>
      <c r="G649" s="15">
        <v>1</v>
      </c>
      <c r="H649" s="16">
        <v>25</v>
      </c>
      <c r="I649" s="16">
        <f>VENTAS[[#This Row],[Cantidad]]*VENTAS[[#This Row],[Precio Venta]]</f>
        <v>25</v>
      </c>
      <c r="J649" s="16">
        <f>IF(VENTAS[[#This Row],[Nombre del Gestor]]&gt;1,VENTAS[[#This Row],[Total]]*10%,0)</f>
        <v>0</v>
      </c>
      <c r="K6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649" s="16">
        <f>VENTAS[[#This Row],[Total]]-VENTAS[[#This Row],[Comisión 10%]]-VENTAS[[#This Row],[Costo SIN Comision]]</f>
        <v>0</v>
      </c>
      <c r="M649" s="16"/>
    </row>
    <row r="650" ht="20" customHeight="1" spans="1:13">
      <c r="A650" s="10" t="s">
        <v>20113</v>
      </c>
      <c r="B650" s="11" t="str">
        <f>IFERROR(VLOOKUP(VENTAS[[#This Row],[Código del producto Vendido]],STOCK[],25,FALSE),"-")</f>
        <v>-</v>
      </c>
      <c r="C650" s="11"/>
      <c r="D650" s="11"/>
      <c r="E650" s="11" t="s">
        <v>20151</v>
      </c>
      <c r="F650" s="15" t="str">
        <f>IFERROR(VLOOKUP(VENTAS[[#This Row],[Código del producto Vendido]],STOCK[],5,FALSE),"-")</f>
        <v>-</v>
      </c>
      <c r="G650" s="15">
        <v>1</v>
      </c>
      <c r="H650" s="16">
        <v>25</v>
      </c>
      <c r="I650" s="16">
        <f>VENTAS[[#This Row],[Cantidad]]*VENTAS[[#This Row],[Precio Venta]]</f>
        <v>25</v>
      </c>
      <c r="J650" s="16">
        <f>IF(VENTAS[[#This Row],[Nombre del Gestor]]&gt;1,VENTAS[[#This Row],[Total]]*10%,0)</f>
        <v>0</v>
      </c>
      <c r="K6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650" s="16">
        <f>VENTAS[[#This Row],[Total]]-VENTAS[[#This Row],[Comisión 10%]]-VENTAS[[#This Row],[Costo SIN Comision]]</f>
        <v>0</v>
      </c>
      <c r="M650" s="16"/>
    </row>
    <row r="651" ht="20" customHeight="1" spans="1:13">
      <c r="A651" s="10" t="s">
        <v>20113</v>
      </c>
      <c r="B651" s="11" t="str">
        <f>IFERROR(VLOOKUP(VENTAS[[#This Row],[Código del producto Vendido]],STOCK[],25,FALSE),"-")</f>
        <v>-</v>
      </c>
      <c r="C651" s="11"/>
      <c r="D651" s="11"/>
      <c r="E651" s="11" t="s">
        <v>20152</v>
      </c>
      <c r="F651" s="15" t="str">
        <f>IFERROR(VLOOKUP(VENTAS[[#This Row],[Código del producto Vendido]],STOCK[],5,FALSE),"-")</f>
        <v>-</v>
      </c>
      <c r="G651" s="15">
        <v>1</v>
      </c>
      <c r="H651" s="16">
        <v>22</v>
      </c>
      <c r="I651" s="16">
        <f>VENTAS[[#This Row],[Cantidad]]*VENTAS[[#This Row],[Precio Venta]]</f>
        <v>22</v>
      </c>
      <c r="J651" s="16">
        <f>IF(VENTAS[[#This Row],[Nombre del Gestor]]&gt;1,VENTAS[[#This Row],[Total]]*10%,0)</f>
        <v>0</v>
      </c>
      <c r="K6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651" s="16">
        <f>VENTAS[[#This Row],[Total]]-VENTAS[[#This Row],[Comisión 10%]]-VENTAS[[#This Row],[Costo SIN Comision]]</f>
        <v>0</v>
      </c>
      <c r="M651" s="16"/>
    </row>
    <row r="652" ht="20" customHeight="1" spans="1:13">
      <c r="A652" s="10" t="s">
        <v>20113</v>
      </c>
      <c r="B652" s="11" t="str">
        <f>IFERROR(VLOOKUP(VENTAS[[#This Row],[Código del producto Vendido]],STOCK[],25,FALSE),"-")</f>
        <v>-</v>
      </c>
      <c r="C652" s="11"/>
      <c r="D652" s="11"/>
      <c r="E652" s="11" t="s">
        <v>20153</v>
      </c>
      <c r="F652" s="15" t="str">
        <f>IFERROR(VLOOKUP(VENTAS[[#This Row],[Código del producto Vendido]],STOCK[],5,FALSE),"-")</f>
        <v>-</v>
      </c>
      <c r="G652" s="15">
        <v>1</v>
      </c>
      <c r="H652" s="16">
        <v>13</v>
      </c>
      <c r="I652" s="16">
        <f>VENTAS[[#This Row],[Cantidad]]*VENTAS[[#This Row],[Precio Venta]]</f>
        <v>13</v>
      </c>
      <c r="J652" s="16">
        <f>IF(VENTAS[[#This Row],[Nombre del Gestor]]&gt;1,VENTAS[[#This Row],[Total]]*10%,0)</f>
        <v>0</v>
      </c>
      <c r="K6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652" s="16">
        <f>VENTAS[[#This Row],[Total]]-VENTAS[[#This Row],[Comisión 10%]]-VENTAS[[#This Row],[Costo SIN Comision]]</f>
        <v>0</v>
      </c>
      <c r="M652" s="16"/>
    </row>
    <row r="653" ht="20" customHeight="1" spans="1:13">
      <c r="A653" s="10" t="s">
        <v>20113</v>
      </c>
      <c r="B653" s="11" t="str">
        <f>IFERROR(VLOOKUP(VENTAS[[#This Row],[Código del producto Vendido]],STOCK[],25,FALSE),"-")</f>
        <v>-</v>
      </c>
      <c r="C653" s="11"/>
      <c r="D653" s="11" t="s">
        <v>20139</v>
      </c>
      <c r="E653" s="11" t="s">
        <v>20154</v>
      </c>
      <c r="F653" s="15" t="str">
        <f>IFERROR(VLOOKUP(VENTAS[[#This Row],[Código del producto Vendido]],STOCK[],5,FALSE),"-")</f>
        <v>-</v>
      </c>
      <c r="G653" s="15">
        <v>1</v>
      </c>
      <c r="H653" s="16">
        <v>13</v>
      </c>
      <c r="I653" s="16">
        <f>VENTAS[[#This Row],[Cantidad]]*VENTAS[[#This Row],[Precio Venta]]</f>
        <v>13</v>
      </c>
      <c r="J653" s="16">
        <f>IF(VENTAS[[#This Row],[Nombre del Gestor]]&gt;1,VENTAS[[#This Row],[Total]]*10%,0)</f>
        <v>1.3</v>
      </c>
      <c r="K6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653" s="16">
        <f>VENTAS[[#This Row],[Total]]-VENTAS[[#This Row],[Comisión 10%]]-VENTAS[[#This Row],[Costo SIN Comision]]</f>
        <v>-1.3</v>
      </c>
      <c r="M653" s="16"/>
    </row>
    <row r="654" ht="20" customHeight="1" spans="1:13">
      <c r="A654" s="10" t="s">
        <v>20113</v>
      </c>
      <c r="B654" s="11" t="str">
        <f>IFERROR(VLOOKUP(VENTAS[[#This Row],[Código del producto Vendido]],STOCK[],25,FALSE),"-")</f>
        <v>-</v>
      </c>
      <c r="C654" s="11"/>
      <c r="D654" s="11"/>
      <c r="E654" s="11" t="s">
        <v>20155</v>
      </c>
      <c r="F654" s="15" t="str">
        <f>IFERROR(VLOOKUP(VENTAS[[#This Row],[Código del producto Vendido]],STOCK[],5,FALSE),"-")</f>
        <v>-</v>
      </c>
      <c r="G654" s="15">
        <v>1</v>
      </c>
      <c r="H654" s="16">
        <v>30</v>
      </c>
      <c r="I654" s="16">
        <f>VENTAS[[#This Row],[Cantidad]]*VENTAS[[#This Row],[Precio Venta]]</f>
        <v>30</v>
      </c>
      <c r="J654" s="16">
        <f>IF(VENTAS[[#This Row],[Nombre del Gestor]]&gt;1,VENTAS[[#This Row],[Total]]*10%,0)</f>
        <v>0</v>
      </c>
      <c r="K6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54" s="16">
        <f>VENTAS[[#This Row],[Total]]-VENTAS[[#This Row],[Comisión 10%]]-VENTAS[[#This Row],[Costo SIN Comision]]</f>
        <v>0</v>
      </c>
      <c r="M654" s="16"/>
    </row>
    <row r="655" ht="20" customHeight="1" spans="1:13">
      <c r="A655" s="10" t="s">
        <v>20113</v>
      </c>
      <c r="B655" s="11" t="str">
        <f>IFERROR(VLOOKUP(VENTAS[[#This Row],[Código del producto Vendido]],STOCK[],25,FALSE),"-")</f>
        <v>-</v>
      </c>
      <c r="C655" s="11"/>
      <c r="D655" s="11"/>
      <c r="E655" s="11" t="s">
        <v>20156</v>
      </c>
      <c r="F655" s="15" t="str">
        <f>IFERROR(VLOOKUP(VENTAS[[#This Row],[Código del producto Vendido]],STOCK[],5,FALSE),"-")</f>
        <v>-</v>
      </c>
      <c r="G655" s="15">
        <v>1</v>
      </c>
      <c r="H655" s="16">
        <v>35</v>
      </c>
      <c r="I655" s="16">
        <f>VENTAS[[#This Row],[Cantidad]]*VENTAS[[#This Row],[Precio Venta]]</f>
        <v>35</v>
      </c>
      <c r="J655" s="16">
        <f>IF(VENTAS[[#This Row],[Nombre del Gestor]]&gt;1,VENTAS[[#This Row],[Total]]*10%,0)</f>
        <v>0</v>
      </c>
      <c r="K6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655" s="16">
        <f>VENTAS[[#This Row],[Total]]-VENTAS[[#This Row],[Comisión 10%]]-VENTAS[[#This Row],[Costo SIN Comision]]</f>
        <v>0</v>
      </c>
      <c r="M655" s="16"/>
    </row>
    <row r="656" ht="20" customHeight="1" spans="1:13">
      <c r="A656" s="10" t="s">
        <v>20113</v>
      </c>
      <c r="B656" s="11">
        <f>IFERROR(VLOOKUP(VENTAS[[#This Row],[Código del producto Vendido]],STOCK[],25,FALSE),"-")</f>
        <v>0</v>
      </c>
      <c r="C656" s="11"/>
      <c r="D656" s="11"/>
      <c r="E656" s="11" t="s">
        <v>16600</v>
      </c>
      <c r="F656" s="15" t="str">
        <f>IFERROR(VLOOKUP(VENTAS[[#This Row],[Código del producto Vendido]],STOCK[],5,FALSE),"-")</f>
        <v>Pantalón alto de bajo elegante - Talla M</v>
      </c>
      <c r="G656" s="15">
        <v>1</v>
      </c>
      <c r="H656" s="16">
        <v>32</v>
      </c>
      <c r="I656" s="16">
        <f>VENTAS[[#This Row],[Cantidad]]*VENTAS[[#This Row],[Precio Venta]]</f>
        <v>32</v>
      </c>
      <c r="J656" s="16">
        <f>IF(VENTAS[[#This Row],[Nombre del Gestor]]&gt;1,VENTAS[[#This Row],[Total]]*10%,0)</f>
        <v>0</v>
      </c>
      <c r="K6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16.19</v>
      </c>
      <c r="L656" s="16">
        <f>VENTAS[[#This Row],[Total]]-VENTAS[[#This Row],[Comisión 10%]]-VENTAS[[#This Row],[Costo SIN Comision]]</f>
        <v>15.81</v>
      </c>
      <c r="M656" s="16"/>
    </row>
    <row r="657" ht="20" customHeight="1" spans="1:13">
      <c r="A657" s="10" t="s">
        <v>20113</v>
      </c>
      <c r="B657" s="11" t="str">
        <f>IFERROR(VLOOKUP(VENTAS[[#This Row],[Código del producto Vendido]],STOCK[],25,FALSE),"-")</f>
        <v>-</v>
      </c>
      <c r="C657" s="11"/>
      <c r="D657" s="11"/>
      <c r="E657" s="11" t="s">
        <v>20157</v>
      </c>
      <c r="F657" s="15" t="str">
        <f>IFERROR(VLOOKUP(VENTAS[[#This Row],[Código del producto Vendido]],STOCK[],5,FALSE),"-")</f>
        <v>-</v>
      </c>
      <c r="G657" s="15">
        <v>1</v>
      </c>
      <c r="H657" s="16">
        <v>13</v>
      </c>
      <c r="I657" s="16">
        <f>VENTAS[[#This Row],[Cantidad]]*VENTAS[[#This Row],[Precio Venta]]</f>
        <v>13</v>
      </c>
      <c r="J657" s="16">
        <f>IF(VENTAS[[#This Row],[Nombre del Gestor]]&gt;1,VENTAS[[#This Row],[Total]]*10%,0)</f>
        <v>0</v>
      </c>
      <c r="K6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657" s="16">
        <f>VENTAS[[#This Row],[Total]]-VENTAS[[#This Row],[Comisión 10%]]-VENTAS[[#This Row],[Costo SIN Comision]]</f>
        <v>0</v>
      </c>
      <c r="M657" s="16"/>
    </row>
    <row r="658" ht="20" customHeight="1" spans="1:13">
      <c r="A658" s="10" t="s">
        <v>20113</v>
      </c>
      <c r="B658" s="11" t="str">
        <f>IFERROR(VLOOKUP(VENTAS[[#This Row],[Código del producto Vendido]],STOCK[],25,FALSE),"-")</f>
        <v>-</v>
      </c>
      <c r="C658" s="11"/>
      <c r="D658" s="11"/>
      <c r="E658" s="11" t="s">
        <v>20158</v>
      </c>
      <c r="F658" s="15" t="str">
        <f>IFERROR(VLOOKUP(VENTAS[[#This Row],[Código del producto Vendido]],STOCK[],5,FALSE),"-")</f>
        <v>-</v>
      </c>
      <c r="G658" s="15">
        <v>1</v>
      </c>
      <c r="H658" s="16">
        <v>30</v>
      </c>
      <c r="I658" s="16">
        <f>VENTAS[[#This Row],[Cantidad]]*VENTAS[[#This Row],[Precio Venta]]</f>
        <v>30</v>
      </c>
      <c r="J658" s="16">
        <f>IF(VENTAS[[#This Row],[Nombre del Gestor]]&gt;1,VENTAS[[#This Row],[Total]]*10%,0)</f>
        <v>0</v>
      </c>
      <c r="K6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58" s="16">
        <f>VENTAS[[#This Row],[Total]]-VENTAS[[#This Row],[Comisión 10%]]-VENTAS[[#This Row],[Costo SIN Comision]]</f>
        <v>0</v>
      </c>
      <c r="M658" s="16"/>
    </row>
    <row r="659" ht="20" customHeight="1" spans="1:13">
      <c r="A659" s="10" t="s">
        <v>20113</v>
      </c>
      <c r="B659" s="11" t="str">
        <f>IFERROR(VLOOKUP(VENTAS[[#This Row],[Código del producto Vendido]],STOCK[],25,FALSE),"-")</f>
        <v>-</v>
      </c>
      <c r="C659" s="11"/>
      <c r="D659" s="11" t="s">
        <v>20115</v>
      </c>
      <c r="E659" s="11" t="s">
        <v>20158</v>
      </c>
      <c r="F659" s="15" t="str">
        <f>IFERROR(VLOOKUP(VENTAS[[#This Row],[Código del producto Vendido]],STOCK[],5,FALSE),"-")</f>
        <v>-</v>
      </c>
      <c r="G659" s="15">
        <v>1</v>
      </c>
      <c r="H659" s="16">
        <v>30</v>
      </c>
      <c r="I659" s="16">
        <f>VENTAS[[#This Row],[Cantidad]]*VENTAS[[#This Row],[Precio Venta]]</f>
        <v>30</v>
      </c>
      <c r="J659" s="16">
        <f>IF(VENTAS[[#This Row],[Nombre del Gestor]]&gt;1,VENTAS[[#This Row],[Total]]*10%,0)</f>
        <v>3</v>
      </c>
      <c r="K6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59" s="16">
        <f>VENTAS[[#This Row],[Total]]-VENTAS[[#This Row],[Comisión 10%]]-VENTAS[[#This Row],[Costo SIN Comision]]</f>
        <v>-3</v>
      </c>
      <c r="M659" s="16"/>
    </row>
    <row r="660" ht="20" customHeight="1" spans="1:13">
      <c r="A660" s="10" t="s">
        <v>20113</v>
      </c>
      <c r="B660" s="11" t="str">
        <f>IFERROR(VLOOKUP(VENTAS[[#This Row],[Código del producto Vendido]],STOCK[],25,FALSE),"-")</f>
        <v>-</v>
      </c>
      <c r="C660" s="11"/>
      <c r="D660" s="11"/>
      <c r="E660" s="11" t="s">
        <v>20150</v>
      </c>
      <c r="F660" s="15" t="str">
        <f>IFERROR(VLOOKUP(VENTAS[[#This Row],[Código del producto Vendido]],STOCK[],5,FALSE),"-")</f>
        <v>-</v>
      </c>
      <c r="G660" s="15">
        <v>1</v>
      </c>
      <c r="H660" s="16">
        <v>25</v>
      </c>
      <c r="I660" s="16">
        <f>VENTAS[[#This Row],[Cantidad]]*VENTAS[[#This Row],[Precio Venta]]</f>
        <v>25</v>
      </c>
      <c r="J660" s="16">
        <f>IF(VENTAS[[#This Row],[Nombre del Gestor]]&gt;1,VENTAS[[#This Row],[Total]]*10%,0)</f>
        <v>0</v>
      </c>
      <c r="K6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660" s="16">
        <f>VENTAS[[#This Row],[Total]]-VENTAS[[#This Row],[Comisión 10%]]-VENTAS[[#This Row],[Costo SIN Comision]]</f>
        <v>0</v>
      </c>
      <c r="M660" s="16"/>
    </row>
    <row r="661" ht="20" customHeight="1" spans="1:13">
      <c r="A661" s="10"/>
      <c r="B661" s="11" t="str">
        <f>IFERROR(VLOOKUP(VENTAS[[#This Row],[Código del producto Vendido]],STOCK[],25,FALSE),"-")</f>
        <v>-</v>
      </c>
      <c r="C661" s="11"/>
      <c r="D661" s="11"/>
      <c r="E661" s="11" t="s">
        <v>20159</v>
      </c>
      <c r="F661" s="15" t="str">
        <f>IFERROR(VLOOKUP(VENTAS[[#This Row],[Código del producto Vendido]],STOCK[],5,FALSE),"-")</f>
        <v>-</v>
      </c>
      <c r="G661" s="15">
        <v>1</v>
      </c>
      <c r="H661" s="16">
        <v>22</v>
      </c>
      <c r="I661" s="16">
        <f>VENTAS[[#This Row],[Cantidad]]*VENTAS[[#This Row],[Precio Venta]]</f>
        <v>22</v>
      </c>
      <c r="J661" s="16">
        <f>IF(VENTAS[[#This Row],[Nombre del Gestor]]&gt;1,VENTAS[[#This Row],[Total]]*10%,0)</f>
        <v>0</v>
      </c>
      <c r="K6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661" s="16">
        <f>VENTAS[[#This Row],[Total]]-VENTAS[[#This Row],[Comisión 10%]]-VENTAS[[#This Row],[Costo SIN Comision]]</f>
        <v>0</v>
      </c>
      <c r="M661" s="16"/>
    </row>
    <row r="662" ht="20" customHeight="1" spans="1:13">
      <c r="A662" s="10"/>
      <c r="B662" s="11" t="str">
        <f>IFERROR(VLOOKUP(VENTAS[[#This Row],[Código del producto Vendido]],STOCK[],25,FALSE),"-")</f>
        <v>-</v>
      </c>
      <c r="C662" s="11"/>
      <c r="D662" s="11"/>
      <c r="E662" s="11" t="s">
        <v>20160</v>
      </c>
      <c r="F662" s="15" t="str">
        <f>IFERROR(VLOOKUP(VENTAS[[#This Row],[Código del producto Vendido]],STOCK[],5,FALSE),"-")</f>
        <v>-</v>
      </c>
      <c r="G662" s="15">
        <v>1</v>
      </c>
      <c r="H662" s="16">
        <v>27</v>
      </c>
      <c r="I662" s="16">
        <f>VENTAS[[#This Row],[Cantidad]]*VENTAS[[#This Row],[Precio Venta]]</f>
        <v>27</v>
      </c>
      <c r="J662" s="16">
        <f>IF(VENTAS[[#This Row],[Nombre del Gestor]]&gt;1,VENTAS[[#This Row],[Total]]*10%,0)</f>
        <v>0</v>
      </c>
      <c r="K6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662" s="16">
        <f>VENTAS[[#This Row],[Total]]-VENTAS[[#This Row],[Comisión 10%]]-VENTAS[[#This Row],[Costo SIN Comision]]</f>
        <v>0</v>
      </c>
      <c r="M662" s="16"/>
    </row>
    <row r="663" ht="20" customHeight="1" spans="1:13">
      <c r="A663" s="10"/>
      <c r="B663" s="11" t="str">
        <f>IFERROR(VLOOKUP(VENTAS[[#This Row],[Código del producto Vendido]],STOCK[],25,FALSE),"-")</f>
        <v>-</v>
      </c>
      <c r="C663" s="11"/>
      <c r="D663" s="11" t="s">
        <v>20016</v>
      </c>
      <c r="E663" s="11" t="s">
        <v>20161</v>
      </c>
      <c r="F663" s="15" t="str">
        <f>IFERROR(VLOOKUP(VENTAS[[#This Row],[Código del producto Vendido]],STOCK[],5,FALSE),"-")</f>
        <v>-</v>
      </c>
      <c r="G663" s="15">
        <v>1</v>
      </c>
      <c r="H663" s="16">
        <v>12</v>
      </c>
      <c r="I663" s="16">
        <f>VENTAS[[#This Row],[Cantidad]]*VENTAS[[#This Row],[Precio Venta]]</f>
        <v>12</v>
      </c>
      <c r="J663" s="16">
        <f>IF(VENTAS[[#This Row],[Nombre del Gestor]]&gt;1,VENTAS[[#This Row],[Total]]*10%,0)</f>
        <v>1.2</v>
      </c>
      <c r="K6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663" s="16">
        <f>VENTAS[[#This Row],[Total]]-VENTAS[[#This Row],[Comisión 10%]]-VENTAS[[#This Row],[Costo SIN Comision]]</f>
        <v>-1.2</v>
      </c>
      <c r="M663" s="16"/>
    </row>
    <row r="664" ht="20" customHeight="1" spans="1:13">
      <c r="A664" s="10"/>
      <c r="B664" s="11" t="str">
        <f>IFERROR(VLOOKUP(VENTAS[[#This Row],[Código del producto Vendido]],STOCK[],25,FALSE),"-")</f>
        <v>-</v>
      </c>
      <c r="C664" s="11"/>
      <c r="D664" s="11" t="s">
        <v>20139</v>
      </c>
      <c r="E664" s="11" t="s">
        <v>20162</v>
      </c>
      <c r="F664" s="15" t="str">
        <f>IFERROR(VLOOKUP(VENTAS[[#This Row],[Código del producto Vendido]],STOCK[],5,FALSE),"-")</f>
        <v>-</v>
      </c>
      <c r="G664" s="15">
        <v>1</v>
      </c>
      <c r="H664" s="16">
        <v>28</v>
      </c>
      <c r="I664" s="16">
        <f>VENTAS[[#This Row],[Cantidad]]*VENTAS[[#This Row],[Precio Venta]]</f>
        <v>28</v>
      </c>
      <c r="J664" s="16">
        <f>IF(VENTAS[[#This Row],[Nombre del Gestor]]&gt;1,VENTAS[[#This Row],[Total]]*10%,0)</f>
        <v>2.8</v>
      </c>
      <c r="K6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664" s="16">
        <f>VENTAS[[#This Row],[Total]]-VENTAS[[#This Row],[Comisión 10%]]-VENTAS[[#This Row],[Costo SIN Comision]]</f>
        <v>-2.8</v>
      </c>
      <c r="M664" s="16"/>
    </row>
    <row r="665" ht="20" customHeight="1" spans="1:13">
      <c r="A665" s="10">
        <v>45326</v>
      </c>
      <c r="B665" s="11" t="str">
        <f>IFERROR(VLOOKUP(VENTAS[[#This Row],[Código del producto Vendido]],STOCK[],25,FALSE),"-")</f>
        <v>-</v>
      </c>
      <c r="C665" s="11"/>
      <c r="D665" s="11" t="s">
        <v>19799</v>
      </c>
      <c r="E665" s="11" t="s">
        <v>20163</v>
      </c>
      <c r="F665" s="15" t="str">
        <f>IFERROR(VLOOKUP(VENTAS[[#This Row],[Código del producto Vendido]],STOCK[],5,FALSE),"-")</f>
        <v>-</v>
      </c>
      <c r="G665" s="15">
        <v>1</v>
      </c>
      <c r="H665" s="16">
        <v>15</v>
      </c>
      <c r="I665" s="16">
        <f>VENTAS[[#This Row],[Cantidad]]*VENTAS[[#This Row],[Precio Venta]]</f>
        <v>15</v>
      </c>
      <c r="J665" s="16">
        <f>IF(VENTAS[[#This Row],[Nombre del Gestor]]&gt;1,VENTAS[[#This Row],[Total]]*10%,0)</f>
        <v>1.5</v>
      </c>
      <c r="K6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665" s="16">
        <f>VENTAS[[#This Row],[Total]]-VENTAS[[#This Row],[Comisión 10%]]-VENTAS[[#This Row],[Costo SIN Comision]]</f>
        <v>-1.5</v>
      </c>
      <c r="M665" s="16"/>
    </row>
    <row r="666" ht="20" customHeight="1" spans="1:13">
      <c r="A666" s="10">
        <v>45326</v>
      </c>
      <c r="B666" s="11" t="str">
        <f>IFERROR(VLOOKUP(VENTAS[[#This Row],[Código del producto Vendido]],STOCK[],25,FALSE),"-")</f>
        <v>-</v>
      </c>
      <c r="C666" s="11"/>
      <c r="D666" s="11" t="s">
        <v>19799</v>
      </c>
      <c r="E666" s="11" t="s">
        <v>20164</v>
      </c>
      <c r="F666" s="15" t="str">
        <f>IFERROR(VLOOKUP(VENTAS[[#This Row],[Código del producto Vendido]],STOCK[],5,FALSE),"-")</f>
        <v>-</v>
      </c>
      <c r="G666" s="15">
        <v>1</v>
      </c>
      <c r="H666" s="16">
        <v>12</v>
      </c>
      <c r="I666" s="16">
        <f>VENTAS[[#This Row],[Cantidad]]*VENTAS[[#This Row],[Precio Venta]]</f>
        <v>12</v>
      </c>
      <c r="J666" s="16">
        <f>IF(VENTAS[[#This Row],[Nombre del Gestor]]&gt;1,VENTAS[[#This Row],[Total]]*10%,0)</f>
        <v>1.2</v>
      </c>
      <c r="K6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666" s="16">
        <f>VENTAS[[#This Row],[Total]]-VENTAS[[#This Row],[Comisión 10%]]-VENTAS[[#This Row],[Costo SIN Comision]]</f>
        <v>-1.2</v>
      </c>
      <c r="M666" s="16"/>
    </row>
    <row r="667" ht="20" customHeight="1" spans="1:13">
      <c r="A667" s="10">
        <v>45326</v>
      </c>
      <c r="B667" s="11" t="str">
        <f>IFERROR(VLOOKUP(VENTAS[[#This Row],[Código del producto Vendido]],STOCK[],25,FALSE),"-")</f>
        <v>-</v>
      </c>
      <c r="C667" s="11"/>
      <c r="D667" s="11" t="s">
        <v>19799</v>
      </c>
      <c r="E667" s="11" t="s">
        <v>20165</v>
      </c>
      <c r="F667" s="15" t="str">
        <f>IFERROR(VLOOKUP(VENTAS[[#This Row],[Código del producto Vendido]],STOCK[],5,FALSE),"-")</f>
        <v>-</v>
      </c>
      <c r="G667" s="15">
        <v>1</v>
      </c>
      <c r="H667" s="16">
        <v>28</v>
      </c>
      <c r="I667" s="16">
        <f>VENTAS[[#This Row],[Cantidad]]*VENTAS[[#This Row],[Precio Venta]]</f>
        <v>28</v>
      </c>
      <c r="J667" s="16">
        <f>IF(VENTAS[[#This Row],[Nombre del Gestor]]&gt;1,VENTAS[[#This Row],[Total]]*10%,0)</f>
        <v>2.8</v>
      </c>
      <c r="K6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667" s="16">
        <f>VENTAS[[#This Row],[Total]]-VENTAS[[#This Row],[Comisión 10%]]-VENTAS[[#This Row],[Costo SIN Comision]]</f>
        <v>-2.8</v>
      </c>
      <c r="M667" s="16"/>
    </row>
    <row r="668" ht="20" customHeight="1" spans="1:13">
      <c r="A668" s="10">
        <v>45326</v>
      </c>
      <c r="B668" s="11" t="str">
        <f>IFERROR(VLOOKUP(VENTAS[[#This Row],[Código del producto Vendido]],STOCK[],25,FALSE),"-")</f>
        <v>-</v>
      </c>
      <c r="C668" s="11"/>
      <c r="D668" s="11" t="s">
        <v>19799</v>
      </c>
      <c r="E668" s="11" t="s">
        <v>20166</v>
      </c>
      <c r="F668" s="15" t="str">
        <f>IFERROR(VLOOKUP(VENTAS[[#This Row],[Código del producto Vendido]],STOCK[],5,FALSE),"-")</f>
        <v>-</v>
      </c>
      <c r="G668" s="15">
        <v>1</v>
      </c>
      <c r="H668" s="16">
        <v>19</v>
      </c>
      <c r="I668" s="16">
        <f>VENTAS[[#This Row],[Cantidad]]*VENTAS[[#This Row],[Precio Venta]]</f>
        <v>19</v>
      </c>
      <c r="J668" s="16">
        <f>IF(VENTAS[[#This Row],[Nombre del Gestor]]&gt;1,VENTAS[[#This Row],[Total]]*10%,0)</f>
        <v>1.9</v>
      </c>
      <c r="K6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668" s="16">
        <f>VENTAS[[#This Row],[Total]]-VENTAS[[#This Row],[Comisión 10%]]-VENTAS[[#This Row],[Costo SIN Comision]]</f>
        <v>-1.9</v>
      </c>
      <c r="M668" s="16"/>
    </row>
    <row r="669" ht="20" customHeight="1" spans="1:13">
      <c r="A669" s="10">
        <v>45326</v>
      </c>
      <c r="B669" s="11" t="str">
        <f>IFERROR(VLOOKUP(VENTAS[[#This Row],[Código del producto Vendido]],STOCK[],25,FALSE),"-")</f>
        <v>-</v>
      </c>
      <c r="C669" s="11"/>
      <c r="D669" s="11" t="s">
        <v>19799</v>
      </c>
      <c r="E669" s="11" t="s">
        <v>20011</v>
      </c>
      <c r="F669" s="15" t="str">
        <f>IFERROR(VLOOKUP(VENTAS[[#This Row],[Código del producto Vendido]],STOCK[],5,FALSE),"-")</f>
        <v>-</v>
      </c>
      <c r="G669" s="15">
        <v>1</v>
      </c>
      <c r="H669" s="16">
        <v>30</v>
      </c>
      <c r="I669" s="16">
        <f>VENTAS[[#This Row],[Cantidad]]*VENTAS[[#This Row],[Precio Venta]]</f>
        <v>30</v>
      </c>
      <c r="J669" s="16">
        <f>IF(VENTAS[[#This Row],[Nombre del Gestor]]&gt;1,VENTAS[[#This Row],[Total]]*10%,0)</f>
        <v>3</v>
      </c>
      <c r="K6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69" s="16">
        <f>VENTAS[[#This Row],[Total]]-VENTAS[[#This Row],[Comisión 10%]]-VENTAS[[#This Row],[Costo SIN Comision]]</f>
        <v>-3</v>
      </c>
      <c r="M669" s="16"/>
    </row>
    <row r="670" ht="20" customHeight="1" spans="1:13">
      <c r="A670" s="10"/>
      <c r="B670" s="11" t="str">
        <f>IFERROR(VLOOKUP(VENTAS[[#This Row],[Código del producto Vendido]],STOCK[],25,FALSE),"-")</f>
        <v>-</v>
      </c>
      <c r="C670" s="11"/>
      <c r="D670" s="11"/>
      <c r="E670" s="11" t="s">
        <v>20167</v>
      </c>
      <c r="F670" s="15" t="str">
        <f>IFERROR(VLOOKUP(VENTAS[[#This Row],[Código del producto Vendido]],STOCK[],5,FALSE),"-")</f>
        <v>-</v>
      </c>
      <c r="G670" s="15">
        <v>1</v>
      </c>
      <c r="H670" s="16">
        <v>22</v>
      </c>
      <c r="I670" s="16">
        <f>VENTAS[[#This Row],[Cantidad]]*VENTAS[[#This Row],[Precio Venta]]</f>
        <v>22</v>
      </c>
      <c r="J670" s="16">
        <f>IF(VENTAS[[#This Row],[Nombre del Gestor]]&gt;1,VENTAS[[#This Row],[Total]]*10%,0)</f>
        <v>0</v>
      </c>
      <c r="K6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670" s="16">
        <f>VENTAS[[#This Row],[Total]]-VENTAS[[#This Row],[Comisión 10%]]-VENTAS[[#This Row],[Costo SIN Comision]]</f>
        <v>0</v>
      </c>
      <c r="M670" s="16"/>
    </row>
    <row r="671" ht="20" customHeight="1" spans="1:13">
      <c r="A671" s="10"/>
      <c r="B671" s="11" t="str">
        <f>IFERROR(VLOOKUP(VENTAS[[#This Row],[Código del producto Vendido]],STOCK[],25,FALSE),"-")</f>
        <v>-</v>
      </c>
      <c r="C671" s="11"/>
      <c r="D671" s="11"/>
      <c r="E671" s="11" t="s">
        <v>20168</v>
      </c>
      <c r="F671" s="15" t="str">
        <f>IFERROR(VLOOKUP(VENTAS[[#This Row],[Código del producto Vendido]],STOCK[],5,FALSE),"-")</f>
        <v>-</v>
      </c>
      <c r="G671" s="15">
        <v>1</v>
      </c>
      <c r="H671" s="16">
        <v>35</v>
      </c>
      <c r="I671" s="16">
        <f>VENTAS[[#This Row],[Cantidad]]*VENTAS[[#This Row],[Precio Venta]]</f>
        <v>35</v>
      </c>
      <c r="J671" s="16">
        <f>IF(VENTAS[[#This Row],[Nombre del Gestor]]&gt;1,VENTAS[[#This Row],[Total]]*10%,0)</f>
        <v>0</v>
      </c>
      <c r="K6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671" s="16">
        <f>VENTAS[[#This Row],[Total]]-VENTAS[[#This Row],[Comisión 10%]]-VENTAS[[#This Row],[Costo SIN Comision]]</f>
        <v>0</v>
      </c>
      <c r="M671" s="16"/>
    </row>
    <row r="672" ht="20" customHeight="1" spans="1:13">
      <c r="A672" s="10" t="s">
        <v>20113</v>
      </c>
      <c r="B672" s="11" t="str">
        <f>IFERROR(VLOOKUP(VENTAS[[#This Row],[Código del producto Vendido]],STOCK[],25,FALSE),"-")</f>
        <v>-</v>
      </c>
      <c r="C672" s="11" t="s">
        <v>20169</v>
      </c>
      <c r="D672" s="11"/>
      <c r="E672" s="11" t="s">
        <v>19794</v>
      </c>
      <c r="F672" s="15" t="str">
        <f>IFERROR(VLOOKUP(VENTAS[[#This Row],[Código del producto Vendido]],STOCK[],5,FALSE),"-")</f>
        <v>-</v>
      </c>
      <c r="G672" s="15">
        <v>1</v>
      </c>
      <c r="H672" s="16">
        <v>40</v>
      </c>
      <c r="I672" s="16">
        <f>VENTAS[[#This Row],[Cantidad]]*VENTAS[[#This Row],[Precio Venta]]</f>
        <v>40</v>
      </c>
      <c r="J672" s="16">
        <f>IF(VENTAS[[#This Row],[Nombre del Gestor]]&gt;1,VENTAS[[#This Row],[Total]]*10%,0)</f>
        <v>0</v>
      </c>
      <c r="K6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672" s="16">
        <f>VENTAS[[#This Row],[Total]]-VENTAS[[#This Row],[Comisión 10%]]-VENTAS[[#This Row],[Costo SIN Comision]]</f>
        <v>0</v>
      </c>
      <c r="M672" s="16"/>
    </row>
    <row r="673" ht="20" customHeight="1" spans="1:13">
      <c r="A673" s="10"/>
      <c r="B673" s="11" t="str">
        <f>IFERROR(VLOOKUP(VENTAS[[#This Row],[Código del producto Vendido]],STOCK[],25,FALSE),"-")</f>
        <v>-</v>
      </c>
      <c r="C673" s="11" t="s">
        <v>20170</v>
      </c>
      <c r="D673" s="11"/>
      <c r="E673" s="11" t="s">
        <v>20171</v>
      </c>
      <c r="F673" s="15" t="str">
        <f>IFERROR(VLOOKUP(VENTAS[[#This Row],[Código del producto Vendido]],STOCK[],5,FALSE),"-")</f>
        <v>-</v>
      </c>
      <c r="G673" s="15">
        <v>1</v>
      </c>
      <c r="H673" s="16">
        <v>0</v>
      </c>
      <c r="I673" s="16">
        <f>VENTAS[[#This Row],[Cantidad]]*VENTAS[[#This Row],[Precio Venta]]</f>
        <v>0</v>
      </c>
      <c r="J673" s="16">
        <f>IF(VENTAS[[#This Row],[Nombre del Gestor]]&gt;1,VENTAS[[#This Row],[Total]]*10%,0)</f>
        <v>0</v>
      </c>
      <c r="K6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673" s="16">
        <f>VENTAS[[#This Row],[Total]]-VENTAS[[#This Row],[Comisión 10%]]-VENTAS[[#This Row],[Costo SIN Comision]]</f>
        <v>0</v>
      </c>
      <c r="M673" s="16"/>
    </row>
    <row r="674" ht="20" customHeight="1" spans="1:13">
      <c r="A674" s="10" t="s">
        <v>20172</v>
      </c>
      <c r="B674" s="11" t="str">
        <f>IFERROR(VLOOKUP(VENTAS[[#This Row],[Código del producto Vendido]],STOCK[],25,FALSE),"-")</f>
        <v>-</v>
      </c>
      <c r="C674" s="11"/>
      <c r="D674" s="11"/>
      <c r="E674" s="11" t="s">
        <v>20173</v>
      </c>
      <c r="F674" s="15" t="str">
        <f>IFERROR(VLOOKUP(VENTAS[[#This Row],[Código del producto Vendido]],STOCK[],5,FALSE),"-")</f>
        <v>-</v>
      </c>
      <c r="G674" s="15">
        <v>1</v>
      </c>
      <c r="H674" s="16">
        <v>22</v>
      </c>
      <c r="I674" s="16">
        <f>VENTAS[[#This Row],[Cantidad]]*VENTAS[[#This Row],[Precio Venta]]</f>
        <v>22</v>
      </c>
      <c r="J674" s="16">
        <f>IF(VENTAS[[#This Row],[Nombre del Gestor]]&gt;1,VENTAS[[#This Row],[Total]]*10%,0)</f>
        <v>0</v>
      </c>
      <c r="K6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674" s="16">
        <f>VENTAS[[#This Row],[Total]]-VENTAS[[#This Row],[Comisión 10%]]-VENTAS[[#This Row],[Costo SIN Comision]]</f>
        <v>0</v>
      </c>
      <c r="M674" s="16"/>
    </row>
    <row r="675" ht="20" customHeight="1" spans="1:13">
      <c r="A675" s="10" t="s">
        <v>20172</v>
      </c>
      <c r="B675" s="11" t="str">
        <f>IFERROR(VLOOKUP(VENTAS[[#This Row],[Código del producto Vendido]],STOCK[],25,FALSE),"-")</f>
        <v>-</v>
      </c>
      <c r="C675" s="11"/>
      <c r="D675" s="11"/>
      <c r="E675" s="11" t="s">
        <v>20174</v>
      </c>
      <c r="F675" s="15" t="str">
        <f>IFERROR(VLOOKUP(VENTAS[[#This Row],[Código del producto Vendido]],STOCK[],5,FALSE),"-")</f>
        <v>-</v>
      </c>
      <c r="G675" s="15">
        <v>1</v>
      </c>
      <c r="H675" s="16">
        <v>22</v>
      </c>
      <c r="I675" s="16">
        <f>VENTAS[[#This Row],[Cantidad]]*VENTAS[[#This Row],[Precio Venta]]</f>
        <v>22</v>
      </c>
      <c r="J675" s="16">
        <f>IF(VENTAS[[#This Row],[Nombre del Gestor]]&gt;1,VENTAS[[#This Row],[Total]]*10%,0)</f>
        <v>0</v>
      </c>
      <c r="K6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675" s="16">
        <f>VENTAS[[#This Row],[Total]]-VENTAS[[#This Row],[Comisión 10%]]-VENTAS[[#This Row],[Costo SIN Comision]]</f>
        <v>0</v>
      </c>
      <c r="M675" s="16"/>
    </row>
    <row r="676" ht="20" customHeight="1" spans="1:13">
      <c r="A676" s="10" t="s">
        <v>20172</v>
      </c>
      <c r="B676" s="11" t="str">
        <f>IFERROR(VLOOKUP(VENTAS[[#This Row],[Código del producto Vendido]],STOCK[],25,FALSE),"-")</f>
        <v>-</v>
      </c>
      <c r="C676" s="11"/>
      <c r="D676" s="11"/>
      <c r="E676" s="11" t="s">
        <v>20175</v>
      </c>
      <c r="F676" s="15" t="str">
        <f>IFERROR(VLOOKUP(VENTAS[[#This Row],[Código del producto Vendido]],STOCK[],5,FALSE),"-")</f>
        <v>-</v>
      </c>
      <c r="G676" s="15">
        <v>1</v>
      </c>
      <c r="H676" s="16">
        <v>13</v>
      </c>
      <c r="I676" s="16">
        <f>VENTAS[[#This Row],[Cantidad]]*VENTAS[[#This Row],[Precio Venta]]</f>
        <v>13</v>
      </c>
      <c r="J676" s="16">
        <f>IF(VENTAS[[#This Row],[Nombre del Gestor]]&gt;1,VENTAS[[#This Row],[Total]]*10%,0)</f>
        <v>0</v>
      </c>
      <c r="K6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676" s="16">
        <f>VENTAS[[#This Row],[Total]]-VENTAS[[#This Row],[Comisión 10%]]-VENTAS[[#This Row],[Costo SIN Comision]]</f>
        <v>0</v>
      </c>
      <c r="M676" s="16"/>
    </row>
    <row r="677" ht="20" customHeight="1" spans="1:13">
      <c r="A677" s="10">
        <v>45324</v>
      </c>
      <c r="B677" s="11" t="str">
        <f>IFERROR(VLOOKUP(VENTAS[[#This Row],[Código del producto Vendido]],STOCK[],25,FALSE),"-")</f>
        <v>-</v>
      </c>
      <c r="C677" s="11"/>
      <c r="D677" s="11" t="s">
        <v>20139</v>
      </c>
      <c r="E677" s="11" t="s">
        <v>20176</v>
      </c>
      <c r="F677" s="15" t="str">
        <f>IFERROR(VLOOKUP(VENTAS[[#This Row],[Código del producto Vendido]],STOCK[],5,FALSE),"-")</f>
        <v>-</v>
      </c>
      <c r="G677" s="15">
        <v>1</v>
      </c>
      <c r="H677" s="16">
        <v>20</v>
      </c>
      <c r="I677" s="16">
        <f>VENTAS[[#This Row],[Cantidad]]*VENTAS[[#This Row],[Precio Venta]]</f>
        <v>20</v>
      </c>
      <c r="J677" s="16">
        <f>IF(VENTAS[[#This Row],[Nombre del Gestor]]&gt;1,VENTAS[[#This Row],[Total]]*10%,0)</f>
        <v>2</v>
      </c>
      <c r="K6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677" s="16">
        <f>VENTAS[[#This Row],[Total]]-VENTAS[[#This Row],[Comisión 10%]]-VENTAS[[#This Row],[Costo SIN Comision]]</f>
        <v>-2</v>
      </c>
      <c r="M677" s="16"/>
    </row>
    <row r="678" ht="20" customHeight="1" spans="1:13">
      <c r="A678" s="10">
        <v>45325</v>
      </c>
      <c r="B678" s="11" t="str">
        <f>IFERROR(VLOOKUP(VENTAS[[#This Row],[Código del producto Vendido]],STOCK[],25,FALSE),"-")</f>
        <v>-</v>
      </c>
      <c r="C678" s="11" t="s">
        <v>20177</v>
      </c>
      <c r="D678" s="11"/>
      <c r="E678" s="11" t="s">
        <v>20178</v>
      </c>
      <c r="F678" s="15" t="str">
        <f>IFERROR(VLOOKUP(VENTAS[[#This Row],[Código del producto Vendido]],STOCK[],5,FALSE),"-")</f>
        <v>-</v>
      </c>
      <c r="G678" s="15">
        <v>1</v>
      </c>
      <c r="H678" s="16">
        <v>18</v>
      </c>
      <c r="I678" s="16">
        <f>VENTAS[[#This Row],[Cantidad]]*VENTAS[[#This Row],[Precio Venta]]</f>
        <v>18</v>
      </c>
      <c r="J678" s="16">
        <f>IF(VENTAS[[#This Row],[Nombre del Gestor]]&gt;1,VENTAS[[#This Row],[Total]]*10%,0)</f>
        <v>0</v>
      </c>
      <c r="K6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678" s="16">
        <f>VENTAS[[#This Row],[Total]]-VENTAS[[#This Row],[Comisión 10%]]-VENTAS[[#This Row],[Costo SIN Comision]]</f>
        <v>0</v>
      </c>
      <c r="M678" s="16"/>
    </row>
    <row r="679" ht="20" customHeight="1" spans="1:13">
      <c r="A679" s="10">
        <v>45324</v>
      </c>
      <c r="B679" s="11" t="str">
        <f>IFERROR(VLOOKUP(VENTAS[[#This Row],[Código del producto Vendido]],STOCK[],25,FALSE),"-")</f>
        <v>-</v>
      </c>
      <c r="C679" s="11"/>
      <c r="D679" s="11"/>
      <c r="E679" s="11"/>
      <c r="F679" s="15" t="str">
        <f>IFERROR(VLOOKUP(VENTAS[[#This Row],[Código del producto Vendido]],STOCK[],5,FALSE),"-")</f>
        <v>-</v>
      </c>
      <c r="G679" s="15">
        <v>1</v>
      </c>
      <c r="H679" s="16">
        <v>28</v>
      </c>
      <c r="I679" s="16">
        <f>VENTAS[[#This Row],[Cantidad]]*VENTAS[[#This Row],[Precio Venta]]</f>
        <v>28</v>
      </c>
      <c r="J679" s="16">
        <f>IF(VENTAS[[#This Row],[Nombre del Gestor]]&gt;1,VENTAS[[#This Row],[Total]]*10%,0)</f>
        <v>0</v>
      </c>
      <c r="K6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679" s="16">
        <f>VENTAS[[#This Row],[Total]]-VENTAS[[#This Row],[Comisión 10%]]-VENTAS[[#This Row],[Costo SIN Comision]]</f>
        <v>0</v>
      </c>
      <c r="M679" s="16"/>
    </row>
    <row r="680" ht="20" customHeight="1" spans="1:13">
      <c r="A680" s="10"/>
      <c r="B680" s="11" t="str">
        <f>IFERROR(VLOOKUP(VENTAS[[#This Row],[Código del producto Vendido]],STOCK[],25,FALSE),"-")</f>
        <v>-</v>
      </c>
      <c r="C680" s="11"/>
      <c r="D680" s="11"/>
      <c r="E680" s="11" t="s">
        <v>20179</v>
      </c>
      <c r="F680" s="15" t="str">
        <f>IFERROR(VLOOKUP(VENTAS[[#This Row],[Código del producto Vendido]],STOCK[],5,FALSE),"-")</f>
        <v>-</v>
      </c>
      <c r="G680" s="15">
        <v>1</v>
      </c>
      <c r="H680" s="16">
        <v>9</v>
      </c>
      <c r="I680" s="16">
        <f>VENTAS[[#This Row],[Cantidad]]*VENTAS[[#This Row],[Precio Venta]]</f>
        <v>9</v>
      </c>
      <c r="J680" s="16">
        <f>IF(VENTAS[[#This Row],[Nombre del Gestor]]&gt;1,VENTAS[[#This Row],[Total]]*10%,0)</f>
        <v>0</v>
      </c>
      <c r="K6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680" s="16">
        <f>VENTAS[[#This Row],[Total]]-VENTAS[[#This Row],[Comisión 10%]]-VENTAS[[#This Row],[Costo SIN Comision]]</f>
        <v>0</v>
      </c>
      <c r="M680" s="16"/>
    </row>
    <row r="681" ht="20" customHeight="1" spans="1:13">
      <c r="A681" s="10"/>
      <c r="B681" s="11" t="str">
        <f>IFERROR(VLOOKUP(VENTAS[[#This Row],[Código del producto Vendido]],STOCK[],25,FALSE),"-")</f>
        <v>-</v>
      </c>
      <c r="C681" s="11"/>
      <c r="D681" s="11"/>
      <c r="E681" s="11" t="s">
        <v>20180</v>
      </c>
      <c r="F681" s="15" t="str">
        <f>IFERROR(VLOOKUP(VENTAS[[#This Row],[Código del producto Vendido]],STOCK[],5,FALSE),"-")</f>
        <v>-</v>
      </c>
      <c r="G681" s="15">
        <v>1</v>
      </c>
      <c r="H681" s="16">
        <v>28</v>
      </c>
      <c r="I681" s="16">
        <f>VENTAS[[#This Row],[Cantidad]]*VENTAS[[#This Row],[Precio Venta]]</f>
        <v>28</v>
      </c>
      <c r="J681" s="16">
        <f>IF(VENTAS[[#This Row],[Nombre del Gestor]]&gt;1,VENTAS[[#This Row],[Total]]*10%,0)</f>
        <v>0</v>
      </c>
      <c r="K6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681" s="16">
        <f>VENTAS[[#This Row],[Total]]-VENTAS[[#This Row],[Comisión 10%]]-VENTAS[[#This Row],[Costo SIN Comision]]</f>
        <v>0</v>
      </c>
      <c r="M681" s="16"/>
    </row>
    <row r="682" ht="20" customHeight="1" spans="1:13">
      <c r="A682" s="10" t="s">
        <v>20052</v>
      </c>
      <c r="B682" s="11" t="str">
        <f>IFERROR(VLOOKUP(VENTAS[[#This Row],[Código del producto Vendido]],STOCK[],25,FALSE),"-")</f>
        <v>-</v>
      </c>
      <c r="C682" s="11"/>
      <c r="D682" s="11"/>
      <c r="E682" s="11" t="s">
        <v>19839</v>
      </c>
      <c r="F682" s="15" t="str">
        <f>IFERROR(VLOOKUP(VENTAS[[#This Row],[Código del producto Vendido]],STOCK[],5,FALSE),"-")</f>
        <v>-</v>
      </c>
      <c r="G682" s="15">
        <v>1</v>
      </c>
      <c r="H682" s="16">
        <v>30</v>
      </c>
      <c r="I682" s="16">
        <f>VENTAS[[#This Row],[Cantidad]]*VENTAS[[#This Row],[Precio Venta]]</f>
        <v>30</v>
      </c>
      <c r="J682" s="16">
        <f>IF(VENTAS[[#This Row],[Nombre del Gestor]]&gt;1,VENTAS[[#This Row],[Total]]*10%,0)</f>
        <v>0</v>
      </c>
      <c r="K6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82" s="16">
        <f>VENTAS[[#This Row],[Total]]-VENTAS[[#This Row],[Comisión 10%]]-VENTAS[[#This Row],[Costo SIN Comision]]</f>
        <v>0</v>
      </c>
      <c r="M682" s="16"/>
    </row>
    <row r="683" ht="20" customHeight="1" spans="1:13">
      <c r="A683" s="10" t="s">
        <v>20172</v>
      </c>
      <c r="B683" s="11" t="str">
        <f>IFERROR(VLOOKUP(VENTAS[[#This Row],[Código del producto Vendido]],STOCK[],25,FALSE),"-")</f>
        <v>-</v>
      </c>
      <c r="C683" s="11"/>
      <c r="D683" s="11"/>
      <c r="E683" s="11" t="s">
        <v>19910</v>
      </c>
      <c r="F683" s="15" t="str">
        <f>IFERROR(VLOOKUP(VENTAS[[#This Row],[Código del producto Vendido]],STOCK[],5,FALSE),"-")</f>
        <v>-</v>
      </c>
      <c r="G683" s="15">
        <v>1</v>
      </c>
      <c r="H683" s="16">
        <v>28</v>
      </c>
      <c r="I683" s="16">
        <f>VENTAS[[#This Row],[Cantidad]]*VENTAS[[#This Row],[Precio Venta]]</f>
        <v>28</v>
      </c>
      <c r="J683" s="16">
        <f>IF(VENTAS[[#This Row],[Nombre del Gestor]]&gt;1,VENTAS[[#This Row],[Total]]*10%,0)</f>
        <v>0</v>
      </c>
      <c r="K6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683" s="16">
        <f>VENTAS[[#This Row],[Total]]-VENTAS[[#This Row],[Comisión 10%]]-VENTAS[[#This Row],[Costo SIN Comision]]</f>
        <v>0</v>
      </c>
      <c r="M683" s="16"/>
    </row>
    <row r="684" ht="20" customHeight="1" spans="1:13">
      <c r="A684" s="10"/>
      <c r="B684" s="11" t="str">
        <f>IFERROR(VLOOKUP(VENTAS[[#This Row],[Código del producto Vendido]],STOCK[],25,FALSE),"-")</f>
        <v>-</v>
      </c>
      <c r="C684" s="11"/>
      <c r="D684" s="11"/>
      <c r="E684" s="11" t="s">
        <v>20180</v>
      </c>
      <c r="F684" s="15" t="str">
        <f>IFERROR(VLOOKUP(VENTAS[[#This Row],[Código del producto Vendido]],STOCK[],5,FALSE),"-")</f>
        <v>-</v>
      </c>
      <c r="G684" s="15">
        <v>1</v>
      </c>
      <c r="H684" s="16">
        <v>28</v>
      </c>
      <c r="I684" s="16">
        <f>VENTAS[[#This Row],[Cantidad]]*VENTAS[[#This Row],[Precio Venta]]</f>
        <v>28</v>
      </c>
      <c r="J684" s="16">
        <f>IF(VENTAS[[#This Row],[Nombre del Gestor]]&gt;1,VENTAS[[#This Row],[Total]]*10%,0)</f>
        <v>0</v>
      </c>
      <c r="K6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684" s="16">
        <f>VENTAS[[#This Row],[Total]]-VENTAS[[#This Row],[Comisión 10%]]-VENTAS[[#This Row],[Costo SIN Comision]]</f>
        <v>0</v>
      </c>
      <c r="M684" s="16"/>
    </row>
    <row r="685" ht="20" customHeight="1" spans="1:13">
      <c r="A685" s="10" t="s">
        <v>20052</v>
      </c>
      <c r="B685" s="11" t="str">
        <f>IFERROR(VLOOKUP(VENTAS[[#This Row],[Código del producto Vendido]],STOCK[],25,FALSE),"-")</f>
        <v>-</v>
      </c>
      <c r="C685" s="11"/>
      <c r="D685" s="11"/>
      <c r="E685" s="11" t="s">
        <v>20181</v>
      </c>
      <c r="F685" s="15" t="str">
        <f>IFERROR(VLOOKUP(VENTAS[[#This Row],[Código del producto Vendido]],STOCK[],5,FALSE),"-")</f>
        <v>-</v>
      </c>
      <c r="G685" s="15">
        <v>1</v>
      </c>
      <c r="H685" s="16">
        <v>15</v>
      </c>
      <c r="I685" s="16">
        <f>VENTAS[[#This Row],[Cantidad]]*VENTAS[[#This Row],[Precio Venta]]</f>
        <v>15</v>
      </c>
      <c r="J685" s="16">
        <f>IF(VENTAS[[#This Row],[Nombre del Gestor]]&gt;1,VENTAS[[#This Row],[Total]]*10%,0)</f>
        <v>0</v>
      </c>
      <c r="K6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685" s="16">
        <f>VENTAS[[#This Row],[Total]]-VENTAS[[#This Row],[Comisión 10%]]-VENTAS[[#This Row],[Costo SIN Comision]]</f>
        <v>0</v>
      </c>
      <c r="M685" s="16"/>
    </row>
    <row r="686" ht="20" customHeight="1" spans="1:13">
      <c r="A686" s="10"/>
      <c r="B686" s="11">
        <f>IFERROR(VLOOKUP(VENTAS[[#This Row],[Código del producto Vendido]],STOCK[],25,FALSE),"-")</f>
        <v>0</v>
      </c>
      <c r="C686" s="11"/>
      <c r="D686" s="11"/>
      <c r="E686" s="11" t="s">
        <v>16542</v>
      </c>
      <c r="F686" s="15" t="str">
        <f>IFERROR(VLOOKUP(VENTAS[[#This Row],[Código del producto Vendido]],STOCK[],5,FALSE),"-")</f>
        <v>Vestido rojo con aberturas H&amp;M - Talla S</v>
      </c>
      <c r="G686" s="15">
        <v>1</v>
      </c>
      <c r="H686" s="16">
        <v>25</v>
      </c>
      <c r="I686" s="16">
        <f>VENTAS[[#This Row],[Cantidad]]*VENTAS[[#This Row],[Precio Venta]]</f>
        <v>25</v>
      </c>
      <c r="J686" s="16">
        <f>IF(VENTAS[[#This Row],[Nombre del Gestor]]&gt;1,VENTAS[[#This Row],[Total]]*10%,0)</f>
        <v>0</v>
      </c>
      <c r="K6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18.1176470588235</v>
      </c>
      <c r="L686" s="16">
        <f>VENTAS[[#This Row],[Total]]-VENTAS[[#This Row],[Comisión 10%]]-VENTAS[[#This Row],[Costo SIN Comision]]</f>
        <v>6.8823529411765</v>
      </c>
      <c r="M686" s="16"/>
    </row>
    <row r="687" ht="20" customHeight="1" spans="1:13">
      <c r="A687" s="10"/>
      <c r="B687" s="11" t="str">
        <f>IFERROR(VLOOKUP(VENTAS[[#This Row],[Código del producto Vendido]],STOCK[],25,FALSE),"-")</f>
        <v>-</v>
      </c>
      <c r="C687" s="11"/>
      <c r="D687" s="11"/>
      <c r="E687" s="11" t="s">
        <v>20182</v>
      </c>
      <c r="F687" s="15" t="str">
        <f>IFERROR(VLOOKUP(VENTAS[[#This Row],[Código del producto Vendido]],STOCK[],5,FALSE),"-")</f>
        <v>-</v>
      </c>
      <c r="G687" s="15">
        <v>3</v>
      </c>
      <c r="H687" s="16">
        <v>20</v>
      </c>
      <c r="I687" s="16">
        <f>VENTAS[[#This Row],[Cantidad]]*VENTAS[[#This Row],[Precio Venta]]</f>
        <v>60</v>
      </c>
      <c r="J687" s="16">
        <f>IF(VENTAS[[#This Row],[Nombre del Gestor]]&gt;1,VENTAS[[#This Row],[Total]]*10%,0)</f>
        <v>0</v>
      </c>
      <c r="K6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687" s="16">
        <f>VENTAS[[#This Row],[Total]]-VENTAS[[#This Row],[Comisión 10%]]-VENTAS[[#This Row],[Costo SIN Comision]]</f>
        <v>0</v>
      </c>
      <c r="M687" s="16"/>
    </row>
    <row r="688" ht="20" customHeight="1" spans="1:13">
      <c r="A688" s="10"/>
      <c r="B688" s="11" t="str">
        <f>IFERROR(VLOOKUP(VENTAS[[#This Row],[Código del producto Vendido]],STOCK[],25,FALSE),"-")</f>
        <v>-</v>
      </c>
      <c r="C688" s="11"/>
      <c r="D688" s="11"/>
      <c r="E688" s="11" t="s">
        <v>20183</v>
      </c>
      <c r="F688" s="15" t="str">
        <f>IFERROR(VLOOKUP(VENTAS[[#This Row],[Código del producto Vendido]],STOCK[],5,FALSE),"-")</f>
        <v>-</v>
      </c>
      <c r="G688" s="15">
        <v>3</v>
      </c>
      <c r="H688" s="16">
        <v>20</v>
      </c>
      <c r="I688" s="16">
        <f>VENTAS[[#This Row],[Cantidad]]*VENTAS[[#This Row],[Precio Venta]]</f>
        <v>60</v>
      </c>
      <c r="J688" s="16">
        <f>IF(VENTAS[[#This Row],[Nombre del Gestor]]&gt;1,VENTAS[[#This Row],[Total]]*10%,0)</f>
        <v>0</v>
      </c>
      <c r="K6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688" s="16">
        <f>VENTAS[[#This Row],[Total]]-VENTAS[[#This Row],[Comisión 10%]]-VENTAS[[#This Row],[Costo SIN Comision]]</f>
        <v>0</v>
      </c>
      <c r="M688" s="16"/>
    </row>
    <row r="689" ht="20" customHeight="1" spans="1:13">
      <c r="A689" s="10" t="s">
        <v>20172</v>
      </c>
      <c r="B689" s="11" t="str">
        <f>IFERROR(VLOOKUP(VENTAS[[#This Row],[Código del producto Vendido]],STOCK[],25,FALSE),"-")</f>
        <v>-</v>
      </c>
      <c r="C689" s="11"/>
      <c r="D689" s="11"/>
      <c r="E689" s="11" t="s">
        <v>20184</v>
      </c>
      <c r="F689" s="15" t="str">
        <f>IFERROR(VLOOKUP(VENTAS[[#This Row],[Código del producto Vendido]],STOCK[],5,FALSE),"-")</f>
        <v>-</v>
      </c>
      <c r="G689" s="15">
        <v>2</v>
      </c>
      <c r="H689" s="16">
        <v>28</v>
      </c>
      <c r="I689" s="16">
        <f>VENTAS[[#This Row],[Cantidad]]*VENTAS[[#This Row],[Precio Venta]]</f>
        <v>56</v>
      </c>
      <c r="J689" s="16">
        <f>IF(VENTAS[[#This Row],[Nombre del Gestor]]&gt;1,VENTAS[[#This Row],[Total]]*10%,0)</f>
        <v>0</v>
      </c>
      <c r="K6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56</v>
      </c>
      <c r="L689" s="16">
        <f>VENTAS[[#This Row],[Total]]-VENTAS[[#This Row],[Comisión 10%]]-VENTAS[[#This Row],[Costo SIN Comision]]</f>
        <v>0</v>
      </c>
      <c r="M689" s="16"/>
    </row>
    <row r="690" ht="20" customHeight="1" spans="1:13">
      <c r="A690" s="10" t="s">
        <v>20172</v>
      </c>
      <c r="B690" s="11" t="str">
        <f>IFERROR(VLOOKUP(VENTAS[[#This Row],[Código del producto Vendido]],STOCK[],25,FALSE),"-")</f>
        <v>-</v>
      </c>
      <c r="C690" s="11"/>
      <c r="D690" s="11"/>
      <c r="E690" s="11" t="s">
        <v>20111</v>
      </c>
      <c r="F690" s="15" t="str">
        <f>IFERROR(VLOOKUP(VENTAS[[#This Row],[Código del producto Vendido]],STOCK[],5,FALSE),"-")</f>
        <v>-</v>
      </c>
      <c r="G690" s="15">
        <v>2</v>
      </c>
      <c r="H690" s="16">
        <v>23</v>
      </c>
      <c r="I690" s="16">
        <f>VENTAS[[#This Row],[Cantidad]]*VENTAS[[#This Row],[Precio Venta]]</f>
        <v>46</v>
      </c>
      <c r="J690" s="16">
        <f>IF(VENTAS[[#This Row],[Nombre del Gestor]]&gt;1,VENTAS[[#This Row],[Total]]*10%,0)</f>
        <v>0</v>
      </c>
      <c r="K6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46</v>
      </c>
      <c r="L690" s="16">
        <f>VENTAS[[#This Row],[Total]]-VENTAS[[#This Row],[Comisión 10%]]-VENTAS[[#This Row],[Costo SIN Comision]]</f>
        <v>0</v>
      </c>
      <c r="M690" s="16"/>
    </row>
    <row r="691" ht="20" customHeight="1" spans="1:13">
      <c r="A691" s="10"/>
      <c r="B691" s="11" t="str">
        <f>IFERROR(VLOOKUP(VENTAS[[#This Row],[Código del producto Vendido]],STOCK[],25,FALSE),"-")</f>
        <v>-</v>
      </c>
      <c r="C691" s="11"/>
      <c r="D691" s="11"/>
      <c r="E691" s="11" t="s">
        <v>20026</v>
      </c>
      <c r="F691" s="15" t="str">
        <f>IFERROR(VLOOKUP(VENTAS[[#This Row],[Código del producto Vendido]],STOCK[],5,FALSE),"-")</f>
        <v>-</v>
      </c>
      <c r="G691" s="15">
        <v>1</v>
      </c>
      <c r="H691" s="16">
        <v>23</v>
      </c>
      <c r="I691" s="16">
        <f>VENTAS[[#This Row],[Cantidad]]*VENTAS[[#This Row],[Precio Venta]]</f>
        <v>23</v>
      </c>
      <c r="J691" s="16">
        <f>IF(VENTAS[[#This Row],[Nombre del Gestor]]&gt;1,VENTAS[[#This Row],[Total]]*10%,0)</f>
        <v>0</v>
      </c>
      <c r="K6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691" s="16">
        <f>VENTAS[[#This Row],[Total]]-VENTAS[[#This Row],[Comisión 10%]]-VENTAS[[#This Row],[Costo SIN Comision]]</f>
        <v>0</v>
      </c>
      <c r="M691" s="16"/>
    </row>
    <row r="692" ht="20" customHeight="1" spans="1:13">
      <c r="A692" s="10" t="s">
        <v>20172</v>
      </c>
      <c r="B692" s="11" t="str">
        <f>IFERROR(VLOOKUP(VENTAS[[#This Row],[Código del producto Vendido]],STOCK[],25,FALSE),"-")</f>
        <v>-</v>
      </c>
      <c r="C692" s="11"/>
      <c r="D692" s="11"/>
      <c r="E692" s="11" t="s">
        <v>20185</v>
      </c>
      <c r="F692" s="15" t="str">
        <f>IFERROR(VLOOKUP(VENTAS[[#This Row],[Código del producto Vendido]],STOCK[],5,FALSE),"-")</f>
        <v>-</v>
      </c>
      <c r="G692" s="15">
        <v>1</v>
      </c>
      <c r="H692" s="16">
        <v>27</v>
      </c>
      <c r="I692" s="16">
        <f>VENTAS[[#This Row],[Cantidad]]*VENTAS[[#This Row],[Precio Venta]]</f>
        <v>27</v>
      </c>
      <c r="J692" s="16">
        <f>IF(VENTAS[[#This Row],[Nombre del Gestor]]&gt;1,VENTAS[[#This Row],[Total]]*10%,0)</f>
        <v>0</v>
      </c>
      <c r="K6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692" s="16">
        <f>VENTAS[[#This Row],[Total]]-VENTAS[[#This Row],[Comisión 10%]]-VENTAS[[#This Row],[Costo SIN Comision]]</f>
        <v>0</v>
      </c>
      <c r="M692" s="16"/>
    </row>
    <row r="693" ht="20" customHeight="1" spans="1:13">
      <c r="A693" s="10" t="s">
        <v>20172</v>
      </c>
      <c r="B693" s="11" t="str">
        <f>IFERROR(VLOOKUP(VENTAS[[#This Row],[Código del producto Vendido]],STOCK[],25,FALSE),"-")</f>
        <v>-</v>
      </c>
      <c r="C693" s="11"/>
      <c r="D693" s="11"/>
      <c r="E693" s="11" t="s">
        <v>20186</v>
      </c>
      <c r="F693" s="15" t="str">
        <f>IFERROR(VLOOKUP(VENTAS[[#This Row],[Código del producto Vendido]],STOCK[],5,FALSE),"-")</f>
        <v>-</v>
      </c>
      <c r="G693" s="15">
        <v>1</v>
      </c>
      <c r="H693" s="16">
        <v>25</v>
      </c>
      <c r="I693" s="16">
        <f>VENTAS[[#This Row],[Cantidad]]*VENTAS[[#This Row],[Precio Venta]]</f>
        <v>25</v>
      </c>
      <c r="J693" s="16">
        <f>IF(VENTAS[[#This Row],[Nombre del Gestor]]&gt;1,VENTAS[[#This Row],[Total]]*10%,0)</f>
        <v>0</v>
      </c>
      <c r="K6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693" s="16">
        <f>VENTAS[[#This Row],[Total]]-VENTAS[[#This Row],[Comisión 10%]]-VENTAS[[#This Row],[Costo SIN Comision]]</f>
        <v>0</v>
      </c>
      <c r="M693" s="16"/>
    </row>
    <row r="694" ht="20" customHeight="1" spans="1:13">
      <c r="A694" s="10"/>
      <c r="B694" s="11" t="str">
        <f>IFERROR(VLOOKUP(VENTAS[[#This Row],[Código del producto Vendido]],STOCK[],25,FALSE),"-")</f>
        <v>-</v>
      </c>
      <c r="C694" s="11"/>
      <c r="D694" s="11"/>
      <c r="E694" s="11" t="s">
        <v>20187</v>
      </c>
      <c r="F694" s="15" t="str">
        <f>IFERROR(VLOOKUP(VENTAS[[#This Row],[Código del producto Vendido]],STOCK[],5,FALSE),"-")</f>
        <v>-</v>
      </c>
      <c r="G694" s="15">
        <v>1</v>
      </c>
      <c r="H694" s="16">
        <v>4</v>
      </c>
      <c r="I694" s="16">
        <f>VENTAS[[#This Row],[Cantidad]]*VENTAS[[#This Row],[Precio Venta]]</f>
        <v>4</v>
      </c>
      <c r="J694" s="16">
        <f>IF(VENTAS[[#This Row],[Nombre del Gestor]]&gt;1,VENTAS[[#This Row],[Total]]*10%,0)</f>
        <v>0</v>
      </c>
      <c r="K6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694" s="16">
        <f>VENTAS[[#This Row],[Total]]-VENTAS[[#This Row],[Comisión 10%]]-VENTAS[[#This Row],[Costo SIN Comision]]</f>
        <v>0</v>
      </c>
      <c r="M694" s="16"/>
    </row>
    <row r="695" ht="20" customHeight="1" spans="1:13">
      <c r="A695" s="10"/>
      <c r="B695" s="11" t="str">
        <f>IFERROR(VLOOKUP(VENTAS[[#This Row],[Código del producto Vendido]],STOCK[],25,FALSE),"-")</f>
        <v>-</v>
      </c>
      <c r="C695" s="11"/>
      <c r="D695" s="11"/>
      <c r="E695" s="11" t="s">
        <v>20188</v>
      </c>
      <c r="F695" s="15" t="str">
        <f>IFERROR(VLOOKUP(VENTAS[[#This Row],[Código del producto Vendido]],STOCK[],5,FALSE),"-")</f>
        <v>-</v>
      </c>
      <c r="G695" s="15">
        <v>1</v>
      </c>
      <c r="H695" s="16">
        <v>3</v>
      </c>
      <c r="I695" s="16">
        <f>VENTAS[[#This Row],[Cantidad]]*VENTAS[[#This Row],[Precio Venta]]</f>
        <v>3</v>
      </c>
      <c r="J695" s="16">
        <f>IF(VENTAS[[#This Row],[Nombre del Gestor]]&gt;1,VENTAS[[#This Row],[Total]]*10%,0)</f>
        <v>0</v>
      </c>
      <c r="K6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</v>
      </c>
      <c r="L695" s="16">
        <f>VENTAS[[#This Row],[Total]]-VENTAS[[#This Row],[Comisión 10%]]-VENTAS[[#This Row],[Costo SIN Comision]]</f>
        <v>0</v>
      </c>
      <c r="M695" s="16"/>
    </row>
    <row r="696" ht="20" customHeight="1" spans="1:13">
      <c r="A696" s="10"/>
      <c r="B696" s="11" t="str">
        <f>IFERROR(VLOOKUP(VENTAS[[#This Row],[Código del producto Vendido]],STOCK[],25,FALSE),"-")</f>
        <v>-</v>
      </c>
      <c r="C696" s="11"/>
      <c r="D696" s="11"/>
      <c r="E696" s="11" t="s">
        <v>20131</v>
      </c>
      <c r="F696" s="15" t="str">
        <f>IFERROR(VLOOKUP(VENTAS[[#This Row],[Código del producto Vendido]],STOCK[],5,FALSE),"-")</f>
        <v>-</v>
      </c>
      <c r="G696" s="15">
        <v>1</v>
      </c>
      <c r="H696" s="16">
        <v>22</v>
      </c>
      <c r="I696" s="16">
        <f>VENTAS[[#This Row],[Cantidad]]*VENTAS[[#This Row],[Precio Venta]]</f>
        <v>22</v>
      </c>
      <c r="J696" s="16">
        <f>IF(VENTAS[[#This Row],[Nombre del Gestor]]&gt;1,VENTAS[[#This Row],[Total]]*10%,0)</f>
        <v>0</v>
      </c>
      <c r="K6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696" s="16">
        <f>VENTAS[[#This Row],[Total]]-VENTAS[[#This Row],[Comisión 10%]]-VENTAS[[#This Row],[Costo SIN Comision]]</f>
        <v>0</v>
      </c>
      <c r="M696" s="16"/>
    </row>
    <row r="697" ht="20" customHeight="1" spans="1:13">
      <c r="A697" s="10"/>
      <c r="B697" s="11" t="str">
        <f>IFERROR(VLOOKUP(VENTAS[[#This Row],[Código del producto Vendido]],STOCK[],25,FALSE),"-")</f>
        <v>-</v>
      </c>
      <c r="C697" s="11"/>
      <c r="D697" s="11"/>
      <c r="E697" s="11" t="s">
        <v>20189</v>
      </c>
      <c r="F697" s="15" t="str">
        <f>IFERROR(VLOOKUP(VENTAS[[#This Row],[Código del producto Vendido]],STOCK[],5,FALSE),"-")</f>
        <v>-</v>
      </c>
      <c r="G697" s="15">
        <v>1</v>
      </c>
      <c r="H697" s="16">
        <v>5</v>
      </c>
      <c r="I697" s="16">
        <f>VENTAS[[#This Row],[Cantidad]]*VENTAS[[#This Row],[Precio Venta]]</f>
        <v>5</v>
      </c>
      <c r="J697" s="16">
        <f>IF(VENTAS[[#This Row],[Nombre del Gestor]]&gt;1,VENTAS[[#This Row],[Total]]*10%,0)</f>
        <v>0</v>
      </c>
      <c r="K6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697" s="16">
        <f>VENTAS[[#This Row],[Total]]-VENTAS[[#This Row],[Comisión 10%]]-VENTAS[[#This Row],[Costo SIN Comision]]</f>
        <v>0</v>
      </c>
      <c r="M697" s="16"/>
    </row>
    <row r="698" ht="20" customHeight="1" spans="1:13">
      <c r="A698" s="10"/>
      <c r="B698" s="11" t="str">
        <f>IFERROR(VLOOKUP(VENTAS[[#This Row],[Código del producto Vendido]],STOCK[],25,FALSE),"-")</f>
        <v>-</v>
      </c>
      <c r="C698" s="11"/>
      <c r="D698" s="11"/>
      <c r="E698" s="11" t="s">
        <v>20190</v>
      </c>
      <c r="F698" s="15" t="str">
        <f>IFERROR(VLOOKUP(VENTAS[[#This Row],[Código del producto Vendido]],STOCK[],5,FALSE),"-")</f>
        <v>-</v>
      </c>
      <c r="G698" s="15">
        <v>1</v>
      </c>
      <c r="H698" s="16">
        <v>5</v>
      </c>
      <c r="I698" s="16">
        <f>VENTAS[[#This Row],[Cantidad]]*VENTAS[[#This Row],[Precio Venta]]</f>
        <v>5</v>
      </c>
      <c r="J698" s="16">
        <f>IF(VENTAS[[#This Row],[Nombre del Gestor]]&gt;1,VENTAS[[#This Row],[Total]]*10%,0)</f>
        <v>0</v>
      </c>
      <c r="K6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698" s="16">
        <f>VENTAS[[#This Row],[Total]]-VENTAS[[#This Row],[Comisión 10%]]-VENTAS[[#This Row],[Costo SIN Comision]]</f>
        <v>0</v>
      </c>
      <c r="M698" s="16"/>
    </row>
    <row r="699" ht="20" customHeight="1" spans="1:13">
      <c r="A699" s="10"/>
      <c r="B699" s="11" t="str">
        <f>IFERROR(VLOOKUP(VENTAS[[#This Row],[Código del producto Vendido]],STOCK[],25,FALSE),"-")</f>
        <v>-</v>
      </c>
      <c r="C699" s="11"/>
      <c r="D699" s="11"/>
      <c r="E699" s="11" t="s">
        <v>20191</v>
      </c>
      <c r="F699" s="15" t="str">
        <f>IFERROR(VLOOKUP(VENTAS[[#This Row],[Código del producto Vendido]],STOCK[],5,FALSE),"-")</f>
        <v>-</v>
      </c>
      <c r="G699" s="15">
        <v>1</v>
      </c>
      <c r="H699" s="16">
        <v>43</v>
      </c>
      <c r="I699" s="16">
        <f>VENTAS[[#This Row],[Cantidad]]*VENTAS[[#This Row],[Precio Venta]]</f>
        <v>43</v>
      </c>
      <c r="J699" s="16">
        <f>IF(VENTAS[[#This Row],[Nombre del Gestor]]&gt;1,VENTAS[[#This Row],[Total]]*10%,0)</f>
        <v>0</v>
      </c>
      <c r="K6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43</v>
      </c>
      <c r="L699" s="16">
        <f>VENTAS[[#This Row],[Total]]-VENTAS[[#This Row],[Comisión 10%]]-VENTAS[[#This Row],[Costo SIN Comision]]</f>
        <v>0</v>
      </c>
      <c r="M699" s="16"/>
    </row>
    <row r="700" ht="20" customHeight="1" spans="1:13">
      <c r="A700" s="10"/>
      <c r="B700" s="11" t="str">
        <f>IFERROR(VLOOKUP(VENTAS[[#This Row],[Código del producto Vendido]],STOCK[],25,FALSE),"-")</f>
        <v>-</v>
      </c>
      <c r="C700" s="11"/>
      <c r="D700" s="11"/>
      <c r="E700" s="11" t="s">
        <v>20192</v>
      </c>
      <c r="F700" s="15" t="str">
        <f>IFERROR(VLOOKUP(VENTAS[[#This Row],[Código del producto Vendido]],STOCK[],5,FALSE),"-")</f>
        <v>-</v>
      </c>
      <c r="G700" s="15">
        <v>1</v>
      </c>
      <c r="H700" s="16"/>
      <c r="I700" s="16">
        <f>VENTAS[[#This Row],[Cantidad]]*VENTAS[[#This Row],[Precio Venta]]</f>
        <v>0</v>
      </c>
      <c r="J700" s="16">
        <f>IF(VENTAS[[#This Row],[Nombre del Gestor]]&gt;1,VENTAS[[#This Row],[Total]]*10%,0)</f>
        <v>0</v>
      </c>
      <c r="K7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700" s="16">
        <f>VENTAS[[#This Row],[Total]]-VENTAS[[#This Row],[Comisión 10%]]-VENTAS[[#This Row],[Costo SIN Comision]]</f>
        <v>0</v>
      </c>
      <c r="M700" s="16"/>
    </row>
    <row r="701" ht="20" customHeight="1" spans="1:13">
      <c r="A701" s="10"/>
      <c r="B701" s="11" t="str">
        <f>IFERROR(VLOOKUP(VENTAS[[#This Row],[Código del producto Vendido]],STOCK[],25,FALSE),"-")</f>
        <v>-</v>
      </c>
      <c r="C701" s="11"/>
      <c r="D701" s="11"/>
      <c r="E701" s="11" t="s">
        <v>20193</v>
      </c>
      <c r="F701" s="15" t="str">
        <f>IFERROR(VLOOKUP(VENTAS[[#This Row],[Código del producto Vendido]],STOCK[],5,FALSE),"-")</f>
        <v>-</v>
      </c>
      <c r="G701" s="15">
        <v>1</v>
      </c>
      <c r="H701" s="16"/>
      <c r="I701" s="16">
        <f>VENTAS[[#This Row],[Cantidad]]*VENTAS[[#This Row],[Precio Venta]]</f>
        <v>0</v>
      </c>
      <c r="J701" s="16">
        <f>IF(VENTAS[[#This Row],[Nombre del Gestor]]&gt;1,VENTAS[[#This Row],[Total]]*10%,0)</f>
        <v>0</v>
      </c>
      <c r="K7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701" s="16">
        <f>VENTAS[[#This Row],[Total]]-VENTAS[[#This Row],[Comisión 10%]]-VENTAS[[#This Row],[Costo SIN Comision]]</f>
        <v>0</v>
      </c>
      <c r="M701" s="16"/>
    </row>
    <row r="702" ht="20" customHeight="1" spans="1:13">
      <c r="A702" s="10"/>
      <c r="B702" s="11" t="str">
        <f>IFERROR(VLOOKUP(VENTAS[[#This Row],[Código del producto Vendido]],STOCK[],25,FALSE),"-")</f>
        <v>-</v>
      </c>
      <c r="C702" s="11"/>
      <c r="D702" s="11"/>
      <c r="E702" s="11" t="s">
        <v>20096</v>
      </c>
      <c r="F702" s="15" t="str">
        <f>IFERROR(VLOOKUP(VENTAS[[#This Row],[Código del producto Vendido]],STOCK[],5,FALSE),"-")</f>
        <v>-</v>
      </c>
      <c r="G702" s="15">
        <v>1</v>
      </c>
      <c r="H702" s="16"/>
      <c r="I702" s="16">
        <f>VENTAS[[#This Row],[Cantidad]]*VENTAS[[#This Row],[Precio Venta]]</f>
        <v>0</v>
      </c>
      <c r="J702" s="16">
        <f>IF(VENTAS[[#This Row],[Nombre del Gestor]]&gt;1,VENTAS[[#This Row],[Total]]*10%,0)</f>
        <v>0</v>
      </c>
      <c r="K7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702" s="16">
        <f>VENTAS[[#This Row],[Total]]-VENTAS[[#This Row],[Comisión 10%]]-VENTAS[[#This Row],[Costo SIN Comision]]</f>
        <v>0</v>
      </c>
      <c r="M702" s="16"/>
    </row>
    <row r="703" ht="20" customHeight="1" spans="1:13">
      <c r="A703" s="10">
        <v>45328</v>
      </c>
      <c r="B703" s="11" t="str">
        <f>IFERROR(VLOOKUP(VENTAS[[#This Row],[Código del producto Vendido]],STOCK[],25,FALSE),"-")</f>
        <v>-</v>
      </c>
      <c r="C703" s="11"/>
      <c r="D703" s="11" t="s">
        <v>20194</v>
      </c>
      <c r="E703" s="11" t="s">
        <v>19661</v>
      </c>
      <c r="F703" s="15" t="str">
        <f>IFERROR(VLOOKUP(VENTAS[[#This Row],[Código del producto Vendido]],STOCK[],5,FALSE),"-")</f>
        <v>-</v>
      </c>
      <c r="G703" s="15">
        <v>1</v>
      </c>
      <c r="H703" s="16">
        <v>15</v>
      </c>
      <c r="I703" s="16">
        <f>VENTAS[[#This Row],[Cantidad]]*VENTAS[[#This Row],[Precio Venta]]</f>
        <v>15</v>
      </c>
      <c r="J703" s="16">
        <f>IF(VENTAS[[#This Row],[Nombre del Gestor]]&gt;1,VENTAS[[#This Row],[Total]]*10%,0)</f>
        <v>1.5</v>
      </c>
      <c r="K7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703" s="16">
        <f>VENTAS[[#This Row],[Total]]-VENTAS[[#This Row],[Comisión 10%]]-VENTAS[[#This Row],[Costo SIN Comision]]</f>
        <v>-1.5</v>
      </c>
      <c r="M703" s="16"/>
    </row>
    <row r="704" ht="20" customHeight="1" spans="1:13">
      <c r="A704" s="10">
        <v>45328</v>
      </c>
      <c r="B704" s="11" t="str">
        <f>IFERROR(VLOOKUP(VENTAS[[#This Row],[Código del producto Vendido]],STOCK[],25,FALSE),"-")</f>
        <v>-</v>
      </c>
      <c r="C704" s="11"/>
      <c r="D704" s="11" t="s">
        <v>20147</v>
      </c>
      <c r="E704" s="11" t="s">
        <v>20087</v>
      </c>
      <c r="F704" s="15" t="str">
        <f>IFERROR(VLOOKUP(VENTAS[[#This Row],[Código del producto Vendido]],STOCK[],5,FALSE),"-")</f>
        <v>-</v>
      </c>
      <c r="G704" s="15">
        <v>1</v>
      </c>
      <c r="H704" s="16">
        <v>12</v>
      </c>
      <c r="I704" s="16">
        <f>VENTAS[[#This Row],[Cantidad]]*VENTAS[[#This Row],[Precio Venta]]</f>
        <v>12</v>
      </c>
      <c r="J704" s="16">
        <f>IF(VENTAS[[#This Row],[Nombre del Gestor]]&gt;1,VENTAS[[#This Row],[Total]]*10%,0)</f>
        <v>1.2</v>
      </c>
      <c r="K7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704" s="16">
        <f>VENTAS[[#This Row],[Total]]-VENTAS[[#This Row],[Comisión 10%]]-VENTAS[[#This Row],[Costo SIN Comision]]</f>
        <v>-1.2</v>
      </c>
      <c r="M704" s="16"/>
    </row>
    <row r="705" ht="20" customHeight="1" spans="1:13">
      <c r="A705" s="10">
        <v>45328</v>
      </c>
      <c r="B705" s="11" t="str">
        <f>IFERROR(VLOOKUP(VENTAS[[#This Row],[Código del producto Vendido]],STOCK[],25,FALSE),"-")</f>
        <v>-</v>
      </c>
      <c r="C705" s="11"/>
      <c r="D705" s="11" t="s">
        <v>20016</v>
      </c>
      <c r="E705" s="11" t="s">
        <v>20195</v>
      </c>
      <c r="F705" s="15" t="str">
        <f>IFERROR(VLOOKUP(VENTAS[[#This Row],[Código del producto Vendido]],STOCK[],5,FALSE),"-")</f>
        <v>-</v>
      </c>
      <c r="G705" s="15">
        <v>1</v>
      </c>
      <c r="H705" s="16">
        <v>30</v>
      </c>
      <c r="I705" s="16">
        <f>VENTAS[[#This Row],[Cantidad]]*VENTAS[[#This Row],[Precio Venta]]</f>
        <v>30</v>
      </c>
      <c r="J705" s="16">
        <f>IF(VENTAS[[#This Row],[Nombre del Gestor]]&gt;1,VENTAS[[#This Row],[Total]]*10%,0)</f>
        <v>3</v>
      </c>
      <c r="K7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05" s="16">
        <f>VENTAS[[#This Row],[Total]]-VENTAS[[#This Row],[Comisión 10%]]-VENTAS[[#This Row],[Costo SIN Comision]]</f>
        <v>-3</v>
      </c>
      <c r="M705" s="16"/>
    </row>
    <row r="706" ht="20" customHeight="1" spans="1:13">
      <c r="A706" s="10"/>
      <c r="B706" s="11" t="str">
        <f>IFERROR(VLOOKUP(VENTAS[[#This Row],[Código del producto Vendido]],STOCK[],25,FALSE),"-")</f>
        <v>-</v>
      </c>
      <c r="C706" s="11"/>
      <c r="D706" s="11"/>
      <c r="E706" s="11" t="s">
        <v>20196</v>
      </c>
      <c r="F706" s="15" t="str">
        <f>IFERROR(VLOOKUP(VENTAS[[#This Row],[Código del producto Vendido]],STOCK[],5,FALSE),"-")</f>
        <v>-</v>
      </c>
      <c r="G706" s="15">
        <v>1</v>
      </c>
      <c r="H706" s="16">
        <v>35</v>
      </c>
      <c r="I706" s="16">
        <f>VENTAS[[#This Row],[Cantidad]]*VENTAS[[#This Row],[Precio Venta]]</f>
        <v>35</v>
      </c>
      <c r="J706" s="16">
        <f>IF(VENTAS[[#This Row],[Nombre del Gestor]]&gt;1,VENTAS[[#This Row],[Total]]*10%,0)</f>
        <v>0</v>
      </c>
      <c r="K7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706" s="16">
        <f>VENTAS[[#This Row],[Total]]-VENTAS[[#This Row],[Comisión 10%]]-VENTAS[[#This Row],[Costo SIN Comision]]</f>
        <v>0</v>
      </c>
      <c r="M706" s="16"/>
    </row>
    <row r="707" ht="20" customHeight="1" spans="1:13">
      <c r="A707" s="10"/>
      <c r="B707" s="11" t="str">
        <f>IFERROR(VLOOKUP(VENTAS[[#This Row],[Código del producto Vendido]],STOCK[],25,FALSE),"-")</f>
        <v>-</v>
      </c>
      <c r="C707" s="11"/>
      <c r="D707" s="11"/>
      <c r="E707" s="11" t="s">
        <v>20197</v>
      </c>
      <c r="F707" s="15" t="str">
        <f>IFERROR(VLOOKUP(VENTAS[[#This Row],[Código del producto Vendido]],STOCK[],5,FALSE),"-")</f>
        <v>-</v>
      </c>
      <c r="G707" s="15">
        <v>1</v>
      </c>
      <c r="H707" s="16">
        <v>30</v>
      </c>
      <c r="I707" s="16">
        <f>VENTAS[[#This Row],[Cantidad]]*VENTAS[[#This Row],[Precio Venta]]</f>
        <v>30</v>
      </c>
      <c r="J707" s="16">
        <f>IF(VENTAS[[#This Row],[Nombre del Gestor]]&gt;1,VENTAS[[#This Row],[Total]]*10%,0)</f>
        <v>0</v>
      </c>
      <c r="K7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07" s="16">
        <f>VENTAS[[#This Row],[Total]]-VENTAS[[#This Row],[Comisión 10%]]-VENTAS[[#This Row],[Costo SIN Comision]]</f>
        <v>0</v>
      </c>
      <c r="M707" s="16"/>
    </row>
    <row r="708" ht="20" customHeight="1" spans="1:13">
      <c r="A708" s="10" t="s">
        <v>20172</v>
      </c>
      <c r="B708" s="11" t="str">
        <f>IFERROR(VLOOKUP(VENTAS[[#This Row],[Código del producto Vendido]],STOCK[],25,FALSE),"-")</f>
        <v>-</v>
      </c>
      <c r="C708" s="11"/>
      <c r="D708" s="11"/>
      <c r="E708" s="11" t="s">
        <v>20198</v>
      </c>
      <c r="F708" s="15" t="str">
        <f>IFERROR(VLOOKUP(VENTAS[[#This Row],[Código del producto Vendido]],STOCK[],5,FALSE),"-")</f>
        <v>-</v>
      </c>
      <c r="G708" s="15">
        <v>1</v>
      </c>
      <c r="H708" s="16">
        <v>15</v>
      </c>
      <c r="I708" s="16">
        <f>VENTAS[[#This Row],[Cantidad]]*VENTAS[[#This Row],[Precio Venta]]</f>
        <v>15</v>
      </c>
      <c r="J708" s="16">
        <f>IF(VENTAS[[#This Row],[Nombre del Gestor]]&gt;1,VENTAS[[#This Row],[Total]]*10%,0)</f>
        <v>0</v>
      </c>
      <c r="K7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708" s="16">
        <f>VENTAS[[#This Row],[Total]]-VENTAS[[#This Row],[Comisión 10%]]-VENTAS[[#This Row],[Costo SIN Comision]]</f>
        <v>0</v>
      </c>
      <c r="M708" s="16"/>
    </row>
    <row r="709" ht="20" customHeight="1" spans="1:13">
      <c r="A709" s="10" t="s">
        <v>20172</v>
      </c>
      <c r="B709" s="11" t="str">
        <f>IFERROR(VLOOKUP(VENTAS[[#This Row],[Código del producto Vendido]],STOCK[],25,FALSE),"-")</f>
        <v>-</v>
      </c>
      <c r="C709" s="11"/>
      <c r="D709" s="11"/>
      <c r="E709" s="11" t="s">
        <v>19558</v>
      </c>
      <c r="F709" s="15" t="str">
        <f>IFERROR(VLOOKUP(VENTAS[[#This Row],[Código del producto Vendido]],STOCK[],5,FALSE),"-")</f>
        <v>-</v>
      </c>
      <c r="G709" s="15">
        <v>1</v>
      </c>
      <c r="H709" s="16">
        <v>22</v>
      </c>
      <c r="I709" s="16">
        <f>VENTAS[[#This Row],[Cantidad]]*VENTAS[[#This Row],[Precio Venta]]</f>
        <v>22</v>
      </c>
      <c r="J709" s="16">
        <f>IF(VENTAS[[#This Row],[Nombre del Gestor]]&gt;1,VENTAS[[#This Row],[Total]]*10%,0)</f>
        <v>0</v>
      </c>
      <c r="K7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709" s="16">
        <f>VENTAS[[#This Row],[Total]]-VENTAS[[#This Row],[Comisión 10%]]-VENTAS[[#This Row],[Costo SIN Comision]]</f>
        <v>0</v>
      </c>
      <c r="M709" s="16"/>
    </row>
    <row r="710" ht="20" customHeight="1" spans="1:13">
      <c r="A710" s="10" t="s">
        <v>20172</v>
      </c>
      <c r="B710" s="11" t="str">
        <f>IFERROR(VLOOKUP(VENTAS[[#This Row],[Código del producto Vendido]],STOCK[],25,FALSE),"-")</f>
        <v>-</v>
      </c>
      <c r="C710" s="11"/>
      <c r="D710" s="11"/>
      <c r="E710" s="11" t="s">
        <v>19808</v>
      </c>
      <c r="F710" s="15" t="str">
        <f>IFERROR(VLOOKUP(VENTAS[[#This Row],[Código del producto Vendido]],STOCK[],5,FALSE),"-")</f>
        <v>-</v>
      </c>
      <c r="G710" s="15">
        <v>1</v>
      </c>
      <c r="H710" s="16">
        <v>18</v>
      </c>
      <c r="I710" s="16">
        <f>VENTAS[[#This Row],[Cantidad]]*VENTAS[[#This Row],[Precio Venta]]</f>
        <v>18</v>
      </c>
      <c r="J710" s="16">
        <f>IF(VENTAS[[#This Row],[Nombre del Gestor]]&gt;1,VENTAS[[#This Row],[Total]]*10%,0)</f>
        <v>0</v>
      </c>
      <c r="K7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710" s="16">
        <f>VENTAS[[#This Row],[Total]]-VENTAS[[#This Row],[Comisión 10%]]-VENTAS[[#This Row],[Costo SIN Comision]]</f>
        <v>0</v>
      </c>
      <c r="M710" s="16"/>
    </row>
    <row r="711" ht="20" customHeight="1" spans="1:13">
      <c r="A711" s="10" t="s">
        <v>20172</v>
      </c>
      <c r="B711" s="11" t="str">
        <f>IFERROR(VLOOKUP(VENTAS[[#This Row],[Código del producto Vendido]],STOCK[],25,FALSE),"-")</f>
        <v>-</v>
      </c>
      <c r="C711" s="11"/>
      <c r="D711" s="11"/>
      <c r="E711" s="11" t="s">
        <v>19858</v>
      </c>
      <c r="F711" s="15" t="str">
        <f>IFERROR(VLOOKUP(VENTAS[[#This Row],[Código del producto Vendido]],STOCK[],5,FALSE),"-")</f>
        <v>-</v>
      </c>
      <c r="G711" s="15">
        <v>1</v>
      </c>
      <c r="H711" s="16">
        <v>25</v>
      </c>
      <c r="I711" s="16">
        <f>VENTAS[[#This Row],[Cantidad]]*VENTAS[[#This Row],[Precio Venta]]</f>
        <v>25</v>
      </c>
      <c r="J711" s="16">
        <f>IF(VENTAS[[#This Row],[Nombre del Gestor]]&gt;1,VENTAS[[#This Row],[Total]]*10%,0)</f>
        <v>0</v>
      </c>
      <c r="K7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711" s="16">
        <f>VENTAS[[#This Row],[Total]]-VENTAS[[#This Row],[Comisión 10%]]-VENTAS[[#This Row],[Costo SIN Comision]]</f>
        <v>0</v>
      </c>
      <c r="M711" s="16"/>
    </row>
    <row r="712" ht="20" customHeight="1" spans="1:13">
      <c r="A712" s="10" t="s">
        <v>20172</v>
      </c>
      <c r="B712" s="11" t="str">
        <f>IFERROR(VLOOKUP(VENTAS[[#This Row],[Código del producto Vendido]],STOCK[],25,FALSE),"-")</f>
        <v>-</v>
      </c>
      <c r="C712" s="11"/>
      <c r="D712" s="11"/>
      <c r="E712" s="11" t="s">
        <v>19971</v>
      </c>
      <c r="F712" s="15" t="str">
        <f>IFERROR(VLOOKUP(VENTAS[[#This Row],[Código del producto Vendido]],STOCK[],5,FALSE),"-")</f>
        <v>-</v>
      </c>
      <c r="G712" s="15">
        <v>1</v>
      </c>
      <c r="H712" s="16">
        <v>25</v>
      </c>
      <c r="I712" s="16">
        <f>VENTAS[[#This Row],[Cantidad]]*VENTAS[[#This Row],[Precio Venta]]</f>
        <v>25</v>
      </c>
      <c r="J712" s="16">
        <f>IF(VENTAS[[#This Row],[Nombre del Gestor]]&gt;1,VENTAS[[#This Row],[Total]]*10%,0)</f>
        <v>0</v>
      </c>
      <c r="K7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712" s="16">
        <f>VENTAS[[#This Row],[Total]]-VENTAS[[#This Row],[Comisión 10%]]-VENTAS[[#This Row],[Costo SIN Comision]]</f>
        <v>0</v>
      </c>
      <c r="M712" s="16"/>
    </row>
    <row r="713" ht="20" customHeight="1" spans="1:13">
      <c r="A713" s="10" t="s">
        <v>20172</v>
      </c>
      <c r="B713" s="11" t="str">
        <f>IFERROR(VLOOKUP(VENTAS[[#This Row],[Código del producto Vendido]],STOCK[],25,FALSE),"-")</f>
        <v>-</v>
      </c>
      <c r="C713" s="11"/>
      <c r="D713" s="11"/>
      <c r="E713" s="11" t="s">
        <v>20199</v>
      </c>
      <c r="F713" s="15" t="str">
        <f>IFERROR(VLOOKUP(VENTAS[[#This Row],[Código del producto Vendido]],STOCK[],5,FALSE),"-")</f>
        <v>-</v>
      </c>
      <c r="G713" s="15">
        <v>1</v>
      </c>
      <c r="H713" s="16">
        <v>18</v>
      </c>
      <c r="I713" s="16">
        <f>VENTAS[[#This Row],[Cantidad]]*VENTAS[[#This Row],[Precio Venta]]</f>
        <v>18</v>
      </c>
      <c r="J713" s="16">
        <f>IF(VENTAS[[#This Row],[Nombre del Gestor]]&gt;1,VENTAS[[#This Row],[Total]]*10%,0)</f>
        <v>0</v>
      </c>
      <c r="K7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713" s="16">
        <f>VENTAS[[#This Row],[Total]]-VENTAS[[#This Row],[Comisión 10%]]-VENTAS[[#This Row],[Costo SIN Comision]]</f>
        <v>0</v>
      </c>
      <c r="M713" s="16"/>
    </row>
    <row r="714" ht="20" customHeight="1" spans="1:13">
      <c r="A714" s="10" t="s">
        <v>20172</v>
      </c>
      <c r="B714" s="11" t="str">
        <f>IFERROR(VLOOKUP(VENTAS[[#This Row],[Código del producto Vendido]],STOCK[],25,FALSE),"-")</f>
        <v>-</v>
      </c>
      <c r="C714" s="11"/>
      <c r="D714" s="11"/>
      <c r="E714" s="11" t="s">
        <v>20200</v>
      </c>
      <c r="F714" s="15" t="str">
        <f>IFERROR(VLOOKUP(VENTAS[[#This Row],[Código del producto Vendido]],STOCK[],5,FALSE),"-")</f>
        <v>-</v>
      </c>
      <c r="G714" s="15">
        <v>1</v>
      </c>
      <c r="H714" s="16">
        <v>20</v>
      </c>
      <c r="I714" s="16">
        <f>VENTAS[[#This Row],[Cantidad]]*VENTAS[[#This Row],[Precio Venta]]</f>
        <v>20</v>
      </c>
      <c r="J714" s="16">
        <f>IF(VENTAS[[#This Row],[Nombre del Gestor]]&gt;1,VENTAS[[#This Row],[Total]]*10%,0)</f>
        <v>0</v>
      </c>
      <c r="K7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714" s="16">
        <f>VENTAS[[#This Row],[Total]]-VENTAS[[#This Row],[Comisión 10%]]-VENTAS[[#This Row],[Costo SIN Comision]]</f>
        <v>0</v>
      </c>
      <c r="M714" s="16"/>
    </row>
    <row r="715" ht="20" customHeight="1" spans="1:13">
      <c r="A715" s="10" t="s">
        <v>20172</v>
      </c>
      <c r="B715" s="11" t="str">
        <f>IFERROR(VLOOKUP(VENTAS[[#This Row],[Código del producto Vendido]],STOCK[],25,FALSE),"-")</f>
        <v>-</v>
      </c>
      <c r="C715" s="11"/>
      <c r="D715" s="11"/>
      <c r="E715" s="11" t="s">
        <v>20201</v>
      </c>
      <c r="F715" s="15" t="str">
        <f>IFERROR(VLOOKUP(VENTAS[[#This Row],[Código del producto Vendido]],STOCK[],5,FALSE),"-")</f>
        <v>-</v>
      </c>
      <c r="G715" s="15">
        <v>1</v>
      </c>
      <c r="H715" s="16">
        <v>20</v>
      </c>
      <c r="I715" s="16">
        <f>VENTAS[[#This Row],[Cantidad]]*VENTAS[[#This Row],[Precio Venta]]</f>
        <v>20</v>
      </c>
      <c r="J715" s="16">
        <f>IF(VENTAS[[#This Row],[Nombre del Gestor]]&gt;1,VENTAS[[#This Row],[Total]]*10%,0)</f>
        <v>0</v>
      </c>
      <c r="K7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715" s="16">
        <f>VENTAS[[#This Row],[Total]]-VENTAS[[#This Row],[Comisión 10%]]-VENTAS[[#This Row],[Costo SIN Comision]]</f>
        <v>0</v>
      </c>
      <c r="M715" s="16"/>
    </row>
    <row r="716" ht="20" customHeight="1" spans="1:13">
      <c r="A716" s="10">
        <v>45330</v>
      </c>
      <c r="B716" s="11" t="str">
        <f>IFERROR(VLOOKUP(VENTAS[[#This Row],[Código del producto Vendido]],STOCK[],25,FALSE),"-")</f>
        <v>-</v>
      </c>
      <c r="C716" s="11"/>
      <c r="D716" s="11" t="s">
        <v>20194</v>
      </c>
      <c r="E716" s="11" t="s">
        <v>20202</v>
      </c>
      <c r="F716" s="15" t="str">
        <f>IFERROR(VLOOKUP(VENTAS[[#This Row],[Código del producto Vendido]],STOCK[],5,FALSE),"-")</f>
        <v>-</v>
      </c>
      <c r="G716" s="15">
        <v>1</v>
      </c>
      <c r="H716" s="16">
        <v>30</v>
      </c>
      <c r="I716" s="16">
        <f>VENTAS[[#This Row],[Cantidad]]*VENTAS[[#This Row],[Precio Venta]]</f>
        <v>30</v>
      </c>
      <c r="J716" s="16">
        <f>IF(VENTAS[[#This Row],[Nombre del Gestor]]&gt;1,VENTAS[[#This Row],[Total]]*10%,0)</f>
        <v>3</v>
      </c>
      <c r="K7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16" s="16">
        <f>VENTAS[[#This Row],[Total]]-VENTAS[[#This Row],[Comisión 10%]]-VENTAS[[#This Row],[Costo SIN Comision]]</f>
        <v>-3</v>
      </c>
      <c r="M716" s="16"/>
    </row>
    <row r="717" ht="20" customHeight="1" spans="1:13">
      <c r="A717" s="10">
        <v>45331</v>
      </c>
      <c r="B717" s="11" t="str">
        <f>IFERROR(VLOOKUP(VENTAS[[#This Row],[Código del producto Vendido]],STOCK[],25,FALSE),"-")</f>
        <v>-</v>
      </c>
      <c r="C717" s="11" t="s">
        <v>20203</v>
      </c>
      <c r="D717" s="11"/>
      <c r="E717" s="11" t="s">
        <v>20129</v>
      </c>
      <c r="F717" s="15" t="str">
        <f>IFERROR(VLOOKUP(VENTAS[[#This Row],[Código del producto Vendido]],STOCK[],5,FALSE),"-")</f>
        <v>-</v>
      </c>
      <c r="G717" s="15">
        <v>1</v>
      </c>
      <c r="H717" s="16">
        <v>20</v>
      </c>
      <c r="I717" s="16">
        <f>VENTAS[[#This Row],[Cantidad]]*VENTAS[[#This Row],[Precio Venta]]</f>
        <v>20</v>
      </c>
      <c r="J717" s="16">
        <f>IF(VENTAS[[#This Row],[Nombre del Gestor]]&gt;1,VENTAS[[#This Row],[Total]]*10%,0)</f>
        <v>0</v>
      </c>
      <c r="K7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717" s="16">
        <f>VENTAS[[#This Row],[Total]]-VENTAS[[#This Row],[Comisión 10%]]-VENTAS[[#This Row],[Costo SIN Comision]]</f>
        <v>0</v>
      </c>
      <c r="M717" s="16"/>
    </row>
    <row r="718" ht="20" customHeight="1" spans="1:13">
      <c r="A718" s="10">
        <v>45330</v>
      </c>
      <c r="B718" s="11" t="str">
        <f>IFERROR(VLOOKUP(VENTAS[[#This Row],[Código del producto Vendido]],STOCK[],25,FALSE),"-")</f>
        <v>-</v>
      </c>
      <c r="C718" s="11"/>
      <c r="D718" s="11" t="s">
        <v>20194</v>
      </c>
      <c r="E718" s="11" t="s">
        <v>20204</v>
      </c>
      <c r="F718" s="15" t="str">
        <f>IFERROR(VLOOKUP(VENTAS[[#This Row],[Código del producto Vendido]],STOCK[],5,FALSE),"-")</f>
        <v>-</v>
      </c>
      <c r="G718" s="15">
        <v>1</v>
      </c>
      <c r="H718" s="16">
        <v>25</v>
      </c>
      <c r="I718" s="16">
        <f>VENTAS[[#This Row],[Cantidad]]*VENTAS[[#This Row],[Precio Venta]]</f>
        <v>25</v>
      </c>
      <c r="J718" s="16">
        <f>IF(VENTAS[[#This Row],[Nombre del Gestor]]&gt;1,VENTAS[[#This Row],[Total]]*10%,0)</f>
        <v>2.5</v>
      </c>
      <c r="K7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718" s="16">
        <f>VENTAS[[#This Row],[Total]]-VENTAS[[#This Row],[Comisión 10%]]-VENTAS[[#This Row],[Costo SIN Comision]]</f>
        <v>-2.5</v>
      </c>
      <c r="M718" s="16"/>
    </row>
    <row r="719" ht="20" customHeight="1" spans="1:13">
      <c r="A719" s="10">
        <v>45324</v>
      </c>
      <c r="B719" s="11" t="str">
        <f>IFERROR(VLOOKUP(VENTAS[[#This Row],[Código del producto Vendido]],STOCK[],25,FALSE),"-")</f>
        <v>-</v>
      </c>
      <c r="C719" s="11"/>
      <c r="D719" s="11" t="s">
        <v>20147</v>
      </c>
      <c r="E719" s="11" t="s">
        <v>20205</v>
      </c>
      <c r="F719" s="15" t="str">
        <f>IFERROR(VLOOKUP(VENTAS[[#This Row],[Código del producto Vendido]],STOCK[],5,FALSE),"-")</f>
        <v>-</v>
      </c>
      <c r="G719" s="15">
        <v>1</v>
      </c>
      <c r="H719" s="16">
        <v>30</v>
      </c>
      <c r="I719" s="16">
        <f>VENTAS[[#This Row],[Cantidad]]*VENTAS[[#This Row],[Precio Venta]]</f>
        <v>30</v>
      </c>
      <c r="J719" s="16">
        <f>IF(VENTAS[[#This Row],[Nombre del Gestor]]&gt;1,VENTAS[[#This Row],[Total]]*10%,0)</f>
        <v>3</v>
      </c>
      <c r="K7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19" s="16">
        <f>VENTAS[[#This Row],[Total]]-VENTAS[[#This Row],[Comisión 10%]]-VENTAS[[#This Row],[Costo SIN Comision]]</f>
        <v>-3</v>
      </c>
      <c r="M719" s="16"/>
    </row>
    <row r="720" ht="20" customHeight="1" spans="1:13">
      <c r="A720" s="10">
        <v>45330</v>
      </c>
      <c r="B720" s="11" t="str">
        <f>IFERROR(VLOOKUP(VENTAS[[#This Row],[Código del producto Vendido]],STOCK[],25,FALSE),"-")</f>
        <v>-</v>
      </c>
      <c r="C720" s="11"/>
      <c r="D720" s="11" t="s">
        <v>20194</v>
      </c>
      <c r="E720" s="11" t="s">
        <v>20206</v>
      </c>
      <c r="F720" s="15" t="str">
        <f>IFERROR(VLOOKUP(VENTAS[[#This Row],[Código del producto Vendido]],STOCK[],5,FALSE),"-")</f>
        <v>-</v>
      </c>
      <c r="G720" s="15">
        <v>1</v>
      </c>
      <c r="H720" s="16">
        <v>30</v>
      </c>
      <c r="I720" s="16">
        <f>VENTAS[[#This Row],[Cantidad]]*VENTAS[[#This Row],[Precio Venta]]</f>
        <v>30</v>
      </c>
      <c r="J720" s="16">
        <f>IF(VENTAS[[#This Row],[Nombre del Gestor]]&gt;1,VENTAS[[#This Row],[Total]]*10%,0)</f>
        <v>3</v>
      </c>
      <c r="K7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20" s="16">
        <f>VENTAS[[#This Row],[Total]]-VENTAS[[#This Row],[Comisión 10%]]-VENTAS[[#This Row],[Costo SIN Comision]]</f>
        <v>-3</v>
      </c>
      <c r="M720" s="16"/>
    </row>
    <row r="721" ht="20" customHeight="1" spans="1:13">
      <c r="A721" s="10">
        <v>45324</v>
      </c>
      <c r="B721" s="11" t="str">
        <f>IFERROR(VLOOKUP(VENTAS[[#This Row],[Código del producto Vendido]],STOCK[],25,FALSE),"-")</f>
        <v>-</v>
      </c>
      <c r="C721" s="11"/>
      <c r="D721" s="11" t="s">
        <v>20016</v>
      </c>
      <c r="E721" s="11" t="s">
        <v>20207</v>
      </c>
      <c r="F721" s="15" t="str">
        <f>IFERROR(VLOOKUP(VENTAS[[#This Row],[Código del producto Vendido]],STOCK[],5,FALSE),"-")</f>
        <v>-</v>
      </c>
      <c r="G721" s="15">
        <v>1</v>
      </c>
      <c r="H721" s="16">
        <v>10</v>
      </c>
      <c r="I721" s="16">
        <f>VENTAS[[#This Row],[Cantidad]]*VENTAS[[#This Row],[Precio Venta]]</f>
        <v>10</v>
      </c>
      <c r="J721" s="16">
        <f>IF(VENTAS[[#This Row],[Nombre del Gestor]]&gt;1,VENTAS[[#This Row],[Total]]*10%,0)</f>
        <v>1</v>
      </c>
      <c r="K7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721" s="16">
        <f>VENTAS[[#This Row],[Total]]-VENTAS[[#This Row],[Comisión 10%]]-VENTAS[[#This Row],[Costo SIN Comision]]</f>
        <v>-1</v>
      </c>
      <c r="M721" s="16"/>
    </row>
    <row r="722" ht="20" customHeight="1" spans="1:13">
      <c r="A722" s="10">
        <v>45331</v>
      </c>
      <c r="B722" s="11" t="str">
        <f>IFERROR(VLOOKUP(VENTAS[[#This Row],[Código del producto Vendido]],STOCK[],25,FALSE),"-")</f>
        <v>-</v>
      </c>
      <c r="C722" s="11" t="s">
        <v>20203</v>
      </c>
      <c r="D722" s="11"/>
      <c r="E722" s="11" t="s">
        <v>20208</v>
      </c>
      <c r="F722" s="15" t="str">
        <f>IFERROR(VLOOKUP(VENTAS[[#This Row],[Código del producto Vendido]],STOCK[],5,FALSE),"-")</f>
        <v>-</v>
      </c>
      <c r="G722" s="15">
        <v>1</v>
      </c>
      <c r="H722" s="16">
        <v>25</v>
      </c>
      <c r="I722" s="16">
        <f>VENTAS[[#This Row],[Cantidad]]*VENTAS[[#This Row],[Precio Venta]]</f>
        <v>25</v>
      </c>
      <c r="J722" s="16">
        <f>IF(VENTAS[[#This Row],[Nombre del Gestor]]&gt;1,VENTAS[[#This Row],[Total]]*10%,0)</f>
        <v>0</v>
      </c>
      <c r="K7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722" s="16">
        <f>VENTAS[[#This Row],[Total]]-VENTAS[[#This Row],[Comisión 10%]]-VENTAS[[#This Row],[Costo SIN Comision]]</f>
        <v>0</v>
      </c>
      <c r="M722" s="16"/>
    </row>
    <row r="723" ht="20" customHeight="1" spans="1:13">
      <c r="A723" s="10">
        <v>45332</v>
      </c>
      <c r="B723" s="11" t="str">
        <f>IFERROR(VLOOKUP(VENTAS[[#This Row],[Código del producto Vendido]],STOCK[],25,FALSE),"-")</f>
        <v>-</v>
      </c>
      <c r="C723" s="11"/>
      <c r="D723" s="11"/>
      <c r="E723" s="11"/>
      <c r="F723" s="15" t="str">
        <f>IFERROR(VLOOKUP(VENTAS[[#This Row],[Código del producto Vendido]],STOCK[],5,FALSE),"-")</f>
        <v>-</v>
      </c>
      <c r="G723" s="15">
        <v>1</v>
      </c>
      <c r="H723" s="16">
        <v>28</v>
      </c>
      <c r="I723" s="16">
        <f>VENTAS[[#This Row],[Cantidad]]*VENTAS[[#This Row],[Precio Venta]]</f>
        <v>28</v>
      </c>
      <c r="J723" s="16">
        <f>IF(VENTAS[[#This Row],[Nombre del Gestor]]&gt;1,VENTAS[[#This Row],[Total]]*10%,0)</f>
        <v>0</v>
      </c>
      <c r="K7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723" s="16">
        <f>VENTAS[[#This Row],[Total]]-VENTAS[[#This Row],[Comisión 10%]]-VENTAS[[#This Row],[Costo SIN Comision]]</f>
        <v>0</v>
      </c>
      <c r="M723" s="16"/>
    </row>
    <row r="724" ht="20" customHeight="1" spans="1:13">
      <c r="A724" s="10">
        <v>45333</v>
      </c>
      <c r="B724" s="11" t="str">
        <f>IFERROR(VLOOKUP(VENTAS[[#This Row],[Código del producto Vendido]],STOCK[],25,FALSE),"-")</f>
        <v>-</v>
      </c>
      <c r="C724" s="11" t="s">
        <v>20209</v>
      </c>
      <c r="D724" s="11"/>
      <c r="E724" s="11" t="s">
        <v>20210</v>
      </c>
      <c r="F724" s="15" t="str">
        <f>IFERROR(VLOOKUP(VENTAS[[#This Row],[Código del producto Vendido]],STOCK[],5,FALSE),"-")</f>
        <v>-</v>
      </c>
      <c r="G724" s="15">
        <v>1</v>
      </c>
      <c r="H724" s="16">
        <v>25</v>
      </c>
      <c r="I724" s="16">
        <f>VENTAS[[#This Row],[Cantidad]]*VENTAS[[#This Row],[Precio Venta]]</f>
        <v>25</v>
      </c>
      <c r="J724" s="16">
        <f>IF(VENTAS[[#This Row],[Nombre del Gestor]]&gt;1,VENTAS[[#This Row],[Total]]*10%,0)</f>
        <v>0</v>
      </c>
      <c r="K7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724" s="16">
        <f>VENTAS[[#This Row],[Total]]-VENTAS[[#This Row],[Comisión 10%]]-VENTAS[[#This Row],[Costo SIN Comision]]</f>
        <v>0</v>
      </c>
      <c r="M724" s="16"/>
    </row>
    <row r="725" ht="20" customHeight="1" spans="1:13">
      <c r="A725" s="10">
        <v>45333</v>
      </c>
      <c r="B725" s="11" t="str">
        <f>IFERROR(VLOOKUP(VENTAS[[#This Row],[Código del producto Vendido]],STOCK[],25,FALSE),"-")</f>
        <v>-</v>
      </c>
      <c r="C725" s="11"/>
      <c r="D725" s="11"/>
      <c r="E725" s="11" t="s">
        <v>20211</v>
      </c>
      <c r="F725" s="15" t="str">
        <f>IFERROR(VLOOKUP(VENTAS[[#This Row],[Código del producto Vendido]],STOCK[],5,FALSE),"-")</f>
        <v>-</v>
      </c>
      <c r="G725" s="15">
        <v>1</v>
      </c>
      <c r="H725" s="16">
        <v>27</v>
      </c>
      <c r="I725" s="16">
        <f>VENTAS[[#This Row],[Cantidad]]*VENTAS[[#This Row],[Precio Venta]]</f>
        <v>27</v>
      </c>
      <c r="J725" s="16">
        <f>IF(VENTAS[[#This Row],[Nombre del Gestor]]&gt;1,VENTAS[[#This Row],[Total]]*10%,0)</f>
        <v>0</v>
      </c>
      <c r="K7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725" s="16">
        <f>VENTAS[[#This Row],[Total]]-VENTAS[[#This Row],[Comisión 10%]]-VENTAS[[#This Row],[Costo SIN Comision]]</f>
        <v>0</v>
      </c>
      <c r="M725" s="16"/>
    </row>
    <row r="726" ht="20" customHeight="1" spans="1:13">
      <c r="A726" s="10">
        <v>45324</v>
      </c>
      <c r="B726" s="11">
        <f>IFERROR(VLOOKUP(VENTAS[[#This Row],[Código del producto Vendido]],STOCK[],25,FALSE),"-")</f>
        <v>0</v>
      </c>
      <c r="C726" s="11"/>
      <c r="D726" s="11" t="s">
        <v>20194</v>
      </c>
      <c r="E726" s="11" t="s">
        <v>16700</v>
      </c>
      <c r="F726" s="15" t="str">
        <f>IFERROR(VLOOKUP(VENTAS[[#This Row],[Código del producto Vendido]],STOCK[],5,FALSE),"-")</f>
        <v>Jean skinny oscuro - Talla 27_S</v>
      </c>
      <c r="G726" s="15">
        <v>1</v>
      </c>
      <c r="H726" s="16">
        <v>30</v>
      </c>
      <c r="I726" s="16">
        <f>VENTAS[[#This Row],[Cantidad]]*VENTAS[[#This Row],[Precio Venta]]</f>
        <v>30</v>
      </c>
      <c r="J726" s="16">
        <f>IF(VENTAS[[#This Row],[Nombre del Gestor]]&gt;1,VENTAS[[#This Row],[Total]]*10%,0)</f>
        <v>3</v>
      </c>
      <c r="K7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1.8</v>
      </c>
      <c r="L726" s="16">
        <f>VENTAS[[#This Row],[Total]]-VENTAS[[#This Row],[Comisión 10%]]-VENTAS[[#This Row],[Costo SIN Comision]]</f>
        <v>25.2</v>
      </c>
      <c r="M726" s="16"/>
    </row>
    <row r="727" ht="20" customHeight="1" spans="1:13">
      <c r="A727" s="10">
        <v>45324</v>
      </c>
      <c r="B727" s="11" t="str">
        <f>IFERROR(VLOOKUP(VENTAS[[#This Row],[Código del producto Vendido]],STOCK[],25,FALSE),"-")</f>
        <v>-</v>
      </c>
      <c r="C727" s="11"/>
      <c r="D727" s="11" t="s">
        <v>20139</v>
      </c>
      <c r="E727" s="11" t="s">
        <v>20167</v>
      </c>
      <c r="F727" s="15" t="str">
        <f>IFERROR(VLOOKUP(VENTAS[[#This Row],[Código del producto Vendido]],STOCK[],5,FALSE),"-")</f>
        <v>-</v>
      </c>
      <c r="G727" s="15">
        <v>1</v>
      </c>
      <c r="H727" s="16">
        <v>22</v>
      </c>
      <c r="I727" s="16">
        <f>VENTAS[[#This Row],[Cantidad]]*VENTAS[[#This Row],[Precio Venta]]</f>
        <v>22</v>
      </c>
      <c r="J727" s="16">
        <f>IF(VENTAS[[#This Row],[Nombre del Gestor]]&gt;1,VENTAS[[#This Row],[Total]]*10%,0)</f>
        <v>2.2</v>
      </c>
      <c r="K7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727" s="16">
        <f>VENTAS[[#This Row],[Total]]-VENTAS[[#This Row],[Comisión 10%]]-VENTAS[[#This Row],[Costo SIN Comision]]</f>
        <v>-2.2</v>
      </c>
      <c r="M727" s="16"/>
    </row>
    <row r="728" ht="20" customHeight="1" spans="1:13">
      <c r="A728" s="10">
        <v>45330</v>
      </c>
      <c r="B728" s="11" t="str">
        <f>IFERROR(VLOOKUP(VENTAS[[#This Row],[Código del producto Vendido]],STOCK[],25,FALSE),"-")</f>
        <v>-</v>
      </c>
      <c r="C728" s="11" t="s">
        <v>20212</v>
      </c>
      <c r="D728" s="11"/>
      <c r="E728" s="11" t="s">
        <v>20213</v>
      </c>
      <c r="F728" s="15" t="str">
        <f>IFERROR(VLOOKUP(VENTAS[[#This Row],[Código del producto Vendido]],STOCK[],5,FALSE),"-")</f>
        <v>-</v>
      </c>
      <c r="G728" s="15">
        <v>1</v>
      </c>
      <c r="H728" s="16">
        <v>15</v>
      </c>
      <c r="I728" s="16">
        <f>VENTAS[[#This Row],[Cantidad]]*VENTAS[[#This Row],[Precio Venta]]</f>
        <v>15</v>
      </c>
      <c r="J728" s="16">
        <f>IF(VENTAS[[#This Row],[Nombre del Gestor]]&gt;1,VENTAS[[#This Row],[Total]]*10%,0)</f>
        <v>0</v>
      </c>
      <c r="K7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728" s="16">
        <f>VENTAS[[#This Row],[Total]]-VENTAS[[#This Row],[Comisión 10%]]-VENTAS[[#This Row],[Costo SIN Comision]]</f>
        <v>0</v>
      </c>
      <c r="M728" s="16"/>
    </row>
    <row r="729" ht="20" customHeight="1" spans="1:13">
      <c r="A729" s="10">
        <v>45330</v>
      </c>
      <c r="B729" s="11" t="str">
        <f>IFERROR(VLOOKUP(VENTAS[[#This Row],[Código del producto Vendido]],STOCK[],25,FALSE),"-")</f>
        <v>-</v>
      </c>
      <c r="C729" s="11" t="s">
        <v>20212</v>
      </c>
      <c r="D729" s="11"/>
      <c r="E729" s="11" t="s">
        <v>20214</v>
      </c>
      <c r="F729" s="15" t="str">
        <f>IFERROR(VLOOKUP(VENTAS[[#This Row],[Código del producto Vendido]],STOCK[],5,FALSE),"-")</f>
        <v>-</v>
      </c>
      <c r="G729" s="15">
        <v>1</v>
      </c>
      <c r="H729" s="16">
        <v>12</v>
      </c>
      <c r="I729" s="16">
        <f>VENTAS[[#This Row],[Cantidad]]*VENTAS[[#This Row],[Precio Venta]]</f>
        <v>12</v>
      </c>
      <c r="J729" s="16">
        <f>IF(VENTAS[[#This Row],[Nombre del Gestor]]&gt;1,VENTAS[[#This Row],[Total]]*10%,0)</f>
        <v>0</v>
      </c>
      <c r="K7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729" s="16">
        <f>VENTAS[[#This Row],[Total]]-VENTAS[[#This Row],[Comisión 10%]]-VENTAS[[#This Row],[Costo SIN Comision]]</f>
        <v>0</v>
      </c>
      <c r="M729" s="16"/>
    </row>
    <row r="730" ht="20" customHeight="1" spans="1:13">
      <c r="A730" s="10"/>
      <c r="B730" s="11" t="str">
        <f>IFERROR(VLOOKUP(VENTAS[[#This Row],[Código del producto Vendido]],STOCK[],25,FALSE),"-")</f>
        <v>-</v>
      </c>
      <c r="C730" s="11" t="s">
        <v>20203</v>
      </c>
      <c r="D730" s="11"/>
      <c r="E730" s="11" t="s">
        <v>20215</v>
      </c>
      <c r="F730" s="15" t="str">
        <f>IFERROR(VLOOKUP(VENTAS[[#This Row],[Código del producto Vendido]],STOCK[],5,FALSE),"-")</f>
        <v>-</v>
      </c>
      <c r="G730" s="15">
        <v>1</v>
      </c>
      <c r="H730" s="16">
        <v>12</v>
      </c>
      <c r="I730" s="16">
        <f>VENTAS[[#This Row],[Cantidad]]*VENTAS[[#This Row],[Precio Venta]]</f>
        <v>12</v>
      </c>
      <c r="J730" s="16">
        <f>IF(VENTAS[[#This Row],[Nombre del Gestor]]&gt;1,VENTAS[[#This Row],[Total]]*10%,0)</f>
        <v>0</v>
      </c>
      <c r="K7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730" s="16">
        <f>VENTAS[[#This Row],[Total]]-VENTAS[[#This Row],[Comisión 10%]]-VENTAS[[#This Row],[Costo SIN Comision]]</f>
        <v>0</v>
      </c>
      <c r="M730" s="16"/>
    </row>
    <row r="731" ht="20" customHeight="1" spans="1:13">
      <c r="A731" s="10">
        <v>45324</v>
      </c>
      <c r="B731" s="11" t="str">
        <f>IFERROR(VLOOKUP(VENTAS[[#This Row],[Código del producto Vendido]],STOCK[],25,FALSE),"-")</f>
        <v>-</v>
      </c>
      <c r="C731" s="11"/>
      <c r="D731" s="11"/>
      <c r="E731" s="11" t="s">
        <v>20216</v>
      </c>
      <c r="F731" s="15" t="str">
        <f>IFERROR(VLOOKUP(VENTAS[[#This Row],[Código del producto Vendido]],STOCK[],5,FALSE),"-")</f>
        <v>-</v>
      </c>
      <c r="G731" s="15">
        <v>1</v>
      </c>
      <c r="H731" s="16">
        <v>28</v>
      </c>
      <c r="I731" s="16">
        <f>VENTAS[[#This Row],[Cantidad]]*VENTAS[[#This Row],[Precio Venta]]</f>
        <v>28</v>
      </c>
      <c r="J731" s="16">
        <f>IF(VENTAS[[#This Row],[Nombre del Gestor]]&gt;1,VENTAS[[#This Row],[Total]]*10%,0)</f>
        <v>0</v>
      </c>
      <c r="K7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731" s="16">
        <f>VENTAS[[#This Row],[Total]]-VENTAS[[#This Row],[Comisión 10%]]-VENTAS[[#This Row],[Costo SIN Comision]]</f>
        <v>0</v>
      </c>
      <c r="M731" s="16"/>
    </row>
    <row r="732" ht="20" customHeight="1" spans="1:13">
      <c r="A732" s="10" t="s">
        <v>20172</v>
      </c>
      <c r="B732" s="11">
        <f>IFERROR(VLOOKUP(VENTAS[[#This Row],[Código del producto Vendido]],STOCK[],25,FALSE),"-")</f>
        <v>0</v>
      </c>
      <c r="C732" s="11"/>
      <c r="D732" s="11"/>
      <c r="E732" s="11" t="s">
        <v>16642</v>
      </c>
      <c r="F732" s="15" t="str">
        <f>IFERROR(VLOOKUP(VENTAS[[#This Row],[Código del producto Vendido]],STOCK[],5,FALSE),"-")</f>
        <v>Chaleco corto de traje cuadros - Talla S</v>
      </c>
      <c r="G732" s="15">
        <v>1</v>
      </c>
      <c r="H732" s="16">
        <v>36</v>
      </c>
      <c r="I732" s="16">
        <f>VENTAS[[#This Row],[Cantidad]]*VENTAS[[#This Row],[Precio Venta]]</f>
        <v>36</v>
      </c>
      <c r="J732" s="16">
        <f>IF(VENTAS[[#This Row],[Nombre del Gestor]]&gt;1,VENTAS[[#This Row],[Total]]*10%,0)</f>
        <v>0</v>
      </c>
      <c r="K7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24</v>
      </c>
      <c r="L732" s="16">
        <f>VENTAS[[#This Row],[Total]]-VENTAS[[#This Row],[Comisión 10%]]-VENTAS[[#This Row],[Costo SIN Comision]]</f>
        <v>12</v>
      </c>
      <c r="M732" s="16"/>
    </row>
    <row r="733" ht="20" customHeight="1" spans="1:13">
      <c r="A733" s="10"/>
      <c r="B733" s="11" t="str">
        <f>IFERROR(VLOOKUP(VENTAS[[#This Row],[Código del producto Vendido]],STOCK[],25,FALSE),"-")</f>
        <v>-</v>
      </c>
      <c r="C733" s="11" t="s">
        <v>20217</v>
      </c>
      <c r="D733" s="11"/>
      <c r="E733" s="11" t="s">
        <v>20218</v>
      </c>
      <c r="F733" s="15" t="str">
        <f>IFERROR(VLOOKUP(VENTAS[[#This Row],[Código del producto Vendido]],STOCK[],5,FALSE),"-")</f>
        <v>-</v>
      </c>
      <c r="G733" s="15">
        <v>1</v>
      </c>
      <c r="H733" s="16">
        <v>25</v>
      </c>
      <c r="I733" s="16">
        <f>VENTAS[[#This Row],[Cantidad]]*VENTAS[[#This Row],[Precio Venta]]</f>
        <v>25</v>
      </c>
      <c r="J733" s="16">
        <f>IF(VENTAS[[#This Row],[Nombre del Gestor]]&gt;1,VENTAS[[#This Row],[Total]]*10%,0)</f>
        <v>0</v>
      </c>
      <c r="K7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733" s="16">
        <f>VENTAS[[#This Row],[Total]]-VENTAS[[#This Row],[Comisión 10%]]-VENTAS[[#This Row],[Costo SIN Comision]]</f>
        <v>0</v>
      </c>
      <c r="M733" s="16"/>
    </row>
    <row r="734" ht="20" customHeight="1" spans="1:13">
      <c r="A734" s="10">
        <v>45335</v>
      </c>
      <c r="B734" s="11"/>
      <c r="C734" s="11" t="s">
        <v>19660</v>
      </c>
      <c r="D734" s="11"/>
      <c r="E734" s="11" t="s">
        <v>20219</v>
      </c>
      <c r="F734" s="15" t="str">
        <f>IFERROR(VLOOKUP(VENTAS[[#This Row],[Código del producto Vendido]],STOCK[],5,FALSE),"-")</f>
        <v>-</v>
      </c>
      <c r="G734" s="15">
        <v>1</v>
      </c>
      <c r="H734" s="16">
        <v>39</v>
      </c>
      <c r="I734" s="16">
        <f>VENTAS[[#This Row],[Cantidad]]*VENTAS[[#This Row],[Precio Venta]]</f>
        <v>39</v>
      </c>
      <c r="J734" s="16">
        <f>IF(VENTAS[[#This Row],[Nombre del Gestor]]&gt;1,VENTAS[[#This Row],[Total]]*10%,0)</f>
        <v>0</v>
      </c>
      <c r="K7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39</v>
      </c>
      <c r="L734" s="16">
        <f>VENTAS[[#This Row],[Total]]-VENTAS[[#This Row],[Comisión 10%]]-VENTAS[[#This Row],[Costo SIN Comision]]</f>
        <v>0</v>
      </c>
      <c r="M734" s="16"/>
    </row>
    <row r="735" ht="20" customHeight="1" spans="1:13">
      <c r="A735" s="10"/>
      <c r="B735" s="11"/>
      <c r="C735" s="11"/>
      <c r="D735" s="11"/>
      <c r="E735" s="11" t="s">
        <v>20220</v>
      </c>
      <c r="F735" s="15" t="str">
        <f>IFERROR(VLOOKUP(VENTAS[[#This Row],[Código del producto Vendido]],STOCK[],5,FALSE),"-")</f>
        <v>-</v>
      </c>
      <c r="G735" s="15">
        <v>1</v>
      </c>
      <c r="H735" s="16">
        <v>2.5</v>
      </c>
      <c r="I735" s="16">
        <f>VENTAS[[#This Row],[Cantidad]]*VENTAS[[#This Row],[Precio Venta]]</f>
        <v>2.5</v>
      </c>
      <c r="J735" s="16">
        <f>IF(VENTAS[[#This Row],[Nombre del Gestor]]&gt;1,VENTAS[[#This Row],[Total]]*10%,0)</f>
        <v>0</v>
      </c>
      <c r="K7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2.5</v>
      </c>
      <c r="L735" s="16">
        <f>VENTAS[[#This Row],[Total]]-VENTAS[[#This Row],[Comisión 10%]]-VENTAS[[#This Row],[Costo SIN Comision]]</f>
        <v>0</v>
      </c>
      <c r="M735" s="16"/>
    </row>
    <row r="736" ht="20" customHeight="1" spans="1:13">
      <c r="A736" s="10">
        <v>45327</v>
      </c>
      <c r="B736" s="11"/>
      <c r="C736" s="11" t="s">
        <v>20203</v>
      </c>
      <c r="D736" s="11"/>
      <c r="E736" s="11" t="s">
        <v>20221</v>
      </c>
      <c r="F736" s="15" t="str">
        <f>IFERROR(VLOOKUP(VENTAS[[#This Row],[Código del producto Vendido]],STOCK[],5,FALSE),"-")</f>
        <v>-</v>
      </c>
      <c r="G736" s="15">
        <v>1</v>
      </c>
      <c r="H736" s="16">
        <v>20</v>
      </c>
      <c r="I736" s="16">
        <f>VENTAS[[#This Row],[Cantidad]]*VENTAS[[#This Row],[Precio Venta]]</f>
        <v>20</v>
      </c>
      <c r="J736" s="16">
        <f>IF(VENTAS[[#This Row],[Nombre del Gestor]]&gt;1,VENTAS[[#This Row],[Total]]*10%,0)</f>
        <v>0</v>
      </c>
      <c r="K7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736" s="16">
        <f>VENTAS[[#This Row],[Total]]-VENTAS[[#This Row],[Comisión 10%]]-VENTAS[[#This Row],[Costo SIN Comision]]</f>
        <v>0</v>
      </c>
      <c r="M736" s="16"/>
    </row>
    <row r="737" ht="20" customHeight="1" spans="1:13">
      <c r="A737" s="10">
        <v>45327</v>
      </c>
      <c r="B737" s="11"/>
      <c r="C737" s="11" t="s">
        <v>20203</v>
      </c>
      <c r="D737" s="11"/>
      <c r="E737" s="11" t="s">
        <v>20222</v>
      </c>
      <c r="F737" s="15" t="str">
        <f>IFERROR(VLOOKUP(VENTAS[[#This Row],[Código del producto Vendido]],STOCK[],5,FALSE),"-")</f>
        <v>-</v>
      </c>
      <c r="G737" s="15">
        <v>1</v>
      </c>
      <c r="H737" s="16">
        <v>30</v>
      </c>
      <c r="I737" s="16">
        <f>VENTAS[[#This Row],[Cantidad]]*VENTAS[[#This Row],[Precio Venta]]</f>
        <v>30</v>
      </c>
      <c r="J737" s="16">
        <f>IF(VENTAS[[#This Row],[Nombre del Gestor]]&gt;1,VENTAS[[#This Row],[Total]]*10%,0)</f>
        <v>0</v>
      </c>
      <c r="K7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37" s="16">
        <f>VENTAS[[#This Row],[Total]]-VENTAS[[#This Row],[Comisión 10%]]-VENTAS[[#This Row],[Costo SIN Comision]]</f>
        <v>0</v>
      </c>
      <c r="M737" s="16"/>
    </row>
    <row r="738" ht="20" customHeight="1" spans="1:13">
      <c r="A738" s="10">
        <v>45329</v>
      </c>
      <c r="B738" s="11"/>
      <c r="C738" s="11"/>
      <c r="D738" s="11" t="s">
        <v>20147</v>
      </c>
      <c r="E738" s="11" t="s">
        <v>20223</v>
      </c>
      <c r="F738" s="15" t="str">
        <f>IFERROR(VLOOKUP(VENTAS[[#This Row],[Código del producto Vendido]],STOCK[],5,FALSE),"-")</f>
        <v>-</v>
      </c>
      <c r="G738" s="15">
        <v>1</v>
      </c>
      <c r="H738" s="16">
        <v>30</v>
      </c>
      <c r="I738" s="16">
        <f>VENTAS[[#This Row],[Cantidad]]*VENTAS[[#This Row],[Precio Venta]]</f>
        <v>30</v>
      </c>
      <c r="J738" s="16">
        <f>IF(VENTAS[[#This Row],[Nombre del Gestor]]&gt;1,VENTAS[[#This Row],[Total]]*10%,0)</f>
        <v>3</v>
      </c>
      <c r="K7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38" s="16">
        <f>VENTAS[[#This Row],[Total]]-VENTAS[[#This Row],[Comisión 10%]]-VENTAS[[#This Row],[Costo SIN Comision]]</f>
        <v>-3</v>
      </c>
      <c r="M738" s="16"/>
    </row>
    <row r="739" ht="20" customHeight="1" spans="1:13">
      <c r="A739" s="10" t="s">
        <v>20172</v>
      </c>
      <c r="B739" s="11"/>
      <c r="C739" s="11"/>
      <c r="D739" s="11"/>
      <c r="E739" s="11" t="s">
        <v>20028</v>
      </c>
      <c r="F739" s="15" t="str">
        <f>IFERROR(VLOOKUP(VENTAS[[#This Row],[Código del producto Vendido]],STOCK[],5,FALSE),"-")</f>
        <v>-</v>
      </c>
      <c r="G739" s="15">
        <v>1</v>
      </c>
      <c r="H739" s="16">
        <v>1</v>
      </c>
      <c r="I739" s="16">
        <f>VENTAS[[#This Row],[Cantidad]]*VENTAS[[#This Row],[Precio Venta]]</f>
        <v>1</v>
      </c>
      <c r="J739" s="16">
        <f>IF(VENTAS[[#This Row],[Nombre del Gestor]]&gt;1,VENTAS[[#This Row],[Total]]*10%,0)</f>
        <v>0</v>
      </c>
      <c r="K7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</v>
      </c>
      <c r="L739" s="16">
        <f>VENTAS[[#This Row],[Total]]-VENTAS[[#This Row],[Comisión 10%]]-VENTAS[[#This Row],[Costo SIN Comision]]</f>
        <v>0</v>
      </c>
      <c r="M739" s="16"/>
    </row>
    <row r="740" ht="20" customHeight="1" spans="1:13">
      <c r="A740" s="10">
        <v>45329</v>
      </c>
      <c r="B740" s="11"/>
      <c r="C740" s="11"/>
      <c r="D740" s="11"/>
      <c r="E740" s="11" t="s">
        <v>16630</v>
      </c>
      <c r="F740" s="15" t="str">
        <f>IFERROR(VLOOKUP(VENTAS[[#This Row],[Código del producto Vendido]],STOCK[],5,FALSE),"-")</f>
        <v>Sandalias flip de plataforma Naranja Marca F21 - Talla 38-39</v>
      </c>
      <c r="G740" s="15">
        <v>3</v>
      </c>
      <c r="H740" s="16">
        <v>2.5</v>
      </c>
      <c r="I740" s="16">
        <f>VENTAS[[#This Row],[Cantidad]]*VENTAS[[#This Row],[Precio Venta]]</f>
        <v>7.5</v>
      </c>
      <c r="J740" s="16">
        <f>IF(VENTAS[[#This Row],[Nombre del Gestor]]&gt;1,VENTAS[[#This Row],[Total]]*10%,0)</f>
        <v>0</v>
      </c>
      <c r="K7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28.47</v>
      </c>
      <c r="L740" s="16">
        <f>VENTAS[[#This Row],[Total]]-VENTAS[[#This Row],[Comisión 10%]]-VENTAS[[#This Row],[Costo SIN Comision]]</f>
        <v>-20.97</v>
      </c>
      <c r="M740" s="16"/>
    </row>
    <row r="741" ht="20" customHeight="1" spans="1:13">
      <c r="A741" s="10">
        <v>45329</v>
      </c>
      <c r="B741" s="11"/>
      <c r="C741" s="11"/>
      <c r="D741" s="11"/>
      <c r="E741" s="11" t="s">
        <v>16678</v>
      </c>
      <c r="F741" s="15" t="str">
        <f>IFERROR(VLOOKUP(VENTAS[[#This Row],[Código del producto Vendido]],STOCK[],5,FALSE),"-")</f>
        <v>Horquillas en forma de lazo - Talla Unitalla</v>
      </c>
      <c r="G741" s="15">
        <v>1</v>
      </c>
      <c r="H741" s="16">
        <v>2.5</v>
      </c>
      <c r="I741" s="16">
        <f>VENTAS[[#This Row],[Cantidad]]*VENTAS[[#This Row],[Precio Venta]]</f>
        <v>2.5</v>
      </c>
      <c r="J741" s="16">
        <f>IF(VENTAS[[#This Row],[Nombre del Gestor]]&gt;1,VENTAS[[#This Row],[Total]]*10%,0)</f>
        <v>0</v>
      </c>
      <c r="K7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1.39117647058824</v>
      </c>
      <c r="L741" s="16">
        <f>VENTAS[[#This Row],[Total]]-VENTAS[[#This Row],[Comisión 10%]]-VENTAS[[#This Row],[Costo SIN Comision]]</f>
        <v>1.10882352941176</v>
      </c>
      <c r="M741" s="16"/>
    </row>
    <row r="742" ht="20" customHeight="1" spans="1:13">
      <c r="A742" s="10">
        <v>45329</v>
      </c>
      <c r="B742" s="11"/>
      <c r="C742" s="11"/>
      <c r="D742" s="11"/>
      <c r="E742" s="11" t="s">
        <v>20224</v>
      </c>
      <c r="F742" s="15" t="str">
        <f>IFERROR(VLOOKUP(VENTAS[[#This Row],[Código del producto Vendido]],STOCK[],5,FALSE),"-")</f>
        <v>-</v>
      </c>
      <c r="G742" s="15">
        <v>2</v>
      </c>
      <c r="H742" s="16">
        <v>2.5</v>
      </c>
      <c r="I742" s="16">
        <f>VENTAS[[#This Row],[Cantidad]]*VENTAS[[#This Row],[Precio Venta]]</f>
        <v>5</v>
      </c>
      <c r="J742" s="16">
        <f>IF(VENTAS[[#This Row],[Nombre del Gestor]]&gt;1,VENTAS[[#This Row],[Total]]*10%,0)</f>
        <v>0</v>
      </c>
      <c r="K7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742" s="16">
        <f>VENTAS[[#This Row],[Total]]-VENTAS[[#This Row],[Comisión 10%]]-VENTAS[[#This Row],[Costo SIN Comision]]</f>
        <v>0</v>
      </c>
      <c r="M742" s="16"/>
    </row>
    <row r="743" ht="20" customHeight="1" spans="1:13">
      <c r="A743" s="10"/>
      <c r="B743" s="11"/>
      <c r="C743" s="11"/>
      <c r="D743" s="11"/>
      <c r="E743" s="11" t="s">
        <v>20220</v>
      </c>
      <c r="F743" s="15" t="str">
        <f>IFERROR(VLOOKUP(VENTAS[[#This Row],[Código del producto Vendido]],STOCK[],5,FALSE),"-")</f>
        <v>-</v>
      </c>
      <c r="G743" s="15">
        <v>1</v>
      </c>
      <c r="H743" s="16">
        <v>2.5</v>
      </c>
      <c r="I743" s="16">
        <f>VENTAS[[#This Row],[Cantidad]]*VENTAS[[#This Row],[Precio Venta]]</f>
        <v>2.5</v>
      </c>
      <c r="J743" s="16">
        <f>IF(VENTAS[[#This Row],[Nombre del Gestor]]&gt;1,VENTAS[[#This Row],[Total]]*10%,0)</f>
        <v>0</v>
      </c>
      <c r="K7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2.5</v>
      </c>
      <c r="L743" s="16">
        <f>VENTAS[[#This Row],[Total]]-VENTAS[[#This Row],[Comisión 10%]]-VENTAS[[#This Row],[Costo SIN Comision]]</f>
        <v>0</v>
      </c>
      <c r="M743" s="16"/>
    </row>
    <row r="744" ht="20" customHeight="1" spans="1:13">
      <c r="A744" s="10">
        <v>45337</v>
      </c>
      <c r="B744" s="11"/>
      <c r="C744" s="11"/>
      <c r="D744" s="11" t="s">
        <v>19799</v>
      </c>
      <c r="E744" s="11" t="s">
        <v>20224</v>
      </c>
      <c r="F744" s="15" t="str">
        <f>IFERROR(VLOOKUP(VENTAS[[#This Row],[Código del producto Vendido]],STOCK[],5,FALSE),"-")</f>
        <v>-</v>
      </c>
      <c r="G744" s="15">
        <v>1</v>
      </c>
      <c r="H744" s="16">
        <v>2.5</v>
      </c>
      <c r="I744" s="16">
        <f>VENTAS[[#This Row],[Cantidad]]*VENTAS[[#This Row],[Precio Venta]]</f>
        <v>2.5</v>
      </c>
      <c r="J744" s="16">
        <f>IF(VENTAS[[#This Row],[Nombre del Gestor]]&gt;1,VENTAS[[#This Row],[Total]]*10%,0)</f>
        <v>0.25</v>
      </c>
      <c r="K7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2.5</v>
      </c>
      <c r="L744" s="16">
        <f>VENTAS[[#This Row],[Total]]-VENTAS[[#This Row],[Comisión 10%]]-VENTAS[[#This Row],[Costo SIN Comision]]</f>
        <v>-0.25</v>
      </c>
      <c r="M744" s="16"/>
    </row>
    <row r="745" ht="20" customHeight="1" spans="1:13">
      <c r="A745" s="10">
        <v>45337</v>
      </c>
      <c r="B745" s="11"/>
      <c r="C745" s="11"/>
      <c r="D745" s="11" t="s">
        <v>19799</v>
      </c>
      <c r="E745" s="11" t="s">
        <v>20225</v>
      </c>
      <c r="F745" s="15" t="str">
        <f>IFERROR(VLOOKUP(VENTAS[[#This Row],[Código del producto Vendido]],STOCK[],5,FALSE),"-")</f>
        <v>-</v>
      </c>
      <c r="G745" s="15">
        <v>1</v>
      </c>
      <c r="H745" s="16">
        <v>2</v>
      </c>
      <c r="I745" s="16">
        <f>VENTAS[[#This Row],[Cantidad]]*VENTAS[[#This Row],[Precio Venta]]</f>
        <v>2</v>
      </c>
      <c r="J745" s="16">
        <f>IF(VENTAS[[#This Row],[Nombre del Gestor]]&gt;1,VENTAS[[#This Row],[Total]]*10%,0)</f>
        <v>0.2</v>
      </c>
      <c r="K7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</v>
      </c>
      <c r="L745" s="16">
        <f>VENTAS[[#This Row],[Total]]-VENTAS[[#This Row],[Comisión 10%]]-VENTAS[[#This Row],[Costo SIN Comision]]</f>
        <v>-0.2</v>
      </c>
      <c r="M745" s="16"/>
    </row>
    <row r="746" ht="20" customHeight="1" spans="1:13">
      <c r="A746" s="10">
        <v>45337</v>
      </c>
      <c r="B746" s="11"/>
      <c r="C746" s="11" t="s">
        <v>19716</v>
      </c>
      <c r="D746" s="11"/>
      <c r="E746" s="11" t="s">
        <v>20158</v>
      </c>
      <c r="F746" s="15" t="str">
        <f>IFERROR(VLOOKUP(VENTAS[[#This Row],[Código del producto Vendido]],STOCK[],5,FALSE),"-")</f>
        <v>-</v>
      </c>
      <c r="G746" s="15">
        <v>1</v>
      </c>
      <c r="H746" s="16">
        <v>30</v>
      </c>
      <c r="I746" s="16">
        <f>VENTAS[[#This Row],[Cantidad]]*VENTAS[[#This Row],[Precio Venta]]</f>
        <v>30</v>
      </c>
      <c r="J746" s="16">
        <f>IF(VENTAS[[#This Row],[Nombre del Gestor]]&gt;1,VENTAS[[#This Row],[Total]]*10%,0)</f>
        <v>0</v>
      </c>
      <c r="K7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46" s="16">
        <f>VENTAS[[#This Row],[Total]]-VENTAS[[#This Row],[Comisión 10%]]-VENTAS[[#This Row],[Costo SIN Comision]]</f>
        <v>0</v>
      </c>
      <c r="M746" s="16"/>
    </row>
    <row r="747" ht="20" customHeight="1" spans="1:13">
      <c r="A747" s="10" t="s">
        <v>20172</v>
      </c>
      <c r="B747" s="11"/>
      <c r="C747" s="11"/>
      <c r="D747" s="11"/>
      <c r="E747" s="11" t="s">
        <v>19918</v>
      </c>
      <c r="F747" s="15" t="str">
        <f>IFERROR(VLOOKUP(VENTAS[[#This Row],[Código del producto Vendido]],STOCK[],5,FALSE),"-")</f>
        <v>-</v>
      </c>
      <c r="G747" s="15">
        <v>1</v>
      </c>
      <c r="H747" s="16">
        <v>15</v>
      </c>
      <c r="I747" s="16">
        <f>VENTAS[[#This Row],[Cantidad]]*VENTAS[[#This Row],[Precio Venta]]</f>
        <v>15</v>
      </c>
      <c r="J747" s="16">
        <f>IF(VENTAS[[#This Row],[Nombre del Gestor]]&gt;1,VENTAS[[#This Row],[Total]]*10%,0)</f>
        <v>0</v>
      </c>
      <c r="K7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747" s="16">
        <f>VENTAS[[#This Row],[Total]]-VENTAS[[#This Row],[Comisión 10%]]-VENTAS[[#This Row],[Costo SIN Comision]]</f>
        <v>0</v>
      </c>
      <c r="M747" s="16"/>
    </row>
    <row r="748" ht="20" customHeight="1" spans="1:13">
      <c r="A748" s="10">
        <v>45329</v>
      </c>
      <c r="B748" s="11"/>
      <c r="C748" s="11" t="s">
        <v>20226</v>
      </c>
      <c r="D748" s="11"/>
      <c r="E748" s="11" t="s">
        <v>20227</v>
      </c>
      <c r="F748" s="15" t="str">
        <f>IFERROR(VLOOKUP(VENTAS[[#This Row],[Código del producto Vendido]],STOCK[],5,FALSE),"-")</f>
        <v>-</v>
      </c>
      <c r="G748" s="15">
        <v>1</v>
      </c>
      <c r="H748" s="16">
        <v>10</v>
      </c>
      <c r="I748" s="16">
        <f>VENTAS[[#This Row],[Cantidad]]*VENTAS[[#This Row],[Precio Venta]]</f>
        <v>10</v>
      </c>
      <c r="J748" s="16">
        <f>IF(VENTAS[[#This Row],[Nombre del Gestor]]&gt;1,VENTAS[[#This Row],[Total]]*10%,0)</f>
        <v>0</v>
      </c>
      <c r="K7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748" s="16">
        <f>VENTAS[[#This Row],[Total]]-VENTAS[[#This Row],[Comisión 10%]]-VENTAS[[#This Row],[Costo SIN Comision]]</f>
        <v>0</v>
      </c>
      <c r="M748" s="16"/>
    </row>
    <row r="749" ht="20" customHeight="1" spans="1:13">
      <c r="A749" s="10">
        <v>45337</v>
      </c>
      <c r="B749" s="11"/>
      <c r="C749" s="11" t="s">
        <v>20228</v>
      </c>
      <c r="D749" s="11"/>
      <c r="E749" s="11" t="s">
        <v>20176</v>
      </c>
      <c r="F749" s="15" t="str">
        <f>IFERROR(VLOOKUP(VENTAS[[#This Row],[Código del producto Vendido]],STOCK[],5,FALSE),"-")</f>
        <v>-</v>
      </c>
      <c r="G749" s="15">
        <v>1</v>
      </c>
      <c r="H749" s="16">
        <v>22</v>
      </c>
      <c r="I749" s="16">
        <f>VENTAS[[#This Row],[Cantidad]]*VENTAS[[#This Row],[Precio Venta]]</f>
        <v>22</v>
      </c>
      <c r="J749" s="16">
        <f>IF(VENTAS[[#This Row],[Nombre del Gestor]]&gt;1,VENTAS[[#This Row],[Total]]*10%,0)</f>
        <v>0</v>
      </c>
      <c r="K7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749" s="16">
        <f>VENTAS[[#This Row],[Total]]-VENTAS[[#This Row],[Comisión 10%]]-VENTAS[[#This Row],[Costo SIN Comision]]</f>
        <v>0</v>
      </c>
      <c r="M749" s="16"/>
    </row>
    <row r="750" ht="20" customHeight="1" spans="1:13">
      <c r="A750" s="10">
        <v>45337</v>
      </c>
      <c r="B750" s="11"/>
      <c r="C750" s="11" t="s">
        <v>20228</v>
      </c>
      <c r="D750" s="11"/>
      <c r="E750" s="11" t="s">
        <v>20197</v>
      </c>
      <c r="F750" s="15" t="str">
        <f>IFERROR(VLOOKUP(VENTAS[[#This Row],[Código del producto Vendido]],STOCK[],5,FALSE),"-")</f>
        <v>-</v>
      </c>
      <c r="G750" s="15">
        <v>1</v>
      </c>
      <c r="H750" s="16">
        <v>35</v>
      </c>
      <c r="I750" s="16">
        <f>VENTAS[[#This Row],[Cantidad]]*VENTAS[[#This Row],[Precio Venta]]</f>
        <v>35</v>
      </c>
      <c r="J750" s="16">
        <f>IF(VENTAS[[#This Row],[Nombre del Gestor]]&gt;1,VENTAS[[#This Row],[Total]]*10%,0)</f>
        <v>0</v>
      </c>
      <c r="K7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750" s="16">
        <f>VENTAS[[#This Row],[Total]]-VENTAS[[#This Row],[Comisión 10%]]-VENTAS[[#This Row],[Costo SIN Comision]]</f>
        <v>0</v>
      </c>
      <c r="M750" s="16"/>
    </row>
    <row r="751" ht="20" customHeight="1" spans="1:13">
      <c r="A751" s="10">
        <v>45337</v>
      </c>
      <c r="B751" s="11"/>
      <c r="C751" s="11" t="s">
        <v>20228</v>
      </c>
      <c r="D751" s="11"/>
      <c r="E751" s="11" t="s">
        <v>16625</v>
      </c>
      <c r="F751" s="15" t="str">
        <f>IFERROR(VLOOKUP(VENTAS[[#This Row],[Código del producto Vendido]],STOCK[],5,FALSE),"-")</f>
        <v>Sandalias flip de plataforma Rosadas Marca F21 - Talla 38-39</v>
      </c>
      <c r="G751" s="15">
        <v>1</v>
      </c>
      <c r="H751" s="16">
        <v>8</v>
      </c>
      <c r="I751" s="16">
        <f>VENTAS[[#This Row],[Cantidad]]*VENTAS[[#This Row],[Precio Venta]]</f>
        <v>8</v>
      </c>
      <c r="J751" s="16">
        <f>IF(VENTAS[[#This Row],[Nombre del Gestor]]&gt;1,VENTAS[[#This Row],[Total]]*10%,0)</f>
        <v>0</v>
      </c>
      <c r="K7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9.49</v>
      </c>
      <c r="L751" s="16">
        <f>VENTAS[[#This Row],[Total]]-VENTAS[[#This Row],[Comisión 10%]]-VENTAS[[#This Row],[Costo SIN Comision]]</f>
        <v>-1.49</v>
      </c>
      <c r="M751" s="16"/>
    </row>
    <row r="752" ht="20" customHeight="1" spans="1:13">
      <c r="A752" s="10">
        <v>45337</v>
      </c>
      <c r="B752" s="11"/>
      <c r="C752" s="11" t="s">
        <v>20203</v>
      </c>
      <c r="D752" s="11"/>
      <c r="E752" s="11" t="s">
        <v>20229</v>
      </c>
      <c r="F752" s="15" t="str">
        <f>IFERROR(VLOOKUP(VENTAS[[#This Row],[Código del producto Vendido]],STOCK[],5,FALSE),"-")</f>
        <v>-</v>
      </c>
      <c r="G752" s="15">
        <v>1</v>
      </c>
      <c r="H752" s="16">
        <v>20</v>
      </c>
      <c r="I752" s="16">
        <f>VENTAS[[#This Row],[Cantidad]]*VENTAS[[#This Row],[Precio Venta]]</f>
        <v>20</v>
      </c>
      <c r="J752" s="16">
        <f>IF(VENTAS[[#This Row],[Nombre del Gestor]]&gt;1,VENTAS[[#This Row],[Total]]*10%,0)</f>
        <v>0</v>
      </c>
      <c r="K7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752" s="16">
        <f>VENTAS[[#This Row],[Total]]-VENTAS[[#This Row],[Comisión 10%]]-VENTAS[[#This Row],[Costo SIN Comision]]</f>
        <v>0</v>
      </c>
      <c r="M752" s="16"/>
    </row>
    <row r="753" ht="20" customHeight="1" spans="1:13">
      <c r="A753" s="10">
        <v>45337</v>
      </c>
      <c r="B753" s="11"/>
      <c r="C753" s="11" t="s">
        <v>20137</v>
      </c>
      <c r="D753" s="11"/>
      <c r="E753" s="11" t="s">
        <v>20230</v>
      </c>
      <c r="F753" s="15" t="str">
        <f>IFERROR(VLOOKUP(VENTAS[[#This Row],[Código del producto Vendido]],STOCK[],5,FALSE),"-")</f>
        <v>-</v>
      </c>
      <c r="G753" s="15">
        <v>1</v>
      </c>
      <c r="H753" s="16">
        <v>35</v>
      </c>
      <c r="I753" s="16">
        <f>VENTAS[[#This Row],[Cantidad]]*VENTAS[[#This Row],[Precio Venta]]</f>
        <v>35</v>
      </c>
      <c r="J753" s="16">
        <f>IF(VENTAS[[#This Row],[Nombre del Gestor]]&gt;1,VENTAS[[#This Row],[Total]]*10%,0)</f>
        <v>0</v>
      </c>
      <c r="K7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753" s="16">
        <f>VENTAS[[#This Row],[Total]]-VENTAS[[#This Row],[Comisión 10%]]-VENTAS[[#This Row],[Costo SIN Comision]]</f>
        <v>0</v>
      </c>
      <c r="M753" s="16"/>
    </row>
    <row r="754" ht="20" customHeight="1" spans="1:13">
      <c r="A754" s="10">
        <v>45337</v>
      </c>
      <c r="B754" s="11"/>
      <c r="C754" s="11"/>
      <c r="D754" s="11"/>
      <c r="E754" s="11" t="s">
        <v>16678</v>
      </c>
      <c r="F754" s="15" t="str">
        <f>IFERROR(VLOOKUP(VENTAS[[#This Row],[Código del producto Vendido]],STOCK[],5,FALSE),"-")</f>
        <v>Horquillas en forma de lazo - Talla Unitalla</v>
      </c>
      <c r="G754" s="15">
        <v>1</v>
      </c>
      <c r="H754" s="16">
        <v>2.5</v>
      </c>
      <c r="I754" s="16">
        <f>VENTAS[[#This Row],[Cantidad]]*VENTAS[[#This Row],[Precio Venta]]</f>
        <v>2.5</v>
      </c>
      <c r="J754" s="16">
        <f>IF(VENTAS[[#This Row],[Nombre del Gestor]]&gt;1,VENTAS[[#This Row],[Total]]*10%,0)</f>
        <v>0</v>
      </c>
      <c r="K7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1.39117647058824</v>
      </c>
      <c r="L754" s="16">
        <f>VENTAS[[#This Row],[Total]]-VENTAS[[#This Row],[Comisión 10%]]-VENTAS[[#This Row],[Costo SIN Comision]]</f>
        <v>1.10882352941176</v>
      </c>
      <c r="M754" s="16"/>
    </row>
    <row r="755" ht="20" customHeight="1" spans="1:13">
      <c r="A755" s="10">
        <v>45343</v>
      </c>
      <c r="B755" s="11"/>
      <c r="C755" s="11" t="s">
        <v>20231</v>
      </c>
      <c r="D755" s="11"/>
      <c r="E755" s="11" t="s">
        <v>20232</v>
      </c>
      <c r="F755" s="15" t="str">
        <f>IFERROR(VLOOKUP(VENTAS[[#This Row],[Código del producto Vendido]],STOCK[],5,FALSE),"-")</f>
        <v>-</v>
      </c>
      <c r="G755" s="15">
        <v>1</v>
      </c>
      <c r="H755" s="16">
        <v>20</v>
      </c>
      <c r="I755" s="16">
        <f>VENTAS[[#This Row],[Cantidad]]*VENTAS[[#This Row],[Precio Venta]]</f>
        <v>20</v>
      </c>
      <c r="J755" s="16">
        <f>IF(VENTAS[[#This Row],[Nombre del Gestor]]&gt;1,VENTAS[[#This Row],[Total]]*10%,0)</f>
        <v>0</v>
      </c>
      <c r="K7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755" s="16">
        <f>VENTAS[[#This Row],[Total]]-VENTAS[[#This Row],[Comisión 10%]]-VENTAS[[#This Row],[Costo SIN Comision]]</f>
        <v>0</v>
      </c>
      <c r="M755" s="16"/>
    </row>
    <row r="756" ht="20" customHeight="1" spans="1:13">
      <c r="A756" s="10">
        <v>45324</v>
      </c>
      <c r="B756" s="11"/>
      <c r="C756" s="11"/>
      <c r="D756" s="11"/>
      <c r="E756" s="11"/>
      <c r="F756" s="15" t="str">
        <f>IFERROR(VLOOKUP(VENTAS[[#This Row],[Código del producto Vendido]],STOCK[],5,FALSE),"-")</f>
        <v>-</v>
      </c>
      <c r="G756" s="15">
        <v>1</v>
      </c>
      <c r="H756" s="16">
        <v>28</v>
      </c>
      <c r="I756" s="16">
        <f>VENTAS[[#This Row],[Cantidad]]*VENTAS[[#This Row],[Precio Venta]]</f>
        <v>28</v>
      </c>
      <c r="J756" s="16">
        <f>IF(VENTAS[[#This Row],[Nombre del Gestor]]&gt;1,VENTAS[[#This Row],[Total]]*10%,0)</f>
        <v>0</v>
      </c>
      <c r="K7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756" s="16">
        <f>VENTAS[[#This Row],[Total]]-VENTAS[[#This Row],[Comisión 10%]]-VENTAS[[#This Row],[Costo SIN Comision]]</f>
        <v>0</v>
      </c>
      <c r="M756" s="16"/>
    </row>
    <row r="757" ht="20" customHeight="1" spans="1:13">
      <c r="A757" s="10">
        <v>45324</v>
      </c>
      <c r="B757" s="11"/>
      <c r="C757" s="11"/>
      <c r="D757" s="11"/>
      <c r="E757" s="11" t="s">
        <v>20233</v>
      </c>
      <c r="F757" s="15" t="str">
        <f>IFERROR(VLOOKUP(VENTAS[[#This Row],[Código del producto Vendido]],STOCK[],5,FALSE),"-")</f>
        <v>-</v>
      </c>
      <c r="G757" s="15">
        <v>1</v>
      </c>
      <c r="H757" s="16">
        <v>28</v>
      </c>
      <c r="I757" s="16">
        <f>VENTAS[[#This Row],[Cantidad]]*VENTAS[[#This Row],[Precio Venta]]</f>
        <v>28</v>
      </c>
      <c r="J757" s="16">
        <f>IF(VENTAS[[#This Row],[Nombre del Gestor]]&gt;1,VENTAS[[#This Row],[Total]]*10%,0)</f>
        <v>0</v>
      </c>
      <c r="K7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757" s="16">
        <f>VENTAS[[#This Row],[Total]]-VENTAS[[#This Row],[Comisión 10%]]-VENTAS[[#This Row],[Costo SIN Comision]]</f>
        <v>0</v>
      </c>
      <c r="M757" s="16"/>
    </row>
    <row r="758" ht="20" customHeight="1" spans="1:13">
      <c r="A758" s="10">
        <v>45324</v>
      </c>
      <c r="B758" s="11"/>
      <c r="C758" s="11"/>
      <c r="D758" s="11"/>
      <c r="E758" s="11" t="s">
        <v>20167</v>
      </c>
      <c r="F758" s="15" t="str">
        <f>IFERROR(VLOOKUP(VENTAS[[#This Row],[Código del producto Vendido]],STOCK[],5,FALSE),"-")</f>
        <v>-</v>
      </c>
      <c r="G758" s="15">
        <v>1</v>
      </c>
      <c r="H758" s="16">
        <v>22</v>
      </c>
      <c r="I758" s="16">
        <f>VENTAS[[#This Row],[Cantidad]]*VENTAS[[#This Row],[Precio Venta]]</f>
        <v>22</v>
      </c>
      <c r="J758" s="16">
        <f>IF(VENTAS[[#This Row],[Nombre del Gestor]]&gt;1,VENTAS[[#This Row],[Total]]*10%,0)</f>
        <v>0</v>
      </c>
      <c r="K7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758" s="16">
        <f>VENTAS[[#This Row],[Total]]-VENTAS[[#This Row],[Comisión 10%]]-VENTAS[[#This Row],[Costo SIN Comision]]</f>
        <v>0</v>
      </c>
      <c r="M758" s="16"/>
    </row>
    <row r="759" ht="20" customHeight="1" spans="1:13">
      <c r="A759" s="10">
        <v>45347</v>
      </c>
      <c r="B759" s="11"/>
      <c r="C759" s="11"/>
      <c r="D759" s="11"/>
      <c r="E759" s="11" t="s">
        <v>20176</v>
      </c>
      <c r="F759" s="15" t="str">
        <f>IFERROR(VLOOKUP(VENTAS[[#This Row],[Código del producto Vendido]],STOCK[],5,FALSE),"-")</f>
        <v>-</v>
      </c>
      <c r="G759" s="15">
        <v>1</v>
      </c>
      <c r="H759" s="16">
        <v>22</v>
      </c>
      <c r="I759" s="16">
        <f>VENTAS[[#This Row],[Cantidad]]*VENTAS[[#This Row],[Precio Venta]]</f>
        <v>22</v>
      </c>
      <c r="J759" s="16">
        <f>IF(VENTAS[[#This Row],[Nombre del Gestor]]&gt;1,VENTAS[[#This Row],[Total]]*10%,0)</f>
        <v>0</v>
      </c>
      <c r="K7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759" s="16">
        <f>VENTAS[[#This Row],[Total]]-VENTAS[[#This Row],[Comisión 10%]]-VENTAS[[#This Row],[Costo SIN Comision]]</f>
        <v>0</v>
      </c>
      <c r="M759" s="16"/>
    </row>
    <row r="760" ht="20" customHeight="1" spans="1:13">
      <c r="A760" s="10">
        <v>45339</v>
      </c>
      <c r="B760" s="11"/>
      <c r="C760" s="11"/>
      <c r="D760" s="11"/>
      <c r="E760" s="11" t="s">
        <v>20234</v>
      </c>
      <c r="F760" s="15" t="str">
        <f>IFERROR(VLOOKUP(VENTAS[[#This Row],[Código del producto Vendido]],STOCK[],5,FALSE),"-")</f>
        <v>-</v>
      </c>
      <c r="G760" s="15">
        <v>1</v>
      </c>
      <c r="H760" s="16">
        <v>22</v>
      </c>
      <c r="I760" s="16">
        <f>VENTAS[[#This Row],[Cantidad]]*VENTAS[[#This Row],[Precio Venta]]</f>
        <v>22</v>
      </c>
      <c r="J760" s="16">
        <f>IF(VENTAS[[#This Row],[Nombre del Gestor]]&gt;1,VENTAS[[#This Row],[Total]]*10%,0)</f>
        <v>0</v>
      </c>
      <c r="K7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760" s="16">
        <f>VENTAS[[#This Row],[Total]]-VENTAS[[#This Row],[Comisión 10%]]-VENTAS[[#This Row],[Costo SIN Comision]]</f>
        <v>0</v>
      </c>
      <c r="M760" s="16"/>
    </row>
    <row r="761" ht="20" customHeight="1" spans="1:13">
      <c r="A761" s="10">
        <v>45326</v>
      </c>
      <c r="B761" s="11"/>
      <c r="C761" s="11" t="s">
        <v>19669</v>
      </c>
      <c r="D761" s="11" t="s">
        <v>20016</v>
      </c>
      <c r="E761" s="11" t="s">
        <v>20235</v>
      </c>
      <c r="F761" s="15" t="str">
        <f>IFERROR(VLOOKUP(VENTAS[[#This Row],[Código del producto Vendido]],STOCK[],5,FALSE),"-")</f>
        <v>-</v>
      </c>
      <c r="G761" s="15">
        <v>1</v>
      </c>
      <c r="H761" s="16">
        <v>39</v>
      </c>
      <c r="I761" s="16">
        <f>VENTAS[[#This Row],[Cantidad]]*VENTAS[[#This Row],[Precio Venta]]</f>
        <v>39</v>
      </c>
      <c r="J761" s="16">
        <f>IF(VENTAS[[#This Row],[Nombre del Gestor]]&gt;1,VENTAS[[#This Row],[Total]]*10%,0)</f>
        <v>3.9</v>
      </c>
      <c r="K7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39</v>
      </c>
      <c r="L761" s="16">
        <f>VENTAS[[#This Row],[Total]]-VENTAS[[#This Row],[Comisión 10%]]-VENTAS[[#This Row],[Costo SIN Comision]]</f>
        <v>-3.9</v>
      </c>
      <c r="M761" s="16"/>
    </row>
    <row r="762" ht="20" customHeight="1" spans="1:13">
      <c r="A762" s="10">
        <v>45350</v>
      </c>
      <c r="B762" s="11"/>
      <c r="C762" s="11" t="s">
        <v>20029</v>
      </c>
      <c r="D762" s="11" t="s">
        <v>20016</v>
      </c>
      <c r="E762" s="11" t="s">
        <v>20236</v>
      </c>
      <c r="F762" s="15" t="str">
        <f>IFERROR(VLOOKUP(VENTAS[[#This Row],[Código del producto Vendido]],STOCK[],5,FALSE),"-")</f>
        <v>-</v>
      </c>
      <c r="G762" s="15">
        <v>1</v>
      </c>
      <c r="H762" s="16">
        <v>35</v>
      </c>
      <c r="I762" s="16">
        <f>VENTAS[[#This Row],[Cantidad]]*VENTAS[[#This Row],[Precio Venta]]</f>
        <v>35</v>
      </c>
      <c r="J762" s="16">
        <f>IF(VENTAS[[#This Row],[Nombre del Gestor]]&gt;1,VENTAS[[#This Row],[Total]]*10%,0)</f>
        <v>3.5</v>
      </c>
      <c r="K7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762" s="16">
        <f>VENTAS[[#This Row],[Total]]-VENTAS[[#This Row],[Comisión 10%]]-VENTAS[[#This Row],[Costo SIN Comision]]</f>
        <v>-3.5</v>
      </c>
      <c r="M762" s="16"/>
    </row>
    <row r="763" ht="20" customHeight="1" spans="1:13">
      <c r="A763" s="10">
        <v>45346</v>
      </c>
      <c r="B763" s="11"/>
      <c r="C763" s="11" t="s">
        <v>20217</v>
      </c>
      <c r="D763" s="11"/>
      <c r="E763" s="11" t="s">
        <v>20158</v>
      </c>
      <c r="F763" s="15" t="str">
        <f>IFERROR(VLOOKUP(VENTAS[[#This Row],[Código del producto Vendido]],STOCK[],5,FALSE),"-")</f>
        <v>-</v>
      </c>
      <c r="G763" s="15">
        <v>1</v>
      </c>
      <c r="H763" s="16">
        <v>30</v>
      </c>
      <c r="I763" s="16">
        <f>VENTAS[[#This Row],[Cantidad]]*VENTAS[[#This Row],[Precio Venta]]</f>
        <v>30</v>
      </c>
      <c r="J763" s="16">
        <f>IF(VENTAS[[#This Row],[Nombre del Gestor]]&gt;1,VENTAS[[#This Row],[Total]]*10%,0)</f>
        <v>0</v>
      </c>
      <c r="K7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63" s="16">
        <f>VENTAS[[#This Row],[Total]]-VENTAS[[#This Row],[Comisión 10%]]-VENTAS[[#This Row],[Costo SIN Comision]]</f>
        <v>0</v>
      </c>
      <c r="M763" s="16"/>
    </row>
    <row r="764" ht="20" customHeight="1" spans="1:13">
      <c r="A764" s="10">
        <v>45346</v>
      </c>
      <c r="B764" s="11"/>
      <c r="C764" s="11" t="s">
        <v>20217</v>
      </c>
      <c r="D764" s="11"/>
      <c r="E764" s="11" t="s">
        <v>20237</v>
      </c>
      <c r="F764" s="15" t="str">
        <f>IFERROR(VLOOKUP(VENTAS[[#This Row],[Código del producto Vendido]],STOCK[],5,FALSE),"-")</f>
        <v>-</v>
      </c>
      <c r="G764" s="15">
        <v>1</v>
      </c>
      <c r="H764" s="16">
        <v>22</v>
      </c>
      <c r="I764" s="16">
        <f>VENTAS[[#This Row],[Cantidad]]*VENTAS[[#This Row],[Precio Venta]]</f>
        <v>22</v>
      </c>
      <c r="J764" s="16">
        <f>IF(VENTAS[[#This Row],[Nombre del Gestor]]&gt;1,VENTAS[[#This Row],[Total]]*10%,0)</f>
        <v>0</v>
      </c>
      <c r="K7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764" s="16">
        <f>VENTAS[[#This Row],[Total]]-VENTAS[[#This Row],[Comisión 10%]]-VENTAS[[#This Row],[Costo SIN Comision]]</f>
        <v>0</v>
      </c>
      <c r="M764" s="16"/>
    </row>
    <row r="765" ht="20" customHeight="1" spans="1:13">
      <c r="A765" s="10">
        <v>45346</v>
      </c>
      <c r="B765" s="11"/>
      <c r="C765" s="11"/>
      <c r="D765" s="11"/>
      <c r="E765" s="11" t="s">
        <v>20223</v>
      </c>
      <c r="F765" s="15" t="str">
        <f>IFERROR(VLOOKUP(VENTAS[[#This Row],[Código del producto Vendido]],STOCK[],5,FALSE),"-")</f>
        <v>-</v>
      </c>
      <c r="G765" s="15">
        <v>1</v>
      </c>
      <c r="H765" s="16">
        <v>32</v>
      </c>
      <c r="I765" s="16">
        <f>VENTAS[[#This Row],[Cantidad]]*VENTAS[[#This Row],[Precio Venta]]</f>
        <v>32</v>
      </c>
      <c r="J765" s="16">
        <f>IF(VENTAS[[#This Row],[Nombre del Gestor]]&gt;1,VENTAS[[#This Row],[Total]]*10%,0)</f>
        <v>0</v>
      </c>
      <c r="K7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765" s="16">
        <f>VENTAS[[#This Row],[Total]]-VENTAS[[#This Row],[Comisión 10%]]-VENTAS[[#This Row],[Costo SIN Comision]]</f>
        <v>0</v>
      </c>
      <c r="M765" s="16"/>
    </row>
    <row r="766" ht="20" customHeight="1" spans="1:13">
      <c r="A766" s="10">
        <v>45346</v>
      </c>
      <c r="B766" s="11"/>
      <c r="C766" s="11"/>
      <c r="D766" s="11" t="s">
        <v>19799</v>
      </c>
      <c r="E766" s="11" t="s">
        <v>20238</v>
      </c>
      <c r="F766" s="15" t="str">
        <f>IFERROR(VLOOKUP(VENTAS[[#This Row],[Código del producto Vendido]],STOCK[],5,FALSE),"-")</f>
        <v>-</v>
      </c>
      <c r="G766" s="15">
        <v>1</v>
      </c>
      <c r="H766" s="16">
        <v>30</v>
      </c>
      <c r="I766" s="16">
        <f>VENTAS[[#This Row],[Cantidad]]*VENTAS[[#This Row],[Precio Venta]]</f>
        <v>30</v>
      </c>
      <c r="J766" s="16">
        <f>IF(VENTAS[[#This Row],[Nombre del Gestor]]&gt;1,VENTAS[[#This Row],[Total]]*10%,0)</f>
        <v>3</v>
      </c>
      <c r="K7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66" s="16">
        <f>VENTAS[[#This Row],[Total]]-VENTAS[[#This Row],[Comisión 10%]]-VENTAS[[#This Row],[Costo SIN Comision]]</f>
        <v>-3</v>
      </c>
      <c r="M766" s="16"/>
    </row>
    <row r="767" ht="20" customHeight="1" spans="1:13">
      <c r="A767" s="10">
        <v>45346</v>
      </c>
      <c r="B767" s="11"/>
      <c r="C767" s="11" t="s">
        <v>20239</v>
      </c>
      <c r="D767" s="11"/>
      <c r="E767" s="11" t="s">
        <v>20031</v>
      </c>
      <c r="F767" s="15" t="str">
        <f>IFERROR(VLOOKUP(VENTAS[[#This Row],[Código del producto Vendido]],STOCK[],5,FALSE),"-")</f>
        <v>-</v>
      </c>
      <c r="G767" s="15">
        <v>1</v>
      </c>
      <c r="H767" s="16">
        <v>0</v>
      </c>
      <c r="I767" s="16">
        <f>VENTAS[[#This Row],[Cantidad]]*VENTAS[[#This Row],[Precio Venta]]</f>
        <v>0</v>
      </c>
      <c r="J767" s="16">
        <f>IF(VENTAS[[#This Row],[Nombre del Gestor]]&gt;1,VENTAS[[#This Row],[Total]]*10%,0)</f>
        <v>0</v>
      </c>
      <c r="K7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767" s="16">
        <f>VENTAS[[#This Row],[Total]]-VENTAS[[#This Row],[Comisión 10%]]-VENTAS[[#This Row],[Costo SIN Comision]]</f>
        <v>0</v>
      </c>
      <c r="M767" s="16"/>
    </row>
    <row r="768" ht="20" customHeight="1" spans="1:13">
      <c r="A768" s="10">
        <v>45346</v>
      </c>
      <c r="B768" s="11"/>
      <c r="C768" s="11" t="s">
        <v>20240</v>
      </c>
      <c r="D768" s="11"/>
      <c r="E768" s="11"/>
      <c r="F768" s="15" t="str">
        <f>IFERROR(VLOOKUP(VENTAS[[#This Row],[Código del producto Vendido]],STOCK[],5,FALSE),"-")</f>
        <v>-</v>
      </c>
      <c r="G768" s="15">
        <v>10</v>
      </c>
      <c r="H768" s="16">
        <v>1.8</v>
      </c>
      <c r="I768" s="16">
        <f>VENTAS[[#This Row],[Cantidad]]*VENTAS[[#This Row],[Precio Venta]]</f>
        <v>18</v>
      </c>
      <c r="J768" s="16">
        <f>IF(VENTAS[[#This Row],[Nombre del Gestor]]&gt;1,VENTAS[[#This Row],[Total]]*10%,0)</f>
        <v>0</v>
      </c>
      <c r="K7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768" s="16">
        <f>VENTAS[[#This Row],[Total]]-VENTAS[[#This Row],[Comisión 10%]]-VENTAS[[#This Row],[Costo SIN Comision]]</f>
        <v>0</v>
      </c>
      <c r="M768" s="16"/>
    </row>
    <row r="769" ht="20" customHeight="1" spans="1:13">
      <c r="A769" s="10">
        <v>45346</v>
      </c>
      <c r="B769" s="11"/>
      <c r="C769" s="11" t="s">
        <v>20203</v>
      </c>
      <c r="D769" s="11"/>
      <c r="E769" s="11" t="s">
        <v>20241</v>
      </c>
      <c r="F769" s="15" t="str">
        <f>IFERROR(VLOOKUP(VENTAS[[#This Row],[Código del producto Vendido]],STOCK[],5,FALSE),"-")</f>
        <v>-</v>
      </c>
      <c r="G769" s="15">
        <v>1</v>
      </c>
      <c r="H769" s="16">
        <v>23</v>
      </c>
      <c r="I769" s="16">
        <f>VENTAS[[#This Row],[Cantidad]]*VENTAS[[#This Row],[Precio Venta]]</f>
        <v>23</v>
      </c>
      <c r="J769" s="16">
        <f>IF(VENTAS[[#This Row],[Nombre del Gestor]]&gt;1,VENTAS[[#This Row],[Total]]*10%,0)</f>
        <v>0</v>
      </c>
      <c r="K7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769" s="16">
        <f>VENTAS[[#This Row],[Total]]-VENTAS[[#This Row],[Comisión 10%]]-VENTAS[[#This Row],[Costo SIN Comision]]</f>
        <v>0</v>
      </c>
      <c r="M769" s="16"/>
    </row>
    <row r="770" ht="20" customHeight="1" spans="1:13">
      <c r="A770" s="10">
        <v>45346</v>
      </c>
      <c r="B770" s="11"/>
      <c r="C770" s="11" t="s">
        <v>20242</v>
      </c>
      <c r="D770" s="11"/>
      <c r="E770" s="11" t="s">
        <v>20243</v>
      </c>
      <c r="F770" s="15" t="str">
        <f>IFERROR(VLOOKUP(VENTAS[[#This Row],[Código del producto Vendido]],STOCK[],5,FALSE),"-")</f>
        <v>-</v>
      </c>
      <c r="G770" s="15">
        <v>1</v>
      </c>
      <c r="H770" s="16">
        <v>30</v>
      </c>
      <c r="I770" s="16">
        <f>VENTAS[[#This Row],[Cantidad]]*VENTAS[[#This Row],[Precio Venta]]</f>
        <v>30</v>
      </c>
      <c r="J770" s="16">
        <f>IF(VENTAS[[#This Row],[Nombre del Gestor]]&gt;1,VENTAS[[#This Row],[Total]]*10%,0)</f>
        <v>0</v>
      </c>
      <c r="K7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70" s="16">
        <f>VENTAS[[#This Row],[Total]]-VENTAS[[#This Row],[Comisión 10%]]-VENTAS[[#This Row],[Costo SIN Comision]]</f>
        <v>0</v>
      </c>
      <c r="M770" s="16"/>
    </row>
    <row r="771" ht="20" customHeight="1" spans="1:13">
      <c r="A771" s="10">
        <v>45346</v>
      </c>
      <c r="B771" s="11"/>
      <c r="C771" s="11" t="s">
        <v>20244</v>
      </c>
      <c r="D771" s="11"/>
      <c r="E771" s="11" t="s">
        <v>19936</v>
      </c>
      <c r="F771" s="15" t="str">
        <f>IFERROR(VLOOKUP(VENTAS[[#This Row],[Código del producto Vendido]],STOCK[],5,FALSE),"-")</f>
        <v>-</v>
      </c>
      <c r="G771" s="15">
        <v>1</v>
      </c>
      <c r="H771" s="16">
        <v>0</v>
      </c>
      <c r="I771" s="16">
        <f>VENTAS[[#This Row],[Cantidad]]*VENTAS[[#This Row],[Precio Venta]]</f>
        <v>0</v>
      </c>
      <c r="J771" s="16">
        <f>IF(VENTAS[[#This Row],[Nombre del Gestor]]&gt;1,VENTAS[[#This Row],[Total]]*10%,0)</f>
        <v>0</v>
      </c>
      <c r="K7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771" s="16">
        <f>VENTAS[[#This Row],[Total]]-VENTAS[[#This Row],[Comisión 10%]]-VENTAS[[#This Row],[Costo SIN Comision]]</f>
        <v>0</v>
      </c>
      <c r="M771" s="16"/>
    </row>
    <row r="772" ht="20" customHeight="1" spans="1:13">
      <c r="A772" s="10">
        <v>45346</v>
      </c>
      <c r="B772" s="11"/>
      <c r="C772" s="11" t="s">
        <v>20242</v>
      </c>
      <c r="D772" s="11"/>
      <c r="E772" s="11" t="s">
        <v>20245</v>
      </c>
      <c r="F772" s="15" t="str">
        <f>IFERROR(VLOOKUP(VENTAS[[#This Row],[Código del producto Vendido]],STOCK[],5,FALSE),"-")</f>
        <v>-</v>
      </c>
      <c r="G772" s="15">
        <v>1</v>
      </c>
      <c r="H772" s="16">
        <v>15</v>
      </c>
      <c r="I772" s="16">
        <f>VENTAS[[#This Row],[Cantidad]]*VENTAS[[#This Row],[Precio Venta]]</f>
        <v>15</v>
      </c>
      <c r="J772" s="16">
        <f>IF(VENTAS[[#This Row],[Nombre del Gestor]]&gt;1,VENTAS[[#This Row],[Total]]*10%,0)</f>
        <v>0</v>
      </c>
      <c r="K7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772" s="16">
        <f>VENTAS[[#This Row],[Total]]-VENTAS[[#This Row],[Comisión 10%]]-VENTAS[[#This Row],[Costo SIN Comision]]</f>
        <v>0</v>
      </c>
      <c r="M772" s="16"/>
    </row>
    <row r="773" ht="20" customHeight="1" spans="1:13">
      <c r="A773" s="10">
        <v>45346</v>
      </c>
      <c r="B773" s="11"/>
      <c r="C773" s="11" t="s">
        <v>20242</v>
      </c>
      <c r="D773" s="11"/>
      <c r="E773" s="11" t="s">
        <v>16664</v>
      </c>
      <c r="F773" s="15" t="str">
        <f>IFERROR(VLOOKUP(VENTAS[[#This Row],[Código del producto Vendido]],STOCK[],5,FALSE),"-")</f>
        <v>Calcetines bajos - Talla Unitalla</v>
      </c>
      <c r="G773" s="15">
        <v>2</v>
      </c>
      <c r="H773" s="16">
        <v>1</v>
      </c>
      <c r="I773" s="16">
        <f>VENTAS[[#This Row],[Cantidad]]*VENTAS[[#This Row],[Precio Venta]]</f>
        <v>2</v>
      </c>
      <c r="J773" s="16">
        <f>IF(VENTAS[[#This Row],[Nombre del Gestor]]&gt;1,VENTAS[[#This Row],[Total]]*10%,0)</f>
        <v>0</v>
      </c>
      <c r="K7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0.858823529411764</v>
      </c>
      <c r="L773" s="16">
        <f>VENTAS[[#This Row],[Total]]-VENTAS[[#This Row],[Comisión 10%]]-VENTAS[[#This Row],[Costo SIN Comision]]</f>
        <v>1.14117647058824</v>
      </c>
      <c r="M773" s="16"/>
    </row>
    <row r="774" ht="20" customHeight="1" spans="1:13">
      <c r="A774" s="10">
        <v>45359</v>
      </c>
      <c r="B774" s="11"/>
      <c r="C774" s="11" t="s">
        <v>19799</v>
      </c>
      <c r="D774" s="11"/>
      <c r="E774" s="11" t="s">
        <v>20246</v>
      </c>
      <c r="F774" s="15" t="str">
        <f>IFERROR(VLOOKUP(VENTAS[[#This Row],[Código del producto Vendido]],STOCK[],5,FALSE),"-")</f>
        <v>-</v>
      </c>
      <c r="G774" s="15">
        <v>1</v>
      </c>
      <c r="H774" s="16">
        <v>20</v>
      </c>
      <c r="I774" s="16">
        <f>VENTAS[[#This Row],[Cantidad]]*VENTAS[[#This Row],[Precio Venta]]</f>
        <v>20</v>
      </c>
      <c r="J774" s="16">
        <f>IF(VENTAS[[#This Row],[Nombre del Gestor]]&gt;1,VENTAS[[#This Row],[Total]]*10%,0)</f>
        <v>0</v>
      </c>
      <c r="K7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774" s="16">
        <f>VENTAS[[#This Row],[Total]]-VENTAS[[#This Row],[Comisión 10%]]-VENTAS[[#This Row],[Costo SIN Comision]]</f>
        <v>0</v>
      </c>
      <c r="M774" s="16"/>
    </row>
    <row r="775" ht="20" customHeight="1" spans="1:13">
      <c r="A775" s="10">
        <v>45359</v>
      </c>
      <c r="B775" s="11"/>
      <c r="C775" s="11" t="s">
        <v>19799</v>
      </c>
      <c r="D775" s="11"/>
      <c r="E775" s="11" t="s">
        <v>20247</v>
      </c>
      <c r="F775" s="15" t="str">
        <f>IFERROR(VLOOKUP(VENTAS[[#This Row],[Código del producto Vendido]],STOCK[],5,FALSE),"-")</f>
        <v>-</v>
      </c>
      <c r="G775" s="15">
        <v>1</v>
      </c>
      <c r="H775" s="16">
        <v>12</v>
      </c>
      <c r="I775" s="16">
        <f>VENTAS[[#This Row],[Cantidad]]*VENTAS[[#This Row],[Precio Venta]]</f>
        <v>12</v>
      </c>
      <c r="J775" s="16">
        <f>IF(VENTAS[[#This Row],[Nombre del Gestor]]&gt;1,VENTAS[[#This Row],[Total]]*10%,0)</f>
        <v>0</v>
      </c>
      <c r="K7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775" s="16">
        <f>VENTAS[[#This Row],[Total]]-VENTAS[[#This Row],[Comisión 10%]]-VENTAS[[#This Row],[Costo SIN Comision]]</f>
        <v>0</v>
      </c>
      <c r="M775" s="16"/>
    </row>
    <row r="776" ht="20" customHeight="1" spans="1:13">
      <c r="A776" s="10">
        <v>45359</v>
      </c>
      <c r="B776" s="11"/>
      <c r="C776" s="11" t="s">
        <v>20052</v>
      </c>
      <c r="D776" s="11"/>
      <c r="E776" s="11" t="s">
        <v>20233</v>
      </c>
      <c r="F776" s="15" t="str">
        <f>IFERROR(VLOOKUP(VENTAS[[#This Row],[Código del producto Vendido]],STOCK[],5,FALSE),"-")</f>
        <v>-</v>
      </c>
      <c r="G776" s="15">
        <v>1</v>
      </c>
      <c r="H776" s="16">
        <v>28</v>
      </c>
      <c r="I776" s="16">
        <f>VENTAS[[#This Row],[Cantidad]]*VENTAS[[#This Row],[Precio Venta]]</f>
        <v>28</v>
      </c>
      <c r="J776" s="16">
        <f>IF(VENTAS[[#This Row],[Nombre del Gestor]]&gt;1,VENTAS[[#This Row],[Total]]*10%,0)</f>
        <v>0</v>
      </c>
      <c r="K7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776" s="16">
        <f>VENTAS[[#This Row],[Total]]-VENTAS[[#This Row],[Comisión 10%]]-VENTAS[[#This Row],[Costo SIN Comision]]</f>
        <v>0</v>
      </c>
      <c r="M776" s="16"/>
    </row>
    <row r="777" ht="20" customHeight="1" spans="1:13">
      <c r="A777" s="10">
        <v>45361</v>
      </c>
      <c r="B777" s="11"/>
      <c r="C777" s="11" t="s">
        <v>20248</v>
      </c>
      <c r="D777" s="11"/>
      <c r="E777" s="11" t="s">
        <v>20249</v>
      </c>
      <c r="F777" s="15" t="str">
        <f>IFERROR(VLOOKUP(VENTAS[[#This Row],[Código del producto Vendido]],STOCK[],5,FALSE),"-")</f>
        <v>-</v>
      </c>
      <c r="G777" s="15">
        <v>1</v>
      </c>
      <c r="H777" s="16">
        <v>25</v>
      </c>
      <c r="I777" s="16">
        <f>VENTAS[[#This Row],[Cantidad]]*VENTAS[[#This Row],[Precio Venta]]</f>
        <v>25</v>
      </c>
      <c r="J777" s="16">
        <f>IF(VENTAS[[#This Row],[Nombre del Gestor]]&gt;1,VENTAS[[#This Row],[Total]]*10%,0)</f>
        <v>0</v>
      </c>
      <c r="K7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777" s="16">
        <f>VENTAS[[#This Row],[Total]]-VENTAS[[#This Row],[Comisión 10%]]-VENTAS[[#This Row],[Costo SIN Comision]]</f>
        <v>0</v>
      </c>
      <c r="M777" s="16"/>
    </row>
    <row r="778" ht="20" customHeight="1" spans="1:13">
      <c r="A778" s="10">
        <v>45361</v>
      </c>
      <c r="B778" s="11"/>
      <c r="C778" s="11" t="s">
        <v>20248</v>
      </c>
      <c r="D778" s="11"/>
      <c r="E778" s="11" t="s">
        <v>20250</v>
      </c>
      <c r="F778" s="15" t="str">
        <f>IFERROR(VLOOKUP(VENTAS[[#This Row],[Código del producto Vendido]],STOCK[],5,FALSE),"-")</f>
        <v>-</v>
      </c>
      <c r="G778" s="15">
        <v>1</v>
      </c>
      <c r="H778" s="16">
        <v>23</v>
      </c>
      <c r="I778" s="16">
        <f>VENTAS[[#This Row],[Cantidad]]*VENTAS[[#This Row],[Precio Venta]]</f>
        <v>23</v>
      </c>
      <c r="J778" s="16">
        <f>IF(VENTAS[[#This Row],[Nombre del Gestor]]&gt;1,VENTAS[[#This Row],[Total]]*10%,0)</f>
        <v>0</v>
      </c>
      <c r="K7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778" s="16">
        <f>VENTAS[[#This Row],[Total]]-VENTAS[[#This Row],[Comisión 10%]]-VENTAS[[#This Row],[Costo SIN Comision]]</f>
        <v>0</v>
      </c>
      <c r="M778" s="16"/>
    </row>
    <row r="779" ht="20" customHeight="1" spans="1:13">
      <c r="A779" s="10">
        <v>45363</v>
      </c>
      <c r="B779" s="11"/>
      <c r="C779" s="11"/>
      <c r="D779" s="11"/>
      <c r="E779" s="11" t="s">
        <v>16604</v>
      </c>
      <c r="F779" s="15" t="str">
        <f>IFERROR(VLOOKUP(VENTAS[[#This Row],[Código del producto Vendido]],STOCK[],5,FALSE),"-")</f>
        <v>Pantalón alto de bajo elegante - Talla S</v>
      </c>
      <c r="G779" s="15">
        <v>2</v>
      </c>
      <c r="H779" s="16">
        <v>32</v>
      </c>
      <c r="I779" s="16">
        <f>VENTAS[[#This Row],[Cantidad]]*VENTAS[[#This Row],[Precio Venta]]</f>
        <v>64</v>
      </c>
      <c r="J779" s="16">
        <f>IF(VENTAS[[#This Row],[Nombre del Gestor]]&gt;1,VENTAS[[#This Row],[Total]]*10%,0)</f>
        <v>0</v>
      </c>
      <c r="K7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32.38</v>
      </c>
      <c r="L779" s="16">
        <f>VENTAS[[#This Row],[Total]]-VENTAS[[#This Row],[Comisión 10%]]-VENTAS[[#This Row],[Costo SIN Comision]]</f>
        <v>31.62</v>
      </c>
      <c r="M779" s="16"/>
    </row>
    <row r="780" ht="20" customHeight="1" spans="1:13">
      <c r="A780" s="10">
        <v>45364</v>
      </c>
      <c r="B780" s="11"/>
      <c r="C780" s="11"/>
      <c r="D780" s="11"/>
      <c r="E780" s="11" t="s">
        <v>20251</v>
      </c>
      <c r="F780" s="15" t="str">
        <f>IFERROR(VLOOKUP(VENTAS[[#This Row],[Código del producto Vendido]],STOCK[],5,FALSE),"-")</f>
        <v>-</v>
      </c>
      <c r="G780" s="15">
        <v>1</v>
      </c>
      <c r="H780" s="16">
        <v>30</v>
      </c>
      <c r="I780" s="16">
        <f>VENTAS[[#This Row],[Cantidad]]*VENTAS[[#This Row],[Precio Venta]]</f>
        <v>30</v>
      </c>
      <c r="J780" s="16">
        <f>IF(VENTAS[[#This Row],[Nombre del Gestor]]&gt;1,VENTAS[[#This Row],[Total]]*10%,0)</f>
        <v>0</v>
      </c>
      <c r="K7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80" s="16">
        <f>VENTAS[[#This Row],[Total]]-VENTAS[[#This Row],[Comisión 10%]]-VENTAS[[#This Row],[Costo SIN Comision]]</f>
        <v>0</v>
      </c>
      <c r="M780" s="16"/>
    </row>
    <row r="781" ht="20" customHeight="1" spans="1:13">
      <c r="A781" s="10">
        <v>45365</v>
      </c>
      <c r="B781" s="11"/>
      <c r="C781" s="11"/>
      <c r="D781" s="11"/>
      <c r="E781" s="11" t="s">
        <v>20252</v>
      </c>
      <c r="F781" s="15" t="str">
        <f>IFERROR(VLOOKUP(VENTAS[[#This Row],[Código del producto Vendido]],STOCK[],5,FALSE),"-")</f>
        <v>-</v>
      </c>
      <c r="G781" s="15">
        <v>1</v>
      </c>
      <c r="H781" s="16">
        <v>32</v>
      </c>
      <c r="I781" s="16">
        <f>VENTAS[[#This Row],[Cantidad]]*VENTAS[[#This Row],[Precio Venta]]</f>
        <v>32</v>
      </c>
      <c r="J781" s="16">
        <f>IF(VENTAS[[#This Row],[Nombre del Gestor]]&gt;1,VENTAS[[#This Row],[Total]]*10%,0)</f>
        <v>0</v>
      </c>
      <c r="K7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781" s="16">
        <f>VENTAS[[#This Row],[Total]]-VENTAS[[#This Row],[Comisión 10%]]-VENTAS[[#This Row],[Costo SIN Comision]]</f>
        <v>0</v>
      </c>
      <c r="M781" s="16"/>
    </row>
    <row r="782" ht="20" customHeight="1" spans="1:13">
      <c r="A782" s="10">
        <v>45366</v>
      </c>
      <c r="B782" s="11"/>
      <c r="C782" s="11"/>
      <c r="D782" s="11" t="s">
        <v>20253</v>
      </c>
      <c r="E782" s="11" t="s">
        <v>20254</v>
      </c>
      <c r="F782" s="15" t="str">
        <f>IFERROR(VLOOKUP(VENTAS[[#This Row],[Código del producto Vendido]],STOCK[],5,FALSE),"-")</f>
        <v>-</v>
      </c>
      <c r="G782" s="15">
        <v>1</v>
      </c>
      <c r="H782" s="16">
        <v>18</v>
      </c>
      <c r="I782" s="16">
        <f>VENTAS[[#This Row],[Cantidad]]*VENTAS[[#This Row],[Precio Venta]]</f>
        <v>18</v>
      </c>
      <c r="J782" s="16">
        <f>IF(VENTAS[[#This Row],[Nombre del Gestor]]&gt;1,VENTAS[[#This Row],[Total]]*10%,0)</f>
        <v>1.8</v>
      </c>
      <c r="K7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782" s="16">
        <f>VENTAS[[#This Row],[Total]]-VENTAS[[#This Row],[Comisión 10%]]-VENTAS[[#This Row],[Costo SIN Comision]]</f>
        <v>-1.8</v>
      </c>
      <c r="M782" s="16"/>
    </row>
    <row r="783" ht="20" customHeight="1" spans="1:13">
      <c r="A783" s="10">
        <v>45367</v>
      </c>
      <c r="B783" s="11"/>
      <c r="C783" s="11"/>
      <c r="D783" s="11" t="s">
        <v>20253</v>
      </c>
      <c r="E783" s="11" t="s">
        <v>20252</v>
      </c>
      <c r="F783" s="15" t="str">
        <f>IFERROR(VLOOKUP(VENTAS[[#This Row],[Código del producto Vendido]],STOCK[],5,FALSE),"-")</f>
        <v>-</v>
      </c>
      <c r="G783" s="15">
        <v>1</v>
      </c>
      <c r="H783" s="16">
        <v>32</v>
      </c>
      <c r="I783" s="16">
        <f>VENTAS[[#This Row],[Cantidad]]*VENTAS[[#This Row],[Precio Venta]]</f>
        <v>32</v>
      </c>
      <c r="J783" s="16">
        <f>IF(VENTAS[[#This Row],[Nombre del Gestor]]&gt;1,VENTAS[[#This Row],[Total]]*10%,0)</f>
        <v>3.2</v>
      </c>
      <c r="K7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783" s="16">
        <f>VENTAS[[#This Row],[Total]]-VENTAS[[#This Row],[Comisión 10%]]-VENTAS[[#This Row],[Costo SIN Comision]]</f>
        <v>-3.2</v>
      </c>
      <c r="M783" s="16"/>
    </row>
    <row r="784" ht="20" customHeight="1" spans="1:13">
      <c r="A784" s="10">
        <v>45368</v>
      </c>
      <c r="B784" s="11"/>
      <c r="C784" s="11"/>
      <c r="D784" s="11" t="s">
        <v>20253</v>
      </c>
      <c r="E784" s="11" t="s">
        <v>20223</v>
      </c>
      <c r="F784" s="15" t="str">
        <f>IFERROR(VLOOKUP(VENTAS[[#This Row],[Código del producto Vendido]],STOCK[],5,FALSE),"-")</f>
        <v>-</v>
      </c>
      <c r="G784" s="15">
        <v>1</v>
      </c>
      <c r="H784" s="16">
        <v>32</v>
      </c>
      <c r="I784" s="16">
        <f>VENTAS[[#This Row],[Cantidad]]*VENTAS[[#This Row],[Precio Venta]]</f>
        <v>32</v>
      </c>
      <c r="J784" s="16">
        <f>IF(VENTAS[[#This Row],[Nombre del Gestor]]&gt;1,VENTAS[[#This Row],[Total]]*10%,0)</f>
        <v>3.2</v>
      </c>
      <c r="K7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784" s="16">
        <f>VENTAS[[#This Row],[Total]]-VENTAS[[#This Row],[Comisión 10%]]-VENTAS[[#This Row],[Costo SIN Comision]]</f>
        <v>-3.2</v>
      </c>
      <c r="M784" s="16"/>
    </row>
    <row r="785" ht="20" customHeight="1" spans="1:13">
      <c r="A785" s="10">
        <v>45366</v>
      </c>
      <c r="B785" s="11"/>
      <c r="C785" s="11"/>
      <c r="D785" s="11"/>
      <c r="E785" s="11" t="s">
        <v>16584</v>
      </c>
      <c r="F785" s="15" t="str">
        <f>IFERROR(VLOOKUP(VENTAS[[#This Row],[Código del producto Vendido]],STOCK[],5,FALSE),"-")</f>
        <v>Camiseta acanalada de bajo asimétrico blanco - Talla S</v>
      </c>
      <c r="G785" s="15">
        <v>1</v>
      </c>
      <c r="H785" s="16">
        <v>12</v>
      </c>
      <c r="I785" s="16">
        <f>VENTAS[[#This Row],[Cantidad]]*VENTAS[[#This Row],[Precio Venta]]</f>
        <v>12</v>
      </c>
      <c r="J785" s="16">
        <f>IF(VENTAS[[#This Row],[Nombre del Gestor]]&gt;1,VENTAS[[#This Row],[Total]]*10%,0)</f>
        <v>0</v>
      </c>
      <c r="K7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785" s="16">
        <f>VENTAS[[#This Row],[Total]]-VENTAS[[#This Row],[Comisión 10%]]-VENTAS[[#This Row],[Costo SIN Comision]]</f>
        <v>3</v>
      </c>
      <c r="M785" s="16"/>
    </row>
    <row r="786" ht="20" customHeight="1" spans="1:13">
      <c r="A786" s="10">
        <v>45367</v>
      </c>
      <c r="B786" s="11"/>
      <c r="C786" s="11"/>
      <c r="D786" s="11"/>
      <c r="E786" s="11" t="s">
        <v>20037</v>
      </c>
      <c r="F786" s="15" t="str">
        <f>IFERROR(VLOOKUP(VENTAS[[#This Row],[Código del producto Vendido]],STOCK[],5,FALSE),"-")</f>
        <v>-</v>
      </c>
      <c r="G786" s="15">
        <v>1</v>
      </c>
      <c r="H786" s="16">
        <v>19</v>
      </c>
      <c r="I786" s="16">
        <f>VENTAS[[#This Row],[Cantidad]]*VENTAS[[#This Row],[Precio Venta]]</f>
        <v>19</v>
      </c>
      <c r="J786" s="16">
        <f>IF(VENTAS[[#This Row],[Nombre del Gestor]]&gt;1,VENTAS[[#This Row],[Total]]*10%,0)</f>
        <v>0</v>
      </c>
      <c r="K7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786" s="16">
        <f>VENTAS[[#This Row],[Total]]-VENTAS[[#This Row],[Comisión 10%]]-VENTAS[[#This Row],[Costo SIN Comision]]</f>
        <v>0</v>
      </c>
      <c r="M786" s="16"/>
    </row>
    <row r="787" ht="20" customHeight="1" spans="1:13">
      <c r="A787" s="10">
        <v>45368</v>
      </c>
      <c r="B787" s="11"/>
      <c r="C787" s="11"/>
      <c r="D787" s="11"/>
      <c r="E787" s="11" t="s">
        <v>16608</v>
      </c>
      <c r="F787" s="15" t="str">
        <f>IFERROR(VLOOKUP(VENTAS[[#This Row],[Código del producto Vendido]],STOCK[],5,FALSE),"-")</f>
        <v>Bermuda negra denim - Talla S_M</v>
      </c>
      <c r="G787" s="15">
        <v>1</v>
      </c>
      <c r="H787" s="16">
        <v>20</v>
      </c>
      <c r="I787" s="16">
        <f>VENTAS[[#This Row],[Cantidad]]*VENTAS[[#This Row],[Precio Venta]]</f>
        <v>20</v>
      </c>
      <c r="J787" s="16">
        <f>IF(VENTAS[[#This Row],[Nombre del Gestor]]&gt;1,VENTAS[[#This Row],[Total]]*10%,0)</f>
        <v>0</v>
      </c>
      <c r="K7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787" s="16">
        <f>VENTAS[[#This Row],[Total]]-VENTAS[[#This Row],[Comisión 10%]]-VENTAS[[#This Row],[Costo SIN Comision]]</f>
        <v>3</v>
      </c>
      <c r="M787" s="16"/>
    </row>
    <row r="788" ht="20" customHeight="1" spans="1:13">
      <c r="A788" s="10">
        <v>45369</v>
      </c>
      <c r="B788" s="11"/>
      <c r="C788" s="11"/>
      <c r="D788" s="11"/>
      <c r="E788" s="11" t="s">
        <v>20255</v>
      </c>
      <c r="F788" s="15" t="str">
        <f>IFERROR(VLOOKUP(VENTAS[[#This Row],[Código del producto Vendido]],STOCK[],5,FALSE),"-")</f>
        <v>-</v>
      </c>
      <c r="G788" s="15">
        <v>1</v>
      </c>
      <c r="H788" s="16">
        <v>28</v>
      </c>
      <c r="I788" s="16">
        <f>VENTAS[[#This Row],[Cantidad]]*VENTAS[[#This Row],[Precio Venta]]</f>
        <v>28</v>
      </c>
      <c r="J788" s="16">
        <f>IF(VENTAS[[#This Row],[Nombre del Gestor]]&gt;1,VENTAS[[#This Row],[Total]]*10%,0)</f>
        <v>0</v>
      </c>
      <c r="K7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788" s="16">
        <f>VENTAS[[#This Row],[Total]]-VENTAS[[#This Row],[Comisión 10%]]-VENTAS[[#This Row],[Costo SIN Comision]]</f>
        <v>0</v>
      </c>
      <c r="M788" s="16"/>
    </row>
    <row r="789" ht="20" customHeight="1" spans="1:13">
      <c r="A789" s="11"/>
      <c r="B789" s="11"/>
      <c r="C789" s="11"/>
      <c r="D789" s="11"/>
      <c r="E789" s="11" t="s">
        <v>20256</v>
      </c>
      <c r="F789" s="15" t="str">
        <f>IFERROR(VLOOKUP(VENTAS[[#This Row],[Código del producto Vendido]],STOCK[],5,FALSE),"-")</f>
        <v>-</v>
      </c>
      <c r="G789" s="15">
        <v>1</v>
      </c>
      <c r="H789" s="16">
        <v>20</v>
      </c>
      <c r="I789" s="16">
        <f>VENTAS[[#This Row],[Cantidad]]*VENTAS[[#This Row],[Precio Venta]]</f>
        <v>20</v>
      </c>
      <c r="J789" s="16">
        <f>IF(VENTAS[[#This Row],[Nombre del Gestor]]&gt;1,VENTAS[[#This Row],[Total]]*10%,0)</f>
        <v>0</v>
      </c>
      <c r="K7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789" s="16">
        <f>VENTAS[[#This Row],[Total]]-VENTAS[[#This Row],[Comisión 10%]]-VENTAS[[#This Row],[Costo SIN Comision]]</f>
        <v>0</v>
      </c>
      <c r="M789" s="16" t="s">
        <v>20257</v>
      </c>
    </row>
    <row r="790" ht="20" customHeight="1" spans="1:13">
      <c r="A790" s="11"/>
      <c r="B790" s="11"/>
      <c r="C790" s="11" t="s">
        <v>19660</v>
      </c>
      <c r="D790" s="11"/>
      <c r="E790" s="11" t="s">
        <v>20258</v>
      </c>
      <c r="F790" s="15" t="str">
        <f>IFERROR(VLOOKUP(VENTAS[[#This Row],[Código del producto Vendido]],STOCK[],5,FALSE),"-")</f>
        <v>-</v>
      </c>
      <c r="G790" s="15">
        <v>1</v>
      </c>
      <c r="H790" s="16">
        <v>25</v>
      </c>
      <c r="I790" s="16">
        <f>VENTAS[[#This Row],[Cantidad]]*VENTAS[[#This Row],[Precio Venta]]</f>
        <v>25</v>
      </c>
      <c r="J790" s="16">
        <f>IF(VENTAS[[#This Row],[Nombre del Gestor]]&gt;1,VENTAS[[#This Row],[Total]]*10%,0)</f>
        <v>0</v>
      </c>
      <c r="K7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790" s="16">
        <f>VENTAS[[#This Row],[Total]]-VENTAS[[#This Row],[Comisión 10%]]-VENTAS[[#This Row],[Costo SIN Comision]]</f>
        <v>0</v>
      </c>
      <c r="M790" s="16"/>
    </row>
    <row r="791" ht="20" customHeight="1" spans="1:13">
      <c r="A791" s="11"/>
      <c r="B791" s="11"/>
      <c r="C791" s="11"/>
      <c r="D791" s="11"/>
      <c r="E791" s="11" t="s">
        <v>20259</v>
      </c>
      <c r="F791" s="15" t="str">
        <f>IFERROR(VLOOKUP(VENTAS[[#This Row],[Código del producto Vendido]],STOCK[],5,FALSE),"-")</f>
        <v>-</v>
      </c>
      <c r="G791" s="15">
        <v>1</v>
      </c>
      <c r="H791" s="16">
        <v>28</v>
      </c>
      <c r="I791" s="16">
        <f>VENTAS[[#This Row],[Cantidad]]*VENTAS[[#This Row],[Precio Venta]]</f>
        <v>28</v>
      </c>
      <c r="J791" s="16">
        <f>IF(VENTAS[[#This Row],[Nombre del Gestor]]&gt;1,VENTAS[[#This Row],[Total]]*10%,0)</f>
        <v>0</v>
      </c>
      <c r="K7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791" s="16">
        <f>VENTAS[[#This Row],[Total]]-VENTAS[[#This Row],[Comisión 10%]]-VENTAS[[#This Row],[Costo SIN Comision]]</f>
        <v>0</v>
      </c>
      <c r="M791" s="16"/>
    </row>
    <row r="792" ht="20" customHeight="1" spans="1:13">
      <c r="A792" s="11"/>
      <c r="B792" s="11"/>
      <c r="C792" s="11"/>
      <c r="D792" s="11"/>
      <c r="E792" s="11" t="s">
        <v>20211</v>
      </c>
      <c r="F792" s="15" t="str">
        <f>IFERROR(VLOOKUP(VENTAS[[#This Row],[Código del producto Vendido]],STOCK[],5,FALSE),"-")</f>
        <v>-</v>
      </c>
      <c r="G792" s="15">
        <v>1</v>
      </c>
      <c r="H792" s="16">
        <v>27</v>
      </c>
      <c r="I792" s="16">
        <f>VENTAS[[#This Row],[Cantidad]]*VENTAS[[#This Row],[Precio Venta]]</f>
        <v>27</v>
      </c>
      <c r="J792" s="16">
        <f>IF(VENTAS[[#This Row],[Nombre del Gestor]]&gt;1,VENTAS[[#This Row],[Total]]*10%,0)</f>
        <v>0</v>
      </c>
      <c r="K7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792" s="16">
        <f>VENTAS[[#This Row],[Total]]-VENTAS[[#This Row],[Comisión 10%]]-VENTAS[[#This Row],[Costo SIN Comision]]</f>
        <v>0</v>
      </c>
      <c r="M792" s="16"/>
    </row>
    <row r="793" ht="20" customHeight="1" spans="1:13">
      <c r="A793" s="11"/>
      <c r="B793" s="11"/>
      <c r="C793" s="11"/>
      <c r="D793" s="11"/>
      <c r="E793" s="11" t="s">
        <v>20260</v>
      </c>
      <c r="F793" s="15" t="str">
        <f>IFERROR(VLOOKUP(VENTAS[[#This Row],[Código del producto Vendido]],STOCK[],5,FALSE),"-")</f>
        <v>-</v>
      </c>
      <c r="G793" s="15">
        <v>1</v>
      </c>
      <c r="H793" s="16">
        <v>27</v>
      </c>
      <c r="I793" s="16">
        <f>VENTAS[[#This Row],[Cantidad]]*VENTAS[[#This Row],[Precio Venta]]</f>
        <v>27</v>
      </c>
      <c r="J793" s="16">
        <f>IF(VENTAS[[#This Row],[Nombre del Gestor]]&gt;1,VENTAS[[#This Row],[Total]]*10%,0)</f>
        <v>0</v>
      </c>
      <c r="K7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793" s="16">
        <f>VENTAS[[#This Row],[Total]]-VENTAS[[#This Row],[Comisión 10%]]-VENTAS[[#This Row],[Costo SIN Comision]]</f>
        <v>0</v>
      </c>
      <c r="M793" s="16"/>
    </row>
    <row r="794" ht="20" customHeight="1" spans="1:13">
      <c r="A794" s="10">
        <v>45363</v>
      </c>
      <c r="B794" s="11"/>
      <c r="C794" s="11"/>
      <c r="D794" s="11" t="s">
        <v>20253</v>
      </c>
      <c r="E794" s="11" t="s">
        <v>20220</v>
      </c>
      <c r="F794" s="15" t="str">
        <f>IFERROR(VLOOKUP(VENTAS[[#This Row],[Código del producto Vendido]],STOCK[],5,FALSE),"-")</f>
        <v>-</v>
      </c>
      <c r="G794" s="15">
        <v>1</v>
      </c>
      <c r="H794" s="16">
        <v>3</v>
      </c>
      <c r="I794" s="16">
        <f>VENTAS[[#This Row],[Cantidad]]*VENTAS[[#This Row],[Precio Venta]]</f>
        <v>3</v>
      </c>
      <c r="J794" s="16">
        <f>IF(VENTAS[[#This Row],[Nombre del Gestor]]&gt;1,VENTAS[[#This Row],[Total]]*10%,0)</f>
        <v>0.3</v>
      </c>
      <c r="K7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</v>
      </c>
      <c r="L794" s="16">
        <f>VENTAS[[#This Row],[Total]]-VENTAS[[#This Row],[Comisión 10%]]-VENTAS[[#This Row],[Costo SIN Comision]]</f>
        <v>-0.3</v>
      </c>
      <c r="M794" s="16"/>
    </row>
    <row r="795" ht="20" customHeight="1" spans="1:13">
      <c r="A795" s="10">
        <v>45363</v>
      </c>
      <c r="B795" s="11"/>
      <c r="C795" s="11"/>
      <c r="D795" s="11" t="s">
        <v>20253</v>
      </c>
      <c r="E795" s="11" t="s">
        <v>16546</v>
      </c>
      <c r="F795" s="15" t="str">
        <f>IFERROR(VLOOKUP(VENTAS[[#This Row],[Código del producto Vendido]],STOCK[],5,FALSE),"-")</f>
        <v>Pezoneras de silicona - Talla Unitalla</v>
      </c>
      <c r="G795" s="15">
        <v>1</v>
      </c>
      <c r="H795" s="16">
        <v>5</v>
      </c>
      <c r="I795" s="16">
        <f>VENTAS[[#This Row],[Cantidad]]*VENTAS[[#This Row],[Precio Venta]]</f>
        <v>5</v>
      </c>
      <c r="J795" s="16">
        <f>IF(VENTAS[[#This Row],[Nombre del Gestor]]&gt;1,VENTAS[[#This Row],[Total]]*10%,0)</f>
        <v>0.5</v>
      </c>
      <c r="K7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2.03</v>
      </c>
      <c r="L795" s="16">
        <f>VENTAS[[#This Row],[Total]]-VENTAS[[#This Row],[Comisión 10%]]-VENTAS[[#This Row],[Costo SIN Comision]]</f>
        <v>2.47</v>
      </c>
      <c r="M795" s="16"/>
    </row>
    <row r="796" ht="20" customHeight="1" spans="1:13">
      <c r="A796" s="10">
        <v>45367</v>
      </c>
      <c r="B796" s="11"/>
      <c r="C796" s="11"/>
      <c r="D796" s="11"/>
      <c r="E796" s="11" t="s">
        <v>20261</v>
      </c>
      <c r="F796" s="15" t="str">
        <f>IFERROR(VLOOKUP(VENTAS[[#This Row],[Código del producto Vendido]],STOCK[],5,FALSE),"-")</f>
        <v>-</v>
      </c>
      <c r="G796" s="15">
        <v>1</v>
      </c>
      <c r="H796" s="16">
        <v>22</v>
      </c>
      <c r="I796" s="16">
        <f>VENTAS[[#This Row],[Cantidad]]*VENTAS[[#This Row],[Precio Venta]]</f>
        <v>22</v>
      </c>
      <c r="J796" s="16">
        <f>IF(VENTAS[[#This Row],[Nombre del Gestor]]&gt;1,VENTAS[[#This Row],[Total]]*10%,0)</f>
        <v>0</v>
      </c>
      <c r="K7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796" s="16">
        <f>VENTAS[[#This Row],[Total]]-VENTAS[[#This Row],[Comisión 10%]]-VENTAS[[#This Row],[Costo SIN Comision]]</f>
        <v>0</v>
      </c>
      <c r="M796" s="16" t="s">
        <v>20262</v>
      </c>
    </row>
    <row r="797" ht="20" customHeight="1" spans="1:13">
      <c r="A797" s="10">
        <v>45367</v>
      </c>
      <c r="B797" s="11"/>
      <c r="C797" s="11"/>
      <c r="D797" s="11" t="s">
        <v>20147</v>
      </c>
      <c r="E797" s="11" t="s">
        <v>20263</v>
      </c>
      <c r="F797" s="15" t="str">
        <f>IFERROR(VLOOKUP(VENTAS[[#This Row],[Código del producto Vendido]],STOCK[],5,FALSE),"-")</f>
        <v>-</v>
      </c>
      <c r="G797" s="15">
        <v>1</v>
      </c>
      <c r="H797" s="16">
        <v>25</v>
      </c>
      <c r="I797" s="16">
        <f>VENTAS[[#This Row],[Cantidad]]*VENTAS[[#This Row],[Precio Venta]]</f>
        <v>25</v>
      </c>
      <c r="J797" s="16">
        <f>IF(VENTAS[[#This Row],[Nombre del Gestor]]&gt;1,VENTAS[[#This Row],[Total]]*10%,0)</f>
        <v>2.5</v>
      </c>
      <c r="K7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797" s="16">
        <f>VENTAS[[#This Row],[Total]]-VENTAS[[#This Row],[Comisión 10%]]-VENTAS[[#This Row],[Costo SIN Comision]]</f>
        <v>-2.5</v>
      </c>
      <c r="M797" s="16"/>
    </row>
    <row r="798" ht="20" customHeight="1" spans="1:13">
      <c r="A798" s="10">
        <v>45371</v>
      </c>
      <c r="B798" s="11"/>
      <c r="C798" s="11" t="s">
        <v>20264</v>
      </c>
      <c r="D798" s="11" t="s">
        <v>19799</v>
      </c>
      <c r="E798" s="11" t="s">
        <v>20265</v>
      </c>
      <c r="F798" s="15" t="str">
        <f>IFERROR(VLOOKUP(VENTAS[[#This Row],[Código del producto Vendido]],STOCK[],5,FALSE),"-")</f>
        <v>-</v>
      </c>
      <c r="G798" s="15">
        <v>1</v>
      </c>
      <c r="H798" s="16">
        <v>25</v>
      </c>
      <c r="I798" s="16">
        <f>VENTAS[[#This Row],[Cantidad]]*VENTAS[[#This Row],[Precio Venta]]</f>
        <v>25</v>
      </c>
      <c r="J798" s="16">
        <f>IF(VENTAS[[#This Row],[Nombre del Gestor]]&gt;1,VENTAS[[#This Row],[Total]]*10%,0)</f>
        <v>2.5</v>
      </c>
      <c r="K7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798" s="16">
        <f>VENTAS[[#This Row],[Total]]-VENTAS[[#This Row],[Comisión 10%]]-VENTAS[[#This Row],[Costo SIN Comision]]</f>
        <v>-2.5</v>
      </c>
      <c r="M798" s="16"/>
    </row>
    <row r="799" ht="20" customHeight="1" spans="1:13">
      <c r="A799" s="10">
        <v>45372</v>
      </c>
      <c r="B799" s="11"/>
      <c r="C799" s="11" t="s">
        <v>20266</v>
      </c>
      <c r="D799" s="11"/>
      <c r="E799" s="11" t="s">
        <v>20267</v>
      </c>
      <c r="F799" s="15" t="str">
        <f>IFERROR(VLOOKUP(VENTAS[[#This Row],[Código del producto Vendido]],STOCK[],5,FALSE),"-")</f>
        <v>-</v>
      </c>
      <c r="G799" s="15">
        <v>1</v>
      </c>
      <c r="H799" s="16">
        <v>35</v>
      </c>
      <c r="I799" s="16">
        <f>VENTAS[[#This Row],[Cantidad]]*VENTAS[[#This Row],[Precio Venta]]</f>
        <v>35</v>
      </c>
      <c r="J799" s="16">
        <f>IF(VENTAS[[#This Row],[Nombre del Gestor]]&gt;1,VENTAS[[#This Row],[Total]]*10%,0)</f>
        <v>0</v>
      </c>
      <c r="K7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799" s="16">
        <f>VENTAS[[#This Row],[Total]]-VENTAS[[#This Row],[Comisión 10%]]-VENTAS[[#This Row],[Costo SIN Comision]]</f>
        <v>0</v>
      </c>
      <c r="M799" s="16"/>
    </row>
    <row r="800" ht="20" customHeight="1" spans="1:13">
      <c r="A800" s="10">
        <v>45361</v>
      </c>
      <c r="B800" s="11"/>
      <c r="C800" s="11" t="s">
        <v>20248</v>
      </c>
      <c r="D800" s="11"/>
      <c r="E800" s="11" t="s">
        <v>20268</v>
      </c>
      <c r="F800" s="15" t="str">
        <f>IFERROR(VLOOKUP(VENTAS[[#This Row],[Código del producto Vendido]],STOCK[],5,FALSE),"-")</f>
        <v>-</v>
      </c>
      <c r="G800" s="15">
        <v>1</v>
      </c>
      <c r="H800" s="16">
        <v>35</v>
      </c>
      <c r="I800" s="16">
        <f>VENTAS[[#This Row],[Cantidad]]*VENTAS[[#This Row],[Precio Venta]]</f>
        <v>35</v>
      </c>
      <c r="J800" s="16">
        <f>IF(VENTAS[[#This Row],[Nombre del Gestor]]&gt;1,VENTAS[[#This Row],[Total]]*10%,0)</f>
        <v>0</v>
      </c>
      <c r="K8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800" s="16">
        <f>VENTAS[[#This Row],[Total]]-VENTAS[[#This Row],[Comisión 10%]]-VENTAS[[#This Row],[Costo SIN Comision]]</f>
        <v>0</v>
      </c>
      <c r="M800" s="16"/>
    </row>
    <row r="801" ht="20" customHeight="1" spans="1:13">
      <c r="A801" s="10">
        <v>45372</v>
      </c>
      <c r="B801" s="11"/>
      <c r="C801" s="11" t="s">
        <v>20266</v>
      </c>
      <c r="D801" s="11"/>
      <c r="E801" s="11" t="s">
        <v>16625</v>
      </c>
      <c r="F801" s="15" t="str">
        <f>IFERROR(VLOOKUP(VENTAS[[#This Row],[Código del producto Vendido]],STOCK[],5,FALSE),"-")</f>
        <v>Sandalias flip de plataforma Rosadas Marca F21 - Talla 38-39</v>
      </c>
      <c r="G801" s="15">
        <v>1</v>
      </c>
      <c r="H801" s="16">
        <v>8</v>
      </c>
      <c r="I801" s="16">
        <f>VENTAS[[#This Row],[Cantidad]]*VENTAS[[#This Row],[Precio Venta]]</f>
        <v>8</v>
      </c>
      <c r="J801" s="16">
        <f>IF(VENTAS[[#This Row],[Nombre del Gestor]]&gt;1,VENTAS[[#This Row],[Total]]*10%,0)</f>
        <v>0</v>
      </c>
      <c r="K8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9.49</v>
      </c>
      <c r="L801" s="16">
        <f>VENTAS[[#This Row],[Total]]-VENTAS[[#This Row],[Comisión 10%]]-VENTAS[[#This Row],[Costo SIN Comision]]</f>
        <v>-1.49</v>
      </c>
      <c r="M801" s="16"/>
    </row>
    <row r="802" ht="20" customHeight="1" spans="1:13">
      <c r="A802" s="10">
        <v>45375</v>
      </c>
      <c r="B802" s="11"/>
      <c r="C802" s="11"/>
      <c r="D802" s="11" t="s">
        <v>20253</v>
      </c>
      <c r="E802" s="11" t="s">
        <v>20269</v>
      </c>
      <c r="F802" s="15" t="str">
        <f>IFERROR(VLOOKUP(VENTAS[[#This Row],[Código del producto Vendido]],STOCK[],5,FALSE),"-")</f>
        <v>-</v>
      </c>
      <c r="G802" s="15">
        <v>1</v>
      </c>
      <c r="H802" s="16">
        <v>10</v>
      </c>
      <c r="I802" s="16">
        <f>VENTAS[[#This Row],[Cantidad]]*VENTAS[[#This Row],[Precio Venta]]</f>
        <v>10</v>
      </c>
      <c r="J802" s="16">
        <f>IF(VENTAS[[#This Row],[Nombre del Gestor]]&gt;1,VENTAS[[#This Row],[Total]]*10%,0)</f>
        <v>1</v>
      </c>
      <c r="K8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802" s="16">
        <f>VENTAS[[#This Row],[Total]]-VENTAS[[#This Row],[Comisión 10%]]-VENTAS[[#This Row],[Costo SIN Comision]]</f>
        <v>-1</v>
      </c>
      <c r="M802" s="16"/>
    </row>
    <row r="803" ht="20" customHeight="1" spans="1:13">
      <c r="A803" s="10">
        <v>45375</v>
      </c>
      <c r="B803" s="11"/>
      <c r="C803" s="11"/>
      <c r="D803" s="11" t="s">
        <v>20253</v>
      </c>
      <c r="E803" s="11" t="s">
        <v>20270</v>
      </c>
      <c r="F803" s="15" t="str">
        <f>IFERROR(VLOOKUP(VENTAS[[#This Row],[Código del producto Vendido]],STOCK[],5,FALSE),"-")</f>
        <v>-</v>
      </c>
      <c r="G803" s="15">
        <v>1</v>
      </c>
      <c r="H803" s="16">
        <v>15</v>
      </c>
      <c r="I803" s="16">
        <f>VENTAS[[#This Row],[Cantidad]]*VENTAS[[#This Row],[Precio Venta]]</f>
        <v>15</v>
      </c>
      <c r="J803" s="16">
        <f>IF(VENTAS[[#This Row],[Nombre del Gestor]]&gt;1,VENTAS[[#This Row],[Total]]*10%,0)</f>
        <v>1.5</v>
      </c>
      <c r="K8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803" s="16">
        <f>VENTAS[[#This Row],[Total]]-VENTAS[[#This Row],[Comisión 10%]]-VENTAS[[#This Row],[Costo SIN Comision]]</f>
        <v>-1.5</v>
      </c>
      <c r="M803" s="16"/>
    </row>
    <row r="804" ht="20" customHeight="1" spans="1:13">
      <c r="A804" s="10">
        <v>45361</v>
      </c>
      <c r="B804" s="11"/>
      <c r="C804" s="11" t="s">
        <v>20248</v>
      </c>
      <c r="D804" s="11"/>
      <c r="E804" s="11" t="s">
        <v>20271</v>
      </c>
      <c r="F804" s="15" t="str">
        <f>IFERROR(VLOOKUP(VENTAS[[#This Row],[Código del producto Vendido]],STOCK[],5,FALSE),"-")</f>
        <v>-</v>
      </c>
      <c r="G804" s="15">
        <v>1</v>
      </c>
      <c r="H804" s="16">
        <v>10</v>
      </c>
      <c r="I804" s="16">
        <f>VENTAS[[#This Row],[Cantidad]]*VENTAS[[#This Row],[Precio Venta]]</f>
        <v>10</v>
      </c>
      <c r="J804" s="16">
        <f>IF(VENTAS[[#This Row],[Nombre del Gestor]]&gt;1,VENTAS[[#This Row],[Total]]*10%,0)</f>
        <v>0</v>
      </c>
      <c r="K8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804" s="16">
        <f>VENTAS[[#This Row],[Total]]-VENTAS[[#This Row],[Comisión 10%]]-VENTAS[[#This Row],[Costo SIN Comision]]</f>
        <v>0</v>
      </c>
      <c r="M804" s="16"/>
    </row>
    <row r="805" ht="20" customHeight="1" spans="1:13">
      <c r="A805" s="10">
        <v>45376</v>
      </c>
      <c r="B805" s="11"/>
      <c r="C805" s="11"/>
      <c r="D805" s="11" t="s">
        <v>20253</v>
      </c>
      <c r="E805" s="11" t="s">
        <v>20272</v>
      </c>
      <c r="F805" s="15" t="str">
        <f>IFERROR(VLOOKUP(VENTAS[[#This Row],[Código del producto Vendido]],STOCK[],5,FALSE),"-")</f>
        <v>-</v>
      </c>
      <c r="G805" s="15">
        <v>1</v>
      </c>
      <c r="H805" s="16">
        <v>20</v>
      </c>
      <c r="I805" s="16">
        <f>VENTAS[[#This Row],[Cantidad]]*VENTAS[[#This Row],[Precio Venta]]</f>
        <v>20</v>
      </c>
      <c r="J805" s="16">
        <f>IF(VENTAS[[#This Row],[Nombre del Gestor]]&gt;1,VENTAS[[#This Row],[Total]]*10%,0)</f>
        <v>2</v>
      </c>
      <c r="K8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805" s="16">
        <f>VENTAS[[#This Row],[Total]]-VENTAS[[#This Row],[Comisión 10%]]-VENTAS[[#This Row],[Costo SIN Comision]]</f>
        <v>-2</v>
      </c>
      <c r="M805" s="16"/>
    </row>
    <row r="806" ht="20" customHeight="1" spans="1:13">
      <c r="A806" s="10">
        <v>45376</v>
      </c>
      <c r="B806" s="11"/>
      <c r="C806" s="11"/>
      <c r="D806" s="11"/>
      <c r="E806" s="11" t="s">
        <v>20273</v>
      </c>
      <c r="F806" s="15" t="str">
        <f>IFERROR(VLOOKUP(VENTAS[[#This Row],[Código del producto Vendido]],STOCK[],5,FALSE),"-")</f>
        <v>-</v>
      </c>
      <c r="G806" s="15">
        <v>1</v>
      </c>
      <c r="H806" s="16">
        <v>15</v>
      </c>
      <c r="I806" s="16">
        <f>VENTAS[[#This Row],[Cantidad]]*VENTAS[[#This Row],[Precio Venta]]</f>
        <v>15</v>
      </c>
      <c r="J806" s="16">
        <f>IF(VENTAS[[#This Row],[Nombre del Gestor]]&gt;1,VENTAS[[#This Row],[Total]]*10%,0)</f>
        <v>0</v>
      </c>
      <c r="K8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806" s="16">
        <f>VENTAS[[#This Row],[Total]]-VENTAS[[#This Row],[Comisión 10%]]-VENTAS[[#This Row],[Costo SIN Comision]]</f>
        <v>0</v>
      </c>
      <c r="M806" s="16"/>
    </row>
    <row r="807" ht="20" customHeight="1" spans="1:13">
      <c r="A807" s="10">
        <v>45376</v>
      </c>
      <c r="B807" s="11"/>
      <c r="C807" s="11"/>
      <c r="D807" s="11"/>
      <c r="E807" s="11" t="s">
        <v>19891</v>
      </c>
      <c r="F807" s="15" t="str">
        <f>IFERROR(VLOOKUP(VENTAS[[#This Row],[Código del producto Vendido]],STOCK[],5,FALSE),"-")</f>
        <v>-</v>
      </c>
      <c r="G807" s="15">
        <v>1</v>
      </c>
      <c r="H807" s="16">
        <v>15</v>
      </c>
      <c r="I807" s="16">
        <f>VENTAS[[#This Row],[Cantidad]]*VENTAS[[#This Row],[Precio Venta]]</f>
        <v>15</v>
      </c>
      <c r="J807" s="16">
        <f>IF(VENTAS[[#This Row],[Nombre del Gestor]]&gt;1,VENTAS[[#This Row],[Total]]*10%,0)</f>
        <v>0</v>
      </c>
      <c r="K8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807" s="16">
        <f>VENTAS[[#This Row],[Total]]-VENTAS[[#This Row],[Comisión 10%]]-VENTAS[[#This Row],[Costo SIN Comision]]</f>
        <v>0</v>
      </c>
      <c r="M807" s="16"/>
    </row>
    <row r="808" ht="20" customHeight="1" spans="1:13">
      <c r="A808" s="10">
        <v>45376</v>
      </c>
      <c r="B808" s="11"/>
      <c r="C808" s="11"/>
      <c r="D808" s="11"/>
      <c r="E808" s="11" t="s">
        <v>20274</v>
      </c>
      <c r="F808" s="15" t="str">
        <f>IFERROR(VLOOKUP(VENTAS[[#This Row],[Código del producto Vendido]],STOCK[],5,FALSE),"-")</f>
        <v>-</v>
      </c>
      <c r="G808" s="15">
        <v>1</v>
      </c>
      <c r="H808" s="16">
        <v>15</v>
      </c>
      <c r="I808" s="16">
        <f>VENTAS[[#This Row],[Cantidad]]*VENTAS[[#This Row],[Precio Venta]]</f>
        <v>15</v>
      </c>
      <c r="J808" s="16">
        <f>IF(VENTAS[[#This Row],[Nombre del Gestor]]&gt;1,VENTAS[[#This Row],[Total]]*10%,0)</f>
        <v>0</v>
      </c>
      <c r="K8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808" s="16">
        <f>VENTAS[[#This Row],[Total]]-VENTAS[[#This Row],[Comisión 10%]]-VENTAS[[#This Row],[Costo SIN Comision]]</f>
        <v>0</v>
      </c>
      <c r="M808" s="16"/>
    </row>
    <row r="809" ht="20" customHeight="1" spans="1:13">
      <c r="A809" s="10">
        <v>45376</v>
      </c>
      <c r="B809" s="11"/>
      <c r="C809" s="11"/>
      <c r="D809" s="11"/>
      <c r="E809" s="11" t="s">
        <v>19610</v>
      </c>
      <c r="F809" s="15" t="str">
        <f>IFERROR(VLOOKUP(VENTAS[[#This Row],[Código del producto Vendido]],STOCK[],5,FALSE),"-")</f>
        <v>-</v>
      </c>
      <c r="G809" s="15">
        <v>1</v>
      </c>
      <c r="H809" s="16">
        <v>25</v>
      </c>
      <c r="I809" s="16">
        <f>VENTAS[[#This Row],[Cantidad]]*VENTAS[[#This Row],[Precio Venta]]</f>
        <v>25</v>
      </c>
      <c r="J809" s="16">
        <f>IF(VENTAS[[#This Row],[Nombre del Gestor]]&gt;1,VENTAS[[#This Row],[Total]]*10%,0)</f>
        <v>0</v>
      </c>
      <c r="K8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09" s="16">
        <f>VENTAS[[#This Row],[Total]]-VENTAS[[#This Row],[Comisión 10%]]-VENTAS[[#This Row],[Costo SIN Comision]]</f>
        <v>0</v>
      </c>
      <c r="M809" s="16"/>
    </row>
    <row r="810" ht="20" customHeight="1" spans="1:13">
      <c r="A810" s="10">
        <v>45376</v>
      </c>
      <c r="B810" s="11"/>
      <c r="C810" s="11"/>
      <c r="D810" s="11"/>
      <c r="E810" s="11" t="s">
        <v>16586</v>
      </c>
      <c r="F810" s="15" t="str">
        <f>IFERROR(VLOOKUP(VENTAS[[#This Row],[Código del producto Vendido]],STOCK[],5,FALSE),"-")</f>
        <v>Camiseta acanalada de bajo asimétrico blanco - Talla M</v>
      </c>
      <c r="G810" s="15">
        <v>1</v>
      </c>
      <c r="H810" s="16">
        <v>12</v>
      </c>
      <c r="I810" s="16">
        <f>VENTAS[[#This Row],[Cantidad]]*VENTAS[[#This Row],[Precio Venta]]</f>
        <v>12</v>
      </c>
      <c r="J810" s="16">
        <f>IF(VENTAS[[#This Row],[Nombre del Gestor]]&gt;1,VENTAS[[#This Row],[Total]]*10%,0)</f>
        <v>0</v>
      </c>
      <c r="K8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810" s="16">
        <f>VENTAS[[#This Row],[Total]]-VENTAS[[#This Row],[Comisión 10%]]-VENTAS[[#This Row],[Costo SIN Comision]]</f>
        <v>3</v>
      </c>
      <c r="M810" s="16"/>
    </row>
    <row r="811" ht="20" customHeight="1" spans="1:13">
      <c r="A811" s="10">
        <v>45378</v>
      </c>
      <c r="B811" s="11"/>
      <c r="C811" s="11"/>
      <c r="D811" s="11"/>
      <c r="E811" s="11" t="s">
        <v>20275</v>
      </c>
      <c r="F811" s="15" t="str">
        <f>IFERROR(VLOOKUP(VENTAS[[#This Row],[Código del producto Vendido]],STOCK[],5,FALSE),"-")</f>
        <v>-</v>
      </c>
      <c r="G811" s="15">
        <v>1</v>
      </c>
      <c r="H811" s="16">
        <v>22</v>
      </c>
      <c r="I811" s="16">
        <f>VENTAS[[#This Row],[Cantidad]]*VENTAS[[#This Row],[Precio Venta]]</f>
        <v>22</v>
      </c>
      <c r="J811" s="16">
        <f>IF(VENTAS[[#This Row],[Nombre del Gestor]]&gt;1,VENTAS[[#This Row],[Total]]*10%,0)</f>
        <v>0</v>
      </c>
      <c r="K8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811" s="16">
        <f>VENTAS[[#This Row],[Total]]-VENTAS[[#This Row],[Comisión 10%]]-VENTAS[[#This Row],[Costo SIN Comision]]</f>
        <v>0</v>
      </c>
      <c r="M811" s="16"/>
    </row>
    <row r="812" ht="20" customHeight="1" spans="1:13">
      <c r="A812" s="10">
        <v>45378</v>
      </c>
      <c r="B812" s="11"/>
      <c r="C812" s="11"/>
      <c r="D812" s="11" t="s">
        <v>20253</v>
      </c>
      <c r="E812" s="11" t="s">
        <v>20275</v>
      </c>
      <c r="F812" s="15" t="str">
        <f>IFERROR(VLOOKUP(VENTAS[[#This Row],[Código del producto Vendido]],STOCK[],5,FALSE),"-")</f>
        <v>-</v>
      </c>
      <c r="G812" s="15">
        <v>1</v>
      </c>
      <c r="H812" s="16">
        <v>22</v>
      </c>
      <c r="I812" s="16">
        <f>VENTAS[[#This Row],[Cantidad]]*VENTAS[[#This Row],[Precio Venta]]</f>
        <v>22</v>
      </c>
      <c r="J812" s="16">
        <f>IF(VENTAS[[#This Row],[Nombre del Gestor]]&gt;1,VENTAS[[#This Row],[Total]]*10%,0)</f>
        <v>2.2</v>
      </c>
      <c r="K8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812" s="16">
        <f>VENTAS[[#This Row],[Total]]-VENTAS[[#This Row],[Comisión 10%]]-VENTAS[[#This Row],[Costo SIN Comision]]</f>
        <v>-2.2</v>
      </c>
      <c r="M812" s="16"/>
    </row>
    <row r="813" ht="20" customHeight="1" spans="1:13">
      <c r="A813" s="10">
        <v>45378</v>
      </c>
      <c r="B813" s="11"/>
      <c r="C813" s="11"/>
      <c r="D813" s="11"/>
      <c r="E813" s="11" t="s">
        <v>20276</v>
      </c>
      <c r="F813" s="15" t="str">
        <f>IFERROR(VLOOKUP(VENTAS[[#This Row],[Código del producto Vendido]],STOCK[],5,FALSE),"-")</f>
        <v>-</v>
      </c>
      <c r="G813" s="15">
        <v>1</v>
      </c>
      <c r="H813" s="16">
        <v>35</v>
      </c>
      <c r="I813" s="16">
        <f>VENTAS[[#This Row],[Cantidad]]*VENTAS[[#This Row],[Precio Venta]]</f>
        <v>35</v>
      </c>
      <c r="J813" s="16">
        <f>IF(VENTAS[[#This Row],[Nombre del Gestor]]&gt;1,VENTAS[[#This Row],[Total]]*10%,0)</f>
        <v>0</v>
      </c>
      <c r="K8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813" s="16">
        <f>VENTAS[[#This Row],[Total]]-VENTAS[[#This Row],[Comisión 10%]]-VENTAS[[#This Row],[Costo SIN Comision]]</f>
        <v>0</v>
      </c>
      <c r="M813" s="16"/>
    </row>
    <row r="814" ht="20" customHeight="1" spans="1:13">
      <c r="A814" s="10">
        <v>45380</v>
      </c>
      <c r="B814" s="11"/>
      <c r="C814" s="11"/>
      <c r="D814" s="11" t="s">
        <v>19799</v>
      </c>
      <c r="E814" s="11" t="s">
        <v>20277</v>
      </c>
      <c r="F814" s="15" t="str">
        <f>IFERROR(VLOOKUP(VENTAS[[#This Row],[Código del producto Vendido]],STOCK[],5,FALSE),"-")</f>
        <v>-</v>
      </c>
      <c r="G814" s="15">
        <v>1</v>
      </c>
      <c r="H814" s="16">
        <v>35</v>
      </c>
      <c r="I814" s="16">
        <f>VENTAS[[#This Row],[Cantidad]]*VENTAS[[#This Row],[Precio Venta]]</f>
        <v>35</v>
      </c>
      <c r="J814" s="16">
        <f>IF(VENTAS[[#This Row],[Nombre del Gestor]]&gt;1,VENTAS[[#This Row],[Total]]*10%,0)</f>
        <v>3.5</v>
      </c>
      <c r="K8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814" s="16">
        <f>VENTAS[[#This Row],[Total]]-VENTAS[[#This Row],[Comisión 10%]]-VENTAS[[#This Row],[Costo SIN Comision]]</f>
        <v>-3.5</v>
      </c>
      <c r="M814" s="16"/>
    </row>
    <row r="815" ht="20" customHeight="1" spans="1:13">
      <c r="A815" s="10">
        <v>45381</v>
      </c>
      <c r="B815" s="11"/>
      <c r="C815" s="11"/>
      <c r="D815" s="11" t="s">
        <v>20253</v>
      </c>
      <c r="E815" s="11" t="s">
        <v>20278</v>
      </c>
      <c r="F815" s="15" t="str">
        <f>IFERROR(VLOOKUP(VENTAS[[#This Row],[Código del producto Vendido]],STOCK[],5,FALSE),"-")</f>
        <v>-</v>
      </c>
      <c r="G815" s="15">
        <v>1</v>
      </c>
      <c r="H815" s="16">
        <v>39</v>
      </c>
      <c r="I815" s="16">
        <f>VENTAS[[#This Row],[Cantidad]]*VENTAS[[#This Row],[Precio Venta]]</f>
        <v>39</v>
      </c>
      <c r="J815" s="16">
        <f>IF(VENTAS[[#This Row],[Nombre del Gestor]]&gt;1,VENTAS[[#This Row],[Total]]*10%,0)</f>
        <v>3.9</v>
      </c>
      <c r="K8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39</v>
      </c>
      <c r="L815" s="16">
        <f>VENTAS[[#This Row],[Total]]-VENTAS[[#This Row],[Comisión 10%]]-VENTAS[[#This Row],[Costo SIN Comision]]</f>
        <v>-3.9</v>
      </c>
      <c r="M815" s="16"/>
    </row>
    <row r="816" ht="20" customHeight="1" spans="1:13">
      <c r="A816" s="10">
        <v>45381</v>
      </c>
      <c r="B816" s="11"/>
      <c r="C816" s="11"/>
      <c r="D816" s="11" t="s">
        <v>20253</v>
      </c>
      <c r="E816" s="11" t="s">
        <v>20279</v>
      </c>
      <c r="F816" s="15" t="str">
        <f>IFERROR(VLOOKUP(VENTAS[[#This Row],[Código del producto Vendido]],STOCK[],5,FALSE),"-")</f>
        <v>-</v>
      </c>
      <c r="G816" s="15">
        <v>1</v>
      </c>
      <c r="H816" s="16">
        <v>40</v>
      </c>
      <c r="I816" s="16">
        <f>VENTAS[[#This Row],[Cantidad]]*VENTAS[[#This Row],[Precio Venta]]</f>
        <v>40</v>
      </c>
      <c r="J816" s="16">
        <f>IF(VENTAS[[#This Row],[Nombre del Gestor]]&gt;1,VENTAS[[#This Row],[Total]]*10%,0)</f>
        <v>4</v>
      </c>
      <c r="K8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816" s="16">
        <f>VENTAS[[#This Row],[Total]]-VENTAS[[#This Row],[Comisión 10%]]-VENTAS[[#This Row],[Costo SIN Comision]]</f>
        <v>-4</v>
      </c>
      <c r="M816" s="16"/>
    </row>
    <row r="817" ht="20" customHeight="1" spans="1:13">
      <c r="A817" s="10">
        <v>45381</v>
      </c>
      <c r="B817" s="11"/>
      <c r="C817" s="11"/>
      <c r="D817" s="11" t="s">
        <v>20253</v>
      </c>
      <c r="E817" s="11" t="s">
        <v>20216</v>
      </c>
      <c r="F817" s="15" t="str">
        <f>IFERROR(VLOOKUP(VENTAS[[#This Row],[Código del producto Vendido]],STOCK[],5,FALSE),"-")</f>
        <v>-</v>
      </c>
      <c r="G817" s="15">
        <v>1</v>
      </c>
      <c r="H817" s="16">
        <v>28</v>
      </c>
      <c r="I817" s="16">
        <f>VENTAS[[#This Row],[Cantidad]]*VENTAS[[#This Row],[Precio Venta]]</f>
        <v>28</v>
      </c>
      <c r="J817" s="16">
        <f>IF(VENTAS[[#This Row],[Nombre del Gestor]]&gt;1,VENTAS[[#This Row],[Total]]*10%,0)</f>
        <v>2.8</v>
      </c>
      <c r="K8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817" s="16">
        <f>VENTAS[[#This Row],[Total]]-VENTAS[[#This Row],[Comisión 10%]]-VENTAS[[#This Row],[Costo SIN Comision]]</f>
        <v>-2.8</v>
      </c>
      <c r="M817" s="16"/>
    </row>
    <row r="818" ht="20" customHeight="1" spans="1:13">
      <c r="A818" s="10">
        <v>45382</v>
      </c>
      <c r="B818" s="11"/>
      <c r="C818" s="11"/>
      <c r="D818" s="11"/>
      <c r="E818" s="11" t="s">
        <v>19973</v>
      </c>
      <c r="F818" s="15" t="str">
        <f>IFERROR(VLOOKUP(VENTAS[[#This Row],[Código del producto Vendido]],STOCK[],5,FALSE),"-")</f>
        <v>-</v>
      </c>
      <c r="G818" s="15">
        <v>1</v>
      </c>
      <c r="H818" s="16">
        <v>15</v>
      </c>
      <c r="I818" s="16">
        <f>VENTAS[[#This Row],[Cantidad]]*VENTAS[[#This Row],[Precio Venta]]</f>
        <v>15</v>
      </c>
      <c r="J818" s="16">
        <f>IF(VENTAS[[#This Row],[Nombre del Gestor]]&gt;1,VENTAS[[#This Row],[Total]]*10%,0)</f>
        <v>0</v>
      </c>
      <c r="K8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818" s="16">
        <f>VENTAS[[#This Row],[Total]]-VENTAS[[#This Row],[Comisión 10%]]-VENTAS[[#This Row],[Costo SIN Comision]]</f>
        <v>0</v>
      </c>
      <c r="M818" s="16"/>
    </row>
    <row r="819" ht="20" customHeight="1" spans="1:13">
      <c r="A819" s="11"/>
      <c r="B819" s="11"/>
      <c r="C819" s="11" t="s">
        <v>20248</v>
      </c>
      <c r="D819" s="11"/>
      <c r="E819" s="11" t="s">
        <v>20258</v>
      </c>
      <c r="F819" s="15" t="str">
        <f>IFERROR(VLOOKUP(VENTAS[[#This Row],[Código del producto Vendido]],STOCK[],5,FALSE),"-")</f>
        <v>-</v>
      </c>
      <c r="G819" s="15">
        <v>1</v>
      </c>
      <c r="H819" s="16">
        <v>25</v>
      </c>
      <c r="I819" s="16">
        <f>VENTAS[[#This Row],[Cantidad]]*VENTAS[[#This Row],[Precio Venta]]</f>
        <v>25</v>
      </c>
      <c r="J819" s="16">
        <f>IF(VENTAS[[#This Row],[Nombre del Gestor]]&gt;1,VENTAS[[#This Row],[Total]]*10%,0)</f>
        <v>0</v>
      </c>
      <c r="K8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19" s="16">
        <f>VENTAS[[#This Row],[Total]]-VENTAS[[#This Row],[Comisión 10%]]-VENTAS[[#This Row],[Costo SIN Comision]]</f>
        <v>0</v>
      </c>
      <c r="M819" s="16"/>
    </row>
    <row r="820" ht="20" customHeight="1" spans="1:13">
      <c r="A820" s="10">
        <v>45381</v>
      </c>
      <c r="B820" s="11"/>
      <c r="C820" s="11"/>
      <c r="D820" s="11"/>
      <c r="E820" s="11" t="s">
        <v>20280</v>
      </c>
      <c r="F820" s="15" t="str">
        <f>IFERROR(VLOOKUP(VENTAS[[#This Row],[Código del producto Vendido]],STOCK[],5,FALSE),"-")</f>
        <v>-</v>
      </c>
      <c r="G820" s="15">
        <v>1</v>
      </c>
      <c r="H820" s="16">
        <v>18</v>
      </c>
      <c r="I820" s="16">
        <f>VENTAS[[#This Row],[Cantidad]]*VENTAS[[#This Row],[Precio Venta]]</f>
        <v>18</v>
      </c>
      <c r="J820" s="16">
        <f>IF(VENTAS[[#This Row],[Nombre del Gestor]]&gt;1,VENTAS[[#This Row],[Total]]*10%,0)</f>
        <v>0</v>
      </c>
      <c r="K8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820" s="16">
        <f>VENTAS[[#This Row],[Total]]-VENTAS[[#This Row],[Comisión 10%]]-VENTAS[[#This Row],[Costo SIN Comision]]</f>
        <v>0</v>
      </c>
      <c r="M820" s="16"/>
    </row>
    <row r="821" ht="20" customHeight="1" spans="1:13">
      <c r="A821" s="10">
        <v>45381</v>
      </c>
      <c r="B821" s="11"/>
      <c r="C821" s="11"/>
      <c r="D821" s="11"/>
      <c r="E821" s="11" t="s">
        <v>20281</v>
      </c>
      <c r="F821" s="15" t="str">
        <f>IFERROR(VLOOKUP(VENTAS[[#This Row],[Código del producto Vendido]],STOCK[],5,FALSE),"-")</f>
        <v>-</v>
      </c>
      <c r="G821" s="15">
        <v>1</v>
      </c>
      <c r="H821" s="16">
        <v>45</v>
      </c>
      <c r="I821" s="16">
        <f>VENTAS[[#This Row],[Cantidad]]*VENTAS[[#This Row],[Precio Venta]]</f>
        <v>45</v>
      </c>
      <c r="J821" s="16">
        <f>IF(VENTAS[[#This Row],[Nombre del Gestor]]&gt;1,VENTAS[[#This Row],[Total]]*10%,0)</f>
        <v>0</v>
      </c>
      <c r="K8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821" s="16">
        <f>VENTAS[[#This Row],[Total]]-VENTAS[[#This Row],[Comisión 10%]]-VENTAS[[#This Row],[Costo SIN Comision]]</f>
        <v>0</v>
      </c>
      <c r="M821" s="16"/>
    </row>
    <row r="822" ht="20" customHeight="1" spans="1:13">
      <c r="A822" s="10">
        <v>45384</v>
      </c>
      <c r="B822" s="11"/>
      <c r="C822" s="11"/>
      <c r="D822" s="11"/>
      <c r="E822" s="11" t="s">
        <v>20219</v>
      </c>
      <c r="F822" s="15" t="str">
        <f>IFERROR(VLOOKUP(VENTAS[[#This Row],[Código del producto Vendido]],STOCK[],5,FALSE),"-")</f>
        <v>-</v>
      </c>
      <c r="G822" s="15">
        <v>1</v>
      </c>
      <c r="H822" s="16">
        <v>35</v>
      </c>
      <c r="I822" s="16">
        <f>VENTAS[[#This Row],[Cantidad]]*VENTAS[[#This Row],[Precio Venta]]</f>
        <v>35</v>
      </c>
      <c r="J822" s="16">
        <f>IF(VENTAS[[#This Row],[Nombre del Gestor]]&gt;1,VENTAS[[#This Row],[Total]]*10%,0)</f>
        <v>0</v>
      </c>
      <c r="K8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822" s="16">
        <f>VENTAS[[#This Row],[Total]]-VENTAS[[#This Row],[Comisión 10%]]-VENTAS[[#This Row],[Costo SIN Comision]]</f>
        <v>0</v>
      </c>
      <c r="M822" s="16"/>
    </row>
    <row r="823" ht="20" customHeight="1" spans="1:13">
      <c r="A823" s="10">
        <v>45384</v>
      </c>
      <c r="B823" s="11"/>
      <c r="C823" s="11"/>
      <c r="D823" s="11" t="s">
        <v>20253</v>
      </c>
      <c r="E823" s="11" t="s">
        <v>19539</v>
      </c>
      <c r="F823" s="15" t="str">
        <f>IFERROR(VLOOKUP(VENTAS[[#This Row],[Código del producto Vendido]],STOCK[],5,FALSE),"-")</f>
        <v>-</v>
      </c>
      <c r="G823" s="15">
        <v>1</v>
      </c>
      <c r="H823" s="16">
        <v>8</v>
      </c>
      <c r="I823" s="16">
        <f>VENTAS[[#This Row],[Cantidad]]*VENTAS[[#This Row],[Precio Venta]]</f>
        <v>8</v>
      </c>
      <c r="J823" s="16">
        <f>IF(VENTAS[[#This Row],[Nombre del Gestor]]&gt;1,VENTAS[[#This Row],[Total]]*10%,0)</f>
        <v>0.8</v>
      </c>
      <c r="K8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823" s="16">
        <f>VENTAS[[#This Row],[Total]]-VENTAS[[#This Row],[Comisión 10%]]-VENTAS[[#This Row],[Costo SIN Comision]]</f>
        <v>-0.8</v>
      </c>
      <c r="M823" s="16"/>
    </row>
    <row r="824" ht="20" customHeight="1" spans="1:13">
      <c r="A824" s="10">
        <v>45384</v>
      </c>
      <c r="B824" s="11"/>
      <c r="C824" s="11"/>
      <c r="D824" s="11" t="s">
        <v>20253</v>
      </c>
      <c r="E824" s="11" t="s">
        <v>20282</v>
      </c>
      <c r="F824" s="15" t="str">
        <f>IFERROR(VLOOKUP(VENTAS[[#This Row],[Código del producto Vendido]],STOCK[],5,FALSE),"-")</f>
        <v>-</v>
      </c>
      <c r="G824" s="15">
        <v>1</v>
      </c>
      <c r="H824" s="16">
        <v>20</v>
      </c>
      <c r="I824" s="16">
        <f>VENTAS[[#This Row],[Cantidad]]*VENTAS[[#This Row],[Precio Venta]]</f>
        <v>20</v>
      </c>
      <c r="J824" s="16">
        <f>IF(VENTAS[[#This Row],[Nombre del Gestor]]&gt;1,VENTAS[[#This Row],[Total]]*10%,0)</f>
        <v>2</v>
      </c>
      <c r="K8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824" s="16">
        <f>VENTAS[[#This Row],[Total]]-VENTAS[[#This Row],[Comisión 10%]]-VENTAS[[#This Row],[Costo SIN Comision]]</f>
        <v>-2</v>
      </c>
      <c r="M824" s="16"/>
    </row>
    <row r="825" ht="20" customHeight="1" spans="1:13">
      <c r="A825" s="10">
        <v>45386</v>
      </c>
      <c r="B825" s="11"/>
      <c r="C825" s="11"/>
      <c r="D825" s="11" t="s">
        <v>20253</v>
      </c>
      <c r="E825" s="11" t="s">
        <v>20283</v>
      </c>
      <c r="F825" s="15" t="str">
        <f>IFERROR(VLOOKUP(VENTAS[[#This Row],[Código del producto Vendido]],STOCK[],5,FALSE),"-")</f>
        <v>-</v>
      </c>
      <c r="G825" s="15">
        <v>1</v>
      </c>
      <c r="H825" s="16">
        <v>12</v>
      </c>
      <c r="I825" s="16">
        <f>VENTAS[[#This Row],[Cantidad]]*VENTAS[[#This Row],[Precio Venta]]</f>
        <v>12</v>
      </c>
      <c r="J825" s="16">
        <f>IF(VENTAS[[#This Row],[Nombre del Gestor]]&gt;1,VENTAS[[#This Row],[Total]]*10%,0)</f>
        <v>1.2</v>
      </c>
      <c r="K8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825" s="16">
        <f>VENTAS[[#This Row],[Total]]-VENTAS[[#This Row],[Comisión 10%]]-VENTAS[[#This Row],[Costo SIN Comision]]</f>
        <v>-1.2</v>
      </c>
      <c r="M825" s="16"/>
    </row>
    <row r="826" ht="20" customHeight="1" spans="1:13">
      <c r="A826" s="10" t="s">
        <v>20172</v>
      </c>
      <c r="B826" s="11"/>
      <c r="C826" s="11" t="s">
        <v>20284</v>
      </c>
      <c r="D826" s="11"/>
      <c r="E826" s="11" t="s">
        <v>16651</v>
      </c>
      <c r="F826" s="15" t="str">
        <f>IFERROR(VLOOKUP(VENTAS[[#This Row],[Código del producto Vendido]],STOCK[],5,FALSE),"-")</f>
        <v>Kimono Dazy Elegante - Talla S</v>
      </c>
      <c r="G826" s="15">
        <v>1</v>
      </c>
      <c r="H826" s="16">
        <v>0</v>
      </c>
      <c r="I826" s="16">
        <f>VENTAS[[#This Row],[Cantidad]]*VENTAS[[#This Row],[Precio Venta]]</f>
        <v>0</v>
      </c>
      <c r="J826" s="16">
        <f>IF(VENTAS[[#This Row],[Nombre del Gestor]]&gt;1,VENTAS[[#This Row],[Total]]*10%,0)</f>
        <v>0</v>
      </c>
      <c r="K8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13.3529411764706</v>
      </c>
      <c r="L826" s="16">
        <f>VENTAS[[#This Row],[Total]]-VENTAS[[#This Row],[Comisión 10%]]-VENTAS[[#This Row],[Costo SIN Comision]]</f>
        <v>-13.3529411764706</v>
      </c>
      <c r="M826" s="16"/>
    </row>
    <row r="827" ht="20" customHeight="1" spans="1:13">
      <c r="A827" s="10" t="s">
        <v>20172</v>
      </c>
      <c r="B827" s="11"/>
      <c r="C827" s="11"/>
      <c r="D827" s="11"/>
      <c r="E827" s="11" t="s">
        <v>20159</v>
      </c>
      <c r="F827" s="15" t="str">
        <f>IFERROR(VLOOKUP(VENTAS[[#This Row],[Código del producto Vendido]],STOCK[],5,FALSE),"-")</f>
        <v>-</v>
      </c>
      <c r="G827" s="15">
        <v>1</v>
      </c>
      <c r="H827" s="16">
        <v>22</v>
      </c>
      <c r="I827" s="16">
        <f>VENTAS[[#This Row],[Cantidad]]*VENTAS[[#This Row],[Precio Venta]]</f>
        <v>22</v>
      </c>
      <c r="J827" s="16">
        <f>IF(VENTAS[[#This Row],[Nombre del Gestor]]&gt;1,VENTAS[[#This Row],[Total]]*10%,0)</f>
        <v>0</v>
      </c>
      <c r="K8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827" s="16">
        <f>VENTAS[[#This Row],[Total]]-VENTAS[[#This Row],[Comisión 10%]]-VENTAS[[#This Row],[Costo SIN Comision]]</f>
        <v>0</v>
      </c>
      <c r="M827" s="16"/>
    </row>
    <row r="828" ht="20" customHeight="1" spans="1:13">
      <c r="A828" s="10" t="s">
        <v>20172</v>
      </c>
      <c r="B828" s="11"/>
      <c r="C828" s="11"/>
      <c r="D828" s="11"/>
      <c r="E828" s="11" t="s">
        <v>20285</v>
      </c>
      <c r="F828" s="15" t="str">
        <f>IFERROR(VLOOKUP(VENTAS[[#This Row],[Código del producto Vendido]],STOCK[],5,FALSE),"-")</f>
        <v>-</v>
      </c>
      <c r="G828" s="15">
        <v>1</v>
      </c>
      <c r="H828" s="16">
        <v>13</v>
      </c>
      <c r="I828" s="16">
        <f>VENTAS[[#This Row],[Cantidad]]*VENTAS[[#This Row],[Precio Venta]]</f>
        <v>13</v>
      </c>
      <c r="J828" s="16">
        <f>IF(VENTAS[[#This Row],[Nombre del Gestor]]&gt;1,VENTAS[[#This Row],[Total]]*10%,0)</f>
        <v>0</v>
      </c>
      <c r="K8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828" s="16">
        <f>VENTAS[[#This Row],[Total]]-VENTAS[[#This Row],[Comisión 10%]]-VENTAS[[#This Row],[Costo SIN Comision]]</f>
        <v>0</v>
      </c>
      <c r="M828" s="16"/>
    </row>
    <row r="829" ht="20" customHeight="1" spans="1:13">
      <c r="A829" s="10"/>
      <c r="B829" s="11"/>
      <c r="C829" s="11"/>
      <c r="D829" s="11"/>
      <c r="E829" s="11"/>
      <c r="F829" s="15" t="str">
        <f>IFERROR(VLOOKUP(VENTAS[[#This Row],[Código del producto Vendido]],STOCK[],5,FALSE),"-")</f>
        <v>-</v>
      </c>
      <c r="G829" s="15">
        <v>1</v>
      </c>
      <c r="H829" s="16">
        <v>25</v>
      </c>
      <c r="I829" s="16">
        <f>VENTAS[[#This Row],[Cantidad]]*VENTAS[[#This Row],[Precio Venta]]</f>
        <v>25</v>
      </c>
      <c r="J829" s="16">
        <f>IF(VENTAS[[#This Row],[Nombre del Gestor]]&gt;1,VENTAS[[#This Row],[Total]]*10%,0)</f>
        <v>0</v>
      </c>
      <c r="K8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29" s="16">
        <f>VENTAS[[#This Row],[Total]]-VENTAS[[#This Row],[Comisión 10%]]-VENTAS[[#This Row],[Costo SIN Comision]]</f>
        <v>0</v>
      </c>
      <c r="M829" s="16"/>
    </row>
    <row r="830" ht="20" customHeight="1" spans="1:13">
      <c r="A830" s="10">
        <v>45387</v>
      </c>
      <c r="B830" s="11"/>
      <c r="C830" s="11" t="s">
        <v>20286</v>
      </c>
      <c r="D830" s="11" t="s">
        <v>20253</v>
      </c>
      <c r="E830" s="11" t="s">
        <v>20287</v>
      </c>
      <c r="F830" s="15" t="str">
        <f>IFERROR(VLOOKUP(VENTAS[[#This Row],[Código del producto Vendido]],STOCK[],5,FALSE),"-")</f>
        <v>-</v>
      </c>
      <c r="G830" s="15">
        <v>1</v>
      </c>
      <c r="H830" s="16">
        <v>17</v>
      </c>
      <c r="I830" s="16">
        <f>VENTAS[[#This Row],[Cantidad]]*VENTAS[[#This Row],[Precio Venta]]</f>
        <v>17</v>
      </c>
      <c r="J830" s="16">
        <f>IF(VENTAS[[#This Row],[Nombre del Gestor]]&gt;1,VENTAS[[#This Row],[Total]]*10%,0)</f>
        <v>1.7</v>
      </c>
      <c r="K8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830" s="16">
        <f>VENTAS[[#This Row],[Total]]-VENTAS[[#This Row],[Comisión 10%]]-VENTAS[[#This Row],[Costo SIN Comision]]</f>
        <v>-1.7</v>
      </c>
      <c r="M830" s="16"/>
    </row>
    <row r="831" ht="20" customHeight="1" spans="1:13">
      <c r="A831" s="10" t="s">
        <v>20172</v>
      </c>
      <c r="B831" s="11"/>
      <c r="C831" s="11"/>
      <c r="D831" s="11"/>
      <c r="E831" s="11" t="s">
        <v>20288</v>
      </c>
      <c r="F831" s="15" t="str">
        <f>IFERROR(VLOOKUP(VENTAS[[#This Row],[Código del producto Vendido]],STOCK[],5,FALSE),"-")</f>
        <v>-</v>
      </c>
      <c r="G831" s="15">
        <v>2</v>
      </c>
      <c r="H831" s="16">
        <v>9</v>
      </c>
      <c r="I831" s="16">
        <f>VENTAS[[#This Row],[Cantidad]]*VENTAS[[#This Row],[Precio Venta]]</f>
        <v>18</v>
      </c>
      <c r="J831" s="16">
        <f>IF(VENTAS[[#This Row],[Nombre del Gestor]]&gt;1,VENTAS[[#This Row],[Total]]*10%,0)</f>
        <v>0</v>
      </c>
      <c r="K8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831" s="16">
        <f>VENTAS[[#This Row],[Total]]-VENTAS[[#This Row],[Comisión 10%]]-VENTAS[[#This Row],[Costo SIN Comision]]</f>
        <v>0</v>
      </c>
      <c r="M831" s="16"/>
    </row>
    <row r="832" ht="20" customHeight="1" spans="1:13">
      <c r="A832" s="10" t="s">
        <v>20172</v>
      </c>
      <c r="B832" s="11"/>
      <c r="C832" s="11"/>
      <c r="D832" s="11"/>
      <c r="E832" s="11" t="s">
        <v>20289</v>
      </c>
      <c r="F832" s="15" t="str">
        <f>IFERROR(VLOOKUP(VENTAS[[#This Row],[Código del producto Vendido]],STOCK[],5,FALSE),"-")</f>
        <v>-</v>
      </c>
      <c r="G832" s="15">
        <v>1</v>
      </c>
      <c r="H832" s="16">
        <v>27</v>
      </c>
      <c r="I832" s="16">
        <f>VENTAS[[#This Row],[Cantidad]]*VENTAS[[#This Row],[Precio Venta]]</f>
        <v>27</v>
      </c>
      <c r="J832" s="16">
        <f>IF(VENTAS[[#This Row],[Nombre del Gestor]]&gt;1,VENTAS[[#This Row],[Total]]*10%,0)</f>
        <v>0</v>
      </c>
      <c r="K8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832" s="16">
        <f>VENTAS[[#This Row],[Total]]-VENTAS[[#This Row],[Comisión 10%]]-VENTAS[[#This Row],[Costo SIN Comision]]</f>
        <v>0</v>
      </c>
      <c r="M832" s="16"/>
    </row>
    <row r="833" ht="20" customHeight="1" spans="1:13">
      <c r="A833" s="10">
        <v>45386</v>
      </c>
      <c r="B833" s="11"/>
      <c r="C833" s="11" t="s">
        <v>20286</v>
      </c>
      <c r="D833" s="11" t="s">
        <v>20253</v>
      </c>
      <c r="E833" s="11" t="s">
        <v>20290</v>
      </c>
      <c r="F833" s="15" t="str">
        <f>IFERROR(VLOOKUP(VENTAS[[#This Row],[Código del producto Vendido]],STOCK[],5,FALSE),"-")</f>
        <v>-</v>
      </c>
      <c r="G833" s="15">
        <v>1</v>
      </c>
      <c r="H833" s="16">
        <v>23</v>
      </c>
      <c r="I833" s="16">
        <f>VENTAS[[#This Row],[Cantidad]]*VENTAS[[#This Row],[Precio Venta]]</f>
        <v>23</v>
      </c>
      <c r="J833" s="16">
        <f>IF(VENTAS[[#This Row],[Nombre del Gestor]]&gt;1,VENTAS[[#This Row],[Total]]*10%,0)</f>
        <v>2.3</v>
      </c>
      <c r="K8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833" s="16">
        <f>VENTAS[[#This Row],[Total]]-VENTAS[[#This Row],[Comisión 10%]]-VENTAS[[#This Row],[Costo SIN Comision]]</f>
        <v>-2.3</v>
      </c>
      <c r="M833" s="16"/>
    </row>
    <row r="834" ht="20" customHeight="1" spans="1:13">
      <c r="A834" s="10">
        <v>45387</v>
      </c>
      <c r="B834" s="11"/>
      <c r="C834" s="11" t="s">
        <v>20286</v>
      </c>
      <c r="D834" s="11" t="s">
        <v>20253</v>
      </c>
      <c r="E834" s="11" t="s">
        <v>19898</v>
      </c>
      <c r="F834" s="15" t="str">
        <f>IFERROR(VLOOKUP(VENTAS[[#This Row],[Código del producto Vendido]],STOCK[],5,FALSE),"-")</f>
        <v>-</v>
      </c>
      <c r="G834" s="15">
        <v>1</v>
      </c>
      <c r="H834" s="16">
        <v>22</v>
      </c>
      <c r="I834" s="16">
        <f>VENTAS[[#This Row],[Cantidad]]*VENTAS[[#This Row],[Precio Venta]]</f>
        <v>22</v>
      </c>
      <c r="J834" s="16">
        <f>IF(VENTAS[[#This Row],[Nombre del Gestor]]&gt;1,VENTAS[[#This Row],[Total]]*10%,0)</f>
        <v>2.2</v>
      </c>
      <c r="K8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834" s="16">
        <f>VENTAS[[#This Row],[Total]]-VENTAS[[#This Row],[Comisión 10%]]-VENTAS[[#This Row],[Costo SIN Comision]]</f>
        <v>-2.2</v>
      </c>
      <c r="M834" s="16"/>
    </row>
    <row r="835" ht="20" customHeight="1" spans="1:13">
      <c r="A835" s="10">
        <v>45387</v>
      </c>
      <c r="B835" s="11"/>
      <c r="C835" s="11" t="s">
        <v>20286</v>
      </c>
      <c r="D835" s="11" t="s">
        <v>20253</v>
      </c>
      <c r="E835" s="11" t="s">
        <v>20014</v>
      </c>
      <c r="F835" s="15" t="str">
        <f>IFERROR(VLOOKUP(VENTAS[[#This Row],[Código del producto Vendido]],STOCK[],5,FALSE),"-")</f>
        <v>-</v>
      </c>
      <c r="G835" s="15">
        <v>1</v>
      </c>
      <c r="H835" s="16">
        <v>18</v>
      </c>
      <c r="I835" s="16">
        <f>VENTAS[[#This Row],[Cantidad]]*VENTAS[[#This Row],[Precio Venta]]</f>
        <v>18</v>
      </c>
      <c r="J835" s="16">
        <f>IF(VENTAS[[#This Row],[Nombre del Gestor]]&gt;1,VENTAS[[#This Row],[Total]]*10%,0)</f>
        <v>1.8</v>
      </c>
      <c r="K8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835" s="16">
        <f>VENTAS[[#This Row],[Total]]-VENTAS[[#This Row],[Comisión 10%]]-VENTAS[[#This Row],[Costo SIN Comision]]</f>
        <v>-1.8</v>
      </c>
      <c r="M835" s="16"/>
    </row>
    <row r="836" ht="20" customHeight="1" spans="1:13">
      <c r="A836" s="10">
        <v>45387</v>
      </c>
      <c r="B836" s="11"/>
      <c r="C836" s="11" t="s">
        <v>20286</v>
      </c>
      <c r="D836" s="11" t="s">
        <v>20253</v>
      </c>
      <c r="E836" s="11" t="s">
        <v>20291</v>
      </c>
      <c r="F836" s="15" t="str">
        <f>IFERROR(VLOOKUP(VENTAS[[#This Row],[Código del producto Vendido]],STOCK[],5,FALSE),"-")</f>
        <v>-</v>
      </c>
      <c r="G836" s="15">
        <v>1</v>
      </c>
      <c r="H836" s="16">
        <v>22</v>
      </c>
      <c r="I836" s="16">
        <f>VENTAS[[#This Row],[Cantidad]]*VENTAS[[#This Row],[Precio Venta]]</f>
        <v>22</v>
      </c>
      <c r="J836" s="16">
        <f>IF(VENTAS[[#This Row],[Nombre del Gestor]]&gt;1,VENTAS[[#This Row],[Total]]*10%,0)</f>
        <v>2.2</v>
      </c>
      <c r="K8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836" s="16">
        <f>VENTAS[[#This Row],[Total]]-VENTAS[[#This Row],[Comisión 10%]]-VENTAS[[#This Row],[Costo SIN Comision]]</f>
        <v>-2.2</v>
      </c>
      <c r="M836" s="16"/>
    </row>
    <row r="837" ht="20" customHeight="1" spans="1:13">
      <c r="A837" s="10">
        <v>45390</v>
      </c>
      <c r="B837" s="11"/>
      <c r="C837" s="11"/>
      <c r="D837" s="11" t="s">
        <v>20253</v>
      </c>
      <c r="E837" s="11" t="s">
        <v>20292</v>
      </c>
      <c r="F837" s="15" t="str">
        <f>IFERROR(VLOOKUP(VENTAS[[#This Row],[Código del producto Vendido]],STOCK[],5,FALSE),"-")</f>
        <v>-</v>
      </c>
      <c r="G837" s="15">
        <v>2</v>
      </c>
      <c r="H837" s="16">
        <v>25</v>
      </c>
      <c r="I837" s="16">
        <f>VENTAS[[#This Row],[Cantidad]]*VENTAS[[#This Row],[Precio Venta]]</f>
        <v>50</v>
      </c>
      <c r="J837" s="16">
        <f>IF(VENTAS[[#This Row],[Nombre del Gestor]]&gt;1,VENTAS[[#This Row],[Total]]*10%,0)</f>
        <v>5</v>
      </c>
      <c r="K8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837" s="16">
        <f>VENTAS[[#This Row],[Total]]-VENTAS[[#This Row],[Comisión 10%]]-VENTAS[[#This Row],[Costo SIN Comision]]</f>
        <v>-5</v>
      </c>
      <c r="M837" s="16"/>
    </row>
    <row r="838" ht="20" customHeight="1" spans="1:13">
      <c r="A838" s="10">
        <v>45389</v>
      </c>
      <c r="B838" s="11"/>
      <c r="C838" s="11"/>
      <c r="D838" s="11" t="s">
        <v>20253</v>
      </c>
      <c r="E838" s="11" t="s">
        <v>20293</v>
      </c>
      <c r="F838" s="15" t="str">
        <f>IFERROR(VLOOKUP(VENTAS[[#This Row],[Código del producto Vendido]],STOCK[],5,FALSE),"-")</f>
        <v>-</v>
      </c>
      <c r="G838" s="15">
        <v>1</v>
      </c>
      <c r="H838" s="16">
        <v>20</v>
      </c>
      <c r="I838" s="16">
        <f>VENTAS[[#This Row],[Cantidad]]*VENTAS[[#This Row],[Precio Venta]]</f>
        <v>20</v>
      </c>
      <c r="J838" s="16">
        <f>IF(VENTAS[[#This Row],[Nombre del Gestor]]&gt;1,VENTAS[[#This Row],[Total]]*10%,0)</f>
        <v>2</v>
      </c>
      <c r="K8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838" s="16">
        <f>VENTAS[[#This Row],[Total]]-VENTAS[[#This Row],[Comisión 10%]]-VENTAS[[#This Row],[Costo SIN Comision]]</f>
        <v>-2</v>
      </c>
      <c r="M838" s="16"/>
    </row>
    <row r="839" ht="20" customHeight="1" spans="1:13">
      <c r="A839" s="10" t="s">
        <v>20172</v>
      </c>
      <c r="B839" s="11"/>
      <c r="C839" s="11"/>
      <c r="D839" s="11"/>
      <c r="E839" s="11" t="s">
        <v>19615</v>
      </c>
      <c r="F839" s="15" t="str">
        <f>IFERROR(VLOOKUP(VENTAS[[#This Row],[Código del producto Vendido]],STOCK[],5,FALSE),"-")</f>
        <v>-</v>
      </c>
      <c r="G839" s="15">
        <v>1</v>
      </c>
      <c r="H839" s="16">
        <v>25</v>
      </c>
      <c r="I839" s="16">
        <f>VENTAS[[#This Row],[Cantidad]]*VENTAS[[#This Row],[Precio Venta]]</f>
        <v>25</v>
      </c>
      <c r="J839" s="16">
        <f>IF(VENTAS[[#This Row],[Nombre del Gestor]]&gt;1,VENTAS[[#This Row],[Total]]*10%,0)</f>
        <v>0</v>
      </c>
      <c r="K8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39" s="16">
        <f>VENTAS[[#This Row],[Total]]-VENTAS[[#This Row],[Comisión 10%]]-VENTAS[[#This Row],[Costo SIN Comision]]</f>
        <v>0</v>
      </c>
      <c r="M839" s="16"/>
    </row>
    <row r="840" ht="20" customHeight="1" spans="1:13">
      <c r="A840" s="10">
        <v>45386</v>
      </c>
      <c r="B840" s="11"/>
      <c r="C840" s="11"/>
      <c r="D840" s="11" t="s">
        <v>20253</v>
      </c>
      <c r="E840" s="11" t="s">
        <v>20272</v>
      </c>
      <c r="F840" s="15" t="str">
        <f>IFERROR(VLOOKUP(VENTAS[[#This Row],[Código del producto Vendido]],STOCK[],5,FALSE),"-")</f>
        <v>-</v>
      </c>
      <c r="G840" s="15">
        <v>1</v>
      </c>
      <c r="H840" s="16">
        <v>20</v>
      </c>
      <c r="I840" s="16">
        <f>VENTAS[[#This Row],[Cantidad]]*VENTAS[[#This Row],[Precio Venta]]</f>
        <v>20</v>
      </c>
      <c r="J840" s="16">
        <f>IF(VENTAS[[#This Row],[Nombre del Gestor]]&gt;1,VENTAS[[#This Row],[Total]]*10%,0)</f>
        <v>2</v>
      </c>
      <c r="K8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840" s="16">
        <f>VENTAS[[#This Row],[Total]]-VENTAS[[#This Row],[Comisión 10%]]-VENTAS[[#This Row],[Costo SIN Comision]]</f>
        <v>-2</v>
      </c>
      <c r="M840" s="16"/>
    </row>
    <row r="841" ht="20" customHeight="1" spans="1:13">
      <c r="A841" s="10">
        <v>45383</v>
      </c>
      <c r="B841" s="11"/>
      <c r="C841" s="11"/>
      <c r="D841" s="11" t="s">
        <v>20253</v>
      </c>
      <c r="E841" s="11" t="s">
        <v>20252</v>
      </c>
      <c r="F841" s="15" t="str">
        <f>IFERROR(VLOOKUP(VENTAS[[#This Row],[Código del producto Vendido]],STOCK[],5,FALSE),"-")</f>
        <v>-</v>
      </c>
      <c r="G841" s="15">
        <v>1</v>
      </c>
      <c r="H841" s="16">
        <v>32</v>
      </c>
      <c r="I841" s="16">
        <f>VENTAS[[#This Row],[Cantidad]]*VENTAS[[#This Row],[Precio Venta]]</f>
        <v>32</v>
      </c>
      <c r="J841" s="16">
        <f>IF(VENTAS[[#This Row],[Nombre del Gestor]]&gt;1,VENTAS[[#This Row],[Total]]*10%,0)</f>
        <v>3.2</v>
      </c>
      <c r="K8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841" s="16">
        <f>VENTAS[[#This Row],[Total]]-VENTAS[[#This Row],[Comisión 10%]]-VENTAS[[#This Row],[Costo SIN Comision]]</f>
        <v>-3.2</v>
      </c>
      <c r="M841" s="16"/>
    </row>
    <row r="842" ht="20" customHeight="1" spans="1:13">
      <c r="A842" s="10">
        <v>45393</v>
      </c>
      <c r="B842" s="11"/>
      <c r="C842" s="11"/>
      <c r="D842" s="11" t="s">
        <v>20253</v>
      </c>
      <c r="E842" s="11" t="s">
        <v>20223</v>
      </c>
      <c r="F842" s="15" t="str">
        <f>IFERROR(VLOOKUP(VENTAS[[#This Row],[Código del producto Vendido]],STOCK[],5,FALSE),"-")</f>
        <v>-</v>
      </c>
      <c r="G842" s="15">
        <v>1</v>
      </c>
      <c r="H842" s="16">
        <v>32</v>
      </c>
      <c r="I842" s="16">
        <f>VENTAS[[#This Row],[Cantidad]]*VENTAS[[#This Row],[Precio Venta]]</f>
        <v>32</v>
      </c>
      <c r="J842" s="16">
        <f>IF(VENTAS[[#This Row],[Nombre del Gestor]]&gt;1,VENTAS[[#This Row],[Total]]*10%,0)</f>
        <v>3.2</v>
      </c>
      <c r="K8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842" s="16">
        <f>VENTAS[[#This Row],[Total]]-VENTAS[[#This Row],[Comisión 10%]]-VENTAS[[#This Row],[Costo SIN Comision]]</f>
        <v>-3.2</v>
      </c>
      <c r="M842" s="16"/>
    </row>
    <row r="843" ht="20" customHeight="1" spans="1:13">
      <c r="A843" s="10">
        <v>45385</v>
      </c>
      <c r="B843" s="11"/>
      <c r="C843" s="11"/>
      <c r="D843" s="11" t="s">
        <v>20253</v>
      </c>
      <c r="E843" s="11" t="s">
        <v>20294</v>
      </c>
      <c r="F843" s="15" t="str">
        <f>IFERROR(VLOOKUP(VENTAS[[#This Row],[Código del producto Vendido]],STOCK[],5,FALSE),"-")</f>
        <v>-</v>
      </c>
      <c r="G843" s="15">
        <v>2</v>
      </c>
      <c r="H843" s="16">
        <v>25</v>
      </c>
      <c r="I843" s="16">
        <f>VENTAS[[#This Row],[Cantidad]]*VENTAS[[#This Row],[Precio Venta]]</f>
        <v>50</v>
      </c>
      <c r="J843" s="16">
        <f>IF(VENTAS[[#This Row],[Nombre del Gestor]]&gt;1,VENTAS[[#This Row],[Total]]*10%,0)</f>
        <v>5</v>
      </c>
      <c r="K8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843" s="16">
        <f>VENTAS[[#This Row],[Total]]-VENTAS[[#This Row],[Comisión 10%]]-VENTAS[[#This Row],[Costo SIN Comision]]</f>
        <v>-5</v>
      </c>
      <c r="M843" s="16"/>
    </row>
    <row r="844" ht="20" customHeight="1" spans="1:13">
      <c r="A844" s="10">
        <v>45393</v>
      </c>
      <c r="B844" s="11"/>
      <c r="C844" s="11"/>
      <c r="D844" s="11"/>
      <c r="E844" s="11" t="s">
        <v>20295</v>
      </c>
      <c r="F844" s="15" t="str">
        <f>IFERROR(VLOOKUP(VENTAS[[#This Row],[Código del producto Vendido]],STOCK[],5,FALSE),"-")</f>
        <v>-</v>
      </c>
      <c r="G844" s="15">
        <v>1</v>
      </c>
      <c r="H844" s="16">
        <v>3</v>
      </c>
      <c r="I844" s="16">
        <f>VENTAS[[#This Row],[Cantidad]]*VENTAS[[#This Row],[Precio Venta]]</f>
        <v>3</v>
      </c>
      <c r="J844" s="16">
        <f>IF(VENTAS[[#This Row],[Nombre del Gestor]]&gt;1,VENTAS[[#This Row],[Total]]*10%,0)</f>
        <v>0</v>
      </c>
      <c r="K8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</v>
      </c>
      <c r="L844" s="16">
        <f>VENTAS[[#This Row],[Total]]-VENTAS[[#This Row],[Comisión 10%]]-VENTAS[[#This Row],[Costo SIN Comision]]</f>
        <v>0</v>
      </c>
      <c r="M844" s="16" t="s">
        <v>20262</v>
      </c>
    </row>
    <row r="845" ht="20" customHeight="1" spans="1:13">
      <c r="A845" s="10">
        <v>45391</v>
      </c>
      <c r="B845" s="11"/>
      <c r="C845" s="11" t="s">
        <v>19978</v>
      </c>
      <c r="D845" s="11"/>
      <c r="E845" s="11" t="s">
        <v>20296</v>
      </c>
      <c r="F845" s="15" t="str">
        <f>IFERROR(VLOOKUP(VENTAS[[#This Row],[Código del producto Vendido]],STOCK[],5,FALSE),"-")</f>
        <v>-</v>
      </c>
      <c r="G845" s="15">
        <v>1</v>
      </c>
      <c r="H845" s="16">
        <v>40</v>
      </c>
      <c r="I845" s="16">
        <f>VENTAS[[#This Row],[Cantidad]]*VENTAS[[#This Row],[Precio Venta]]</f>
        <v>40</v>
      </c>
      <c r="J845" s="16">
        <f>IF(VENTAS[[#This Row],[Nombre del Gestor]]&gt;1,VENTAS[[#This Row],[Total]]*10%,0)</f>
        <v>0</v>
      </c>
      <c r="K8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845" s="16">
        <f>VENTAS[[#This Row],[Total]]-VENTAS[[#This Row],[Comisión 10%]]-VENTAS[[#This Row],[Costo SIN Comision]]</f>
        <v>0</v>
      </c>
      <c r="M845" s="16"/>
    </row>
    <row r="846" ht="20" customHeight="1" spans="1:13">
      <c r="A846" s="10">
        <v>45391</v>
      </c>
      <c r="B846" s="11"/>
      <c r="C846" s="11" t="s">
        <v>19978</v>
      </c>
      <c r="D846" s="11"/>
      <c r="E846" s="11" t="s">
        <v>20297</v>
      </c>
      <c r="F846" s="15" t="str">
        <f>IFERROR(VLOOKUP(VENTAS[[#This Row],[Código del producto Vendido]],STOCK[],5,FALSE),"-")</f>
        <v>-</v>
      </c>
      <c r="G846" s="15">
        <v>1</v>
      </c>
      <c r="H846" s="16">
        <v>45</v>
      </c>
      <c r="I846" s="16">
        <f>VENTAS[[#This Row],[Cantidad]]*VENTAS[[#This Row],[Precio Venta]]</f>
        <v>45</v>
      </c>
      <c r="J846" s="16">
        <f>IF(VENTAS[[#This Row],[Nombre del Gestor]]&gt;1,VENTAS[[#This Row],[Total]]*10%,0)</f>
        <v>0</v>
      </c>
      <c r="K8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846" s="16">
        <f>VENTAS[[#This Row],[Total]]-VENTAS[[#This Row],[Comisión 10%]]-VENTAS[[#This Row],[Costo SIN Comision]]</f>
        <v>0</v>
      </c>
      <c r="M846" s="16"/>
    </row>
    <row r="847" ht="20" customHeight="1" spans="1:13">
      <c r="A847" s="10">
        <v>45394</v>
      </c>
      <c r="B847" s="11"/>
      <c r="C847" s="11"/>
      <c r="D847" s="11"/>
      <c r="E847" s="11" t="s">
        <v>20298</v>
      </c>
      <c r="F847" s="15" t="str">
        <f>IFERROR(VLOOKUP(VENTAS[[#This Row],[Código del producto Vendido]],STOCK[],5,FALSE),"-")</f>
        <v>-</v>
      </c>
      <c r="G847" s="15">
        <v>1</v>
      </c>
      <c r="H847" s="16">
        <v>25</v>
      </c>
      <c r="I847" s="16">
        <f>VENTAS[[#This Row],[Cantidad]]*VENTAS[[#This Row],[Precio Venta]]</f>
        <v>25</v>
      </c>
      <c r="J847" s="16">
        <f>IF(VENTAS[[#This Row],[Nombre del Gestor]]&gt;1,VENTAS[[#This Row],[Total]]*10%,0)</f>
        <v>0</v>
      </c>
      <c r="K8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47" s="16">
        <f>VENTAS[[#This Row],[Total]]-VENTAS[[#This Row],[Comisión 10%]]-VENTAS[[#This Row],[Costo SIN Comision]]</f>
        <v>0</v>
      </c>
      <c r="M847" s="16"/>
    </row>
    <row r="848" ht="20" customHeight="1" spans="1:13">
      <c r="A848" s="10">
        <v>45394</v>
      </c>
      <c r="B848" s="11"/>
      <c r="C848" s="11" t="s">
        <v>20299</v>
      </c>
      <c r="D848" s="11"/>
      <c r="E848" s="11" t="s">
        <v>20300</v>
      </c>
      <c r="F848" s="15" t="str">
        <f>IFERROR(VLOOKUP(VENTAS[[#This Row],[Código del producto Vendido]],STOCK[],5,FALSE),"-")</f>
        <v>-</v>
      </c>
      <c r="G848" s="15">
        <v>1</v>
      </c>
      <c r="H848" s="16">
        <v>25</v>
      </c>
      <c r="I848" s="16">
        <f>VENTAS[[#This Row],[Cantidad]]*VENTAS[[#This Row],[Precio Venta]]</f>
        <v>25</v>
      </c>
      <c r="J848" s="16">
        <f>IF(VENTAS[[#This Row],[Nombre del Gestor]]&gt;1,VENTAS[[#This Row],[Total]]*10%,0)</f>
        <v>0</v>
      </c>
      <c r="K8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48" s="16">
        <f>VENTAS[[#This Row],[Total]]-VENTAS[[#This Row],[Comisión 10%]]-VENTAS[[#This Row],[Costo SIN Comision]]</f>
        <v>0</v>
      </c>
      <c r="M848" s="16"/>
    </row>
    <row r="849" ht="20" customHeight="1" spans="1:13">
      <c r="A849" s="10">
        <v>45394</v>
      </c>
      <c r="B849" s="11"/>
      <c r="C849" s="11" t="s">
        <v>20203</v>
      </c>
      <c r="D849" s="11"/>
      <c r="E849" s="11" t="s">
        <v>20301</v>
      </c>
      <c r="F849" s="15" t="str">
        <f>IFERROR(VLOOKUP(VENTAS[[#This Row],[Código del producto Vendido]],STOCK[],5,FALSE),"-")</f>
        <v>-</v>
      </c>
      <c r="G849" s="15">
        <v>1</v>
      </c>
      <c r="H849" s="16">
        <v>14</v>
      </c>
      <c r="I849" s="16">
        <f>VENTAS[[#This Row],[Cantidad]]*VENTAS[[#This Row],[Precio Venta]]</f>
        <v>14</v>
      </c>
      <c r="J849" s="16">
        <f>IF(VENTAS[[#This Row],[Nombre del Gestor]]&gt;1,VENTAS[[#This Row],[Total]]*10%,0)</f>
        <v>0</v>
      </c>
      <c r="K8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849" s="16">
        <f>VENTAS[[#This Row],[Total]]-VENTAS[[#This Row],[Comisión 10%]]-VENTAS[[#This Row],[Costo SIN Comision]]</f>
        <v>0</v>
      </c>
      <c r="M849" s="16"/>
    </row>
    <row r="850" ht="20" customHeight="1" spans="1:13">
      <c r="A850" s="10">
        <v>45394</v>
      </c>
      <c r="B850" s="11"/>
      <c r="C850" s="11"/>
      <c r="D850" s="11" t="s">
        <v>20253</v>
      </c>
      <c r="E850" s="11" t="s">
        <v>20302</v>
      </c>
      <c r="F850" s="15" t="str">
        <f>IFERROR(VLOOKUP(VENTAS[[#This Row],[Código del producto Vendido]],STOCK[],5,FALSE),"-")</f>
        <v>-</v>
      </c>
      <c r="G850" s="15">
        <v>1</v>
      </c>
      <c r="H850" s="16">
        <v>25</v>
      </c>
      <c r="I850" s="16">
        <f>VENTAS[[#This Row],[Cantidad]]*VENTAS[[#This Row],[Precio Venta]]</f>
        <v>25</v>
      </c>
      <c r="J850" s="16">
        <f>IF(VENTAS[[#This Row],[Nombre del Gestor]]&gt;1,VENTAS[[#This Row],[Total]]*10%,0)</f>
        <v>2.5</v>
      </c>
      <c r="K8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50" s="16">
        <f>VENTAS[[#This Row],[Total]]-VENTAS[[#This Row],[Comisión 10%]]-VENTAS[[#This Row],[Costo SIN Comision]]</f>
        <v>-2.5</v>
      </c>
      <c r="M850" s="16"/>
    </row>
    <row r="851" ht="20" customHeight="1" spans="1:13">
      <c r="A851" s="10">
        <v>45394</v>
      </c>
      <c r="B851" s="11"/>
      <c r="C851" s="11"/>
      <c r="D851" s="11" t="s">
        <v>20253</v>
      </c>
      <c r="E851" s="11" t="s">
        <v>20303</v>
      </c>
      <c r="F851" s="15" t="str">
        <f>IFERROR(VLOOKUP(VENTAS[[#This Row],[Código del producto Vendido]],STOCK[],5,FALSE),"-")</f>
        <v>-</v>
      </c>
      <c r="G851" s="15">
        <v>1</v>
      </c>
      <c r="H851" s="16">
        <v>20</v>
      </c>
      <c r="I851" s="16">
        <f>VENTAS[[#This Row],[Cantidad]]*VENTAS[[#This Row],[Precio Venta]]</f>
        <v>20</v>
      </c>
      <c r="J851" s="16">
        <f>IF(VENTAS[[#This Row],[Nombre del Gestor]]&gt;1,VENTAS[[#This Row],[Total]]*10%,0)</f>
        <v>2</v>
      </c>
      <c r="K8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851" s="16">
        <f>VENTAS[[#This Row],[Total]]-VENTAS[[#This Row],[Comisión 10%]]-VENTAS[[#This Row],[Costo SIN Comision]]</f>
        <v>-2</v>
      </c>
      <c r="M851" s="16"/>
    </row>
    <row r="852" ht="20" customHeight="1" spans="1:13">
      <c r="A852" s="10">
        <v>45394</v>
      </c>
      <c r="B852" s="11"/>
      <c r="C852" s="11"/>
      <c r="D852" s="11"/>
      <c r="E852" s="11" t="s">
        <v>20304</v>
      </c>
      <c r="F852" s="15" t="str">
        <f>IFERROR(VLOOKUP(VENTAS[[#This Row],[Código del producto Vendido]],STOCK[],5,FALSE),"-")</f>
        <v>-</v>
      </c>
      <c r="G852" s="15">
        <v>1</v>
      </c>
      <c r="H852" s="16">
        <v>25</v>
      </c>
      <c r="I852" s="16">
        <f>VENTAS[[#This Row],[Cantidad]]*VENTAS[[#This Row],[Precio Venta]]</f>
        <v>25</v>
      </c>
      <c r="J852" s="16">
        <f>IF(VENTAS[[#This Row],[Nombre del Gestor]]&gt;1,VENTAS[[#This Row],[Total]]*10%,0)</f>
        <v>0</v>
      </c>
      <c r="K8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52" s="16">
        <f>VENTAS[[#This Row],[Total]]-VENTAS[[#This Row],[Comisión 10%]]-VENTAS[[#This Row],[Costo SIN Comision]]</f>
        <v>0</v>
      </c>
      <c r="M852" s="16"/>
    </row>
    <row r="853" ht="20" customHeight="1" spans="1:13">
      <c r="A853" s="10" t="s">
        <v>20172</v>
      </c>
      <c r="B853" s="11"/>
      <c r="C853" s="11"/>
      <c r="D853" s="11"/>
      <c r="E853" s="11" t="s">
        <v>20143</v>
      </c>
      <c r="F853" s="15" t="str">
        <f>IFERROR(VLOOKUP(VENTAS[[#This Row],[Código del producto Vendido]],STOCK[],5,FALSE),"-")</f>
        <v>-</v>
      </c>
      <c r="G853" s="15">
        <v>1</v>
      </c>
      <c r="H853" s="16">
        <v>13</v>
      </c>
      <c r="I853" s="16">
        <f>VENTAS[[#This Row],[Cantidad]]*VENTAS[[#This Row],[Precio Venta]]</f>
        <v>13</v>
      </c>
      <c r="J853" s="16">
        <f>IF(VENTAS[[#This Row],[Nombre del Gestor]]&gt;1,VENTAS[[#This Row],[Total]]*10%,0)</f>
        <v>0</v>
      </c>
      <c r="K8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853" s="16">
        <f>VENTAS[[#This Row],[Total]]-VENTAS[[#This Row],[Comisión 10%]]-VENTAS[[#This Row],[Costo SIN Comision]]</f>
        <v>0</v>
      </c>
      <c r="M853" s="16"/>
    </row>
    <row r="854" ht="20" customHeight="1" spans="1:13">
      <c r="A854" s="10" t="s">
        <v>20172</v>
      </c>
      <c r="B854" s="11"/>
      <c r="C854" s="11"/>
      <c r="D854" s="11"/>
      <c r="E854" s="11" t="s">
        <v>20305</v>
      </c>
      <c r="F854" s="15" t="str">
        <f>IFERROR(VLOOKUP(VENTAS[[#This Row],[Código del producto Vendido]],STOCK[],5,FALSE),"-")</f>
        <v>-</v>
      </c>
      <c r="G854" s="15">
        <v>1</v>
      </c>
      <c r="H854" s="16">
        <v>22</v>
      </c>
      <c r="I854" s="16">
        <f>VENTAS[[#This Row],[Cantidad]]*VENTAS[[#This Row],[Precio Venta]]</f>
        <v>22</v>
      </c>
      <c r="J854" s="16">
        <f>IF(VENTAS[[#This Row],[Nombre del Gestor]]&gt;1,VENTAS[[#This Row],[Total]]*10%,0)</f>
        <v>0</v>
      </c>
      <c r="K8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854" s="16">
        <f>VENTAS[[#This Row],[Total]]-VENTAS[[#This Row],[Comisión 10%]]-VENTAS[[#This Row],[Costo SIN Comision]]</f>
        <v>0</v>
      </c>
      <c r="M854" s="16"/>
    </row>
    <row r="855" ht="20" customHeight="1" spans="1:13">
      <c r="A855" s="10" t="s">
        <v>20172</v>
      </c>
      <c r="B855" s="11"/>
      <c r="C855" s="11"/>
      <c r="D855" s="11"/>
      <c r="E855" s="11" t="s">
        <v>20306</v>
      </c>
      <c r="F855" s="15" t="str">
        <f>IFERROR(VLOOKUP(VENTAS[[#This Row],[Código del producto Vendido]],STOCK[],5,FALSE),"-")</f>
        <v>-</v>
      </c>
      <c r="G855" s="15">
        <v>1</v>
      </c>
      <c r="H855" s="16">
        <v>25</v>
      </c>
      <c r="I855" s="16">
        <f>VENTAS[[#This Row],[Cantidad]]*VENTAS[[#This Row],[Precio Venta]]</f>
        <v>25</v>
      </c>
      <c r="J855" s="16">
        <f>IF(VENTAS[[#This Row],[Nombre del Gestor]]&gt;1,VENTAS[[#This Row],[Total]]*10%,0)</f>
        <v>0</v>
      </c>
      <c r="K8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55" s="16">
        <f>VENTAS[[#This Row],[Total]]-VENTAS[[#This Row],[Comisión 10%]]-VENTAS[[#This Row],[Costo SIN Comision]]</f>
        <v>0</v>
      </c>
      <c r="M855" s="16"/>
    </row>
    <row r="856" ht="20" customHeight="1" spans="1:13">
      <c r="A856" s="10">
        <v>45401</v>
      </c>
      <c r="B856" s="11"/>
      <c r="C856" s="11"/>
      <c r="D856" s="11" t="s">
        <v>20253</v>
      </c>
      <c r="E856" s="11" t="s">
        <v>20307</v>
      </c>
      <c r="F856" s="15" t="str">
        <f>IFERROR(VLOOKUP(VENTAS[[#This Row],[Código del producto Vendido]],STOCK[],5,FALSE),"-")</f>
        <v>-</v>
      </c>
      <c r="G856" s="15">
        <v>3</v>
      </c>
      <c r="H856" s="16">
        <v>12</v>
      </c>
      <c r="I856" s="16">
        <f>VENTAS[[#This Row],[Cantidad]]*VENTAS[[#This Row],[Precio Venta]]</f>
        <v>36</v>
      </c>
      <c r="J856" s="16">
        <f>IF(VENTAS[[#This Row],[Nombre del Gestor]]&gt;1,VENTAS[[#This Row],[Total]]*10%,0)</f>
        <v>3.6</v>
      </c>
      <c r="K8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36</v>
      </c>
      <c r="L856" s="16">
        <f>VENTAS[[#This Row],[Total]]-VENTAS[[#This Row],[Comisión 10%]]-VENTAS[[#This Row],[Costo SIN Comision]]</f>
        <v>-3.6</v>
      </c>
      <c r="M856" s="16"/>
    </row>
    <row r="857" ht="20" customHeight="1" spans="1:13">
      <c r="A857" s="10">
        <v>45401</v>
      </c>
      <c r="B857" s="11"/>
      <c r="C857" s="11"/>
      <c r="D857" s="11"/>
      <c r="E857" s="11" t="s">
        <v>20308</v>
      </c>
      <c r="F857" s="15" t="str">
        <f>IFERROR(VLOOKUP(VENTAS[[#This Row],[Código del producto Vendido]],STOCK[],5,FALSE),"-")</f>
        <v>-</v>
      </c>
      <c r="G857" s="15">
        <v>1</v>
      </c>
      <c r="H857" s="16">
        <v>15</v>
      </c>
      <c r="I857" s="16">
        <f>VENTAS[[#This Row],[Cantidad]]*VENTAS[[#This Row],[Precio Venta]]</f>
        <v>15</v>
      </c>
      <c r="J857" s="16">
        <f>IF(VENTAS[[#This Row],[Nombre del Gestor]]&gt;1,VENTAS[[#This Row],[Total]]*10%,0)</f>
        <v>0</v>
      </c>
      <c r="K8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857" s="16">
        <f>VENTAS[[#This Row],[Total]]-VENTAS[[#This Row],[Comisión 10%]]-VENTAS[[#This Row],[Costo SIN Comision]]</f>
        <v>0</v>
      </c>
      <c r="M857" s="16"/>
    </row>
    <row r="858" ht="20" customHeight="1" spans="1:13">
      <c r="A858" s="10">
        <v>45401</v>
      </c>
      <c r="B858" s="11"/>
      <c r="C858" s="11"/>
      <c r="D858" s="11"/>
      <c r="E858" s="11" t="s">
        <v>20309</v>
      </c>
      <c r="F858" s="15" t="str">
        <f>IFERROR(VLOOKUP(VENTAS[[#This Row],[Código del producto Vendido]],STOCK[],5,FALSE),"-")</f>
        <v>-</v>
      </c>
      <c r="G858" s="15">
        <v>1</v>
      </c>
      <c r="H858" s="16">
        <v>25</v>
      </c>
      <c r="I858" s="16">
        <f>VENTAS[[#This Row],[Cantidad]]*VENTAS[[#This Row],[Precio Venta]]</f>
        <v>25</v>
      </c>
      <c r="J858" s="16">
        <f>IF(VENTAS[[#This Row],[Nombre del Gestor]]&gt;1,VENTAS[[#This Row],[Total]]*10%,0)</f>
        <v>0</v>
      </c>
      <c r="K8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58" s="16">
        <f>VENTAS[[#This Row],[Total]]-VENTAS[[#This Row],[Comisión 10%]]-VENTAS[[#This Row],[Costo SIN Comision]]</f>
        <v>0</v>
      </c>
      <c r="M858" s="16"/>
    </row>
    <row r="859" ht="20" customHeight="1" spans="1:13">
      <c r="A859" s="10">
        <v>45401</v>
      </c>
      <c r="B859" s="11"/>
      <c r="C859" s="11"/>
      <c r="D859" s="11"/>
      <c r="E859" s="11" t="s">
        <v>20302</v>
      </c>
      <c r="F859" s="15" t="str">
        <f>IFERROR(VLOOKUP(VENTAS[[#This Row],[Código del producto Vendido]],STOCK[],5,FALSE),"-")</f>
        <v>-</v>
      </c>
      <c r="G859" s="15">
        <v>1</v>
      </c>
      <c r="H859" s="16">
        <v>25</v>
      </c>
      <c r="I859" s="16">
        <f>VENTAS[[#This Row],[Cantidad]]*VENTAS[[#This Row],[Precio Venta]]</f>
        <v>25</v>
      </c>
      <c r="J859" s="16">
        <f>IF(VENTAS[[#This Row],[Nombre del Gestor]]&gt;1,VENTAS[[#This Row],[Total]]*10%,0)</f>
        <v>0</v>
      </c>
      <c r="K8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59" s="16">
        <f>VENTAS[[#This Row],[Total]]-VENTAS[[#This Row],[Comisión 10%]]-VENTAS[[#This Row],[Costo SIN Comision]]</f>
        <v>0</v>
      </c>
      <c r="M859" s="16"/>
    </row>
    <row r="860" ht="20" customHeight="1" spans="1:13">
      <c r="A860" s="10">
        <v>45404</v>
      </c>
      <c r="B860" s="11"/>
      <c r="C860" s="11"/>
      <c r="D860" s="11" t="s">
        <v>20253</v>
      </c>
      <c r="E860" s="11" t="s">
        <v>16602</v>
      </c>
      <c r="F860" s="15" t="str">
        <f>IFERROR(VLOOKUP(VENTAS[[#This Row],[Código del producto Vendido]],STOCK[],5,FALSE),"-")</f>
        <v>Pantalón alto de bajo elegante - Talla L</v>
      </c>
      <c r="G860" s="15">
        <v>1</v>
      </c>
      <c r="H860" s="16">
        <v>32</v>
      </c>
      <c r="I860" s="16">
        <f>VENTAS[[#This Row],[Cantidad]]*VENTAS[[#This Row],[Precio Venta]]</f>
        <v>32</v>
      </c>
      <c r="J860" s="16">
        <f>IF(VENTAS[[#This Row],[Nombre del Gestor]]&gt;1,VENTAS[[#This Row],[Total]]*10%,0)</f>
        <v>3.2</v>
      </c>
      <c r="K8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16.19</v>
      </c>
      <c r="L860" s="16">
        <f>VENTAS[[#This Row],[Total]]-VENTAS[[#This Row],[Comisión 10%]]-VENTAS[[#This Row],[Costo SIN Comision]]</f>
        <v>12.61</v>
      </c>
      <c r="M860" s="16"/>
    </row>
    <row r="861" ht="20" customHeight="1" spans="1:13">
      <c r="A861" s="10">
        <v>45410</v>
      </c>
      <c r="B861" s="11"/>
      <c r="C861" s="11" t="s">
        <v>20310</v>
      </c>
      <c r="D861" s="11"/>
      <c r="E861" s="11" t="s">
        <v>20311</v>
      </c>
      <c r="F861" s="15" t="str">
        <f>IFERROR(VLOOKUP(VENTAS[[#This Row],[Código del producto Vendido]],STOCK[],5,FALSE),"-")</f>
        <v>-</v>
      </c>
      <c r="G861" s="15">
        <v>1</v>
      </c>
      <c r="H861" s="16">
        <v>30</v>
      </c>
      <c r="I861" s="16">
        <f>VENTAS[[#This Row],[Cantidad]]*VENTAS[[#This Row],[Precio Venta]]</f>
        <v>30</v>
      </c>
      <c r="J861" s="16">
        <f>IF(VENTAS[[#This Row],[Nombre del Gestor]]&gt;1,VENTAS[[#This Row],[Total]]*10%,0)</f>
        <v>0</v>
      </c>
      <c r="K8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861" s="16">
        <f>VENTAS[[#This Row],[Total]]-VENTAS[[#This Row],[Comisión 10%]]-VENTAS[[#This Row],[Costo SIN Comision]]</f>
        <v>0</v>
      </c>
      <c r="M861" s="16"/>
    </row>
    <row r="862" ht="20" customHeight="1" spans="1:13">
      <c r="A862" s="10">
        <v>45402</v>
      </c>
      <c r="B862" s="11"/>
      <c r="C862" s="11"/>
      <c r="D862" s="11"/>
      <c r="E862" s="11" t="s">
        <v>20312</v>
      </c>
      <c r="F862" s="15" t="str">
        <f>IFERROR(VLOOKUP(VENTAS[[#This Row],[Código del producto Vendido]],STOCK[],5,FALSE),"-")</f>
        <v>-</v>
      </c>
      <c r="G862" s="15">
        <v>1</v>
      </c>
      <c r="H862" s="16">
        <v>15</v>
      </c>
      <c r="I862" s="16">
        <f>VENTAS[[#This Row],[Cantidad]]*VENTAS[[#This Row],[Precio Venta]]</f>
        <v>15</v>
      </c>
      <c r="J862" s="16">
        <f>IF(VENTAS[[#This Row],[Nombre del Gestor]]&gt;1,VENTAS[[#This Row],[Total]]*10%,0)</f>
        <v>0</v>
      </c>
      <c r="K8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862" s="16">
        <f>VENTAS[[#This Row],[Total]]-VENTAS[[#This Row],[Comisión 10%]]-VENTAS[[#This Row],[Costo SIN Comision]]</f>
        <v>0</v>
      </c>
      <c r="M862" s="16"/>
    </row>
    <row r="863" ht="20" customHeight="1" spans="1:13">
      <c r="A863" s="10">
        <v>45404</v>
      </c>
      <c r="B863" s="11"/>
      <c r="C863" s="11"/>
      <c r="D863" s="11" t="s">
        <v>20253</v>
      </c>
      <c r="E863" s="11" t="s">
        <v>20313</v>
      </c>
      <c r="F863" s="15" t="str">
        <f>IFERROR(VLOOKUP(VENTAS[[#This Row],[Código del producto Vendido]],STOCK[],5,FALSE),"-")</f>
        <v>-</v>
      </c>
      <c r="G863" s="15">
        <v>1</v>
      </c>
      <c r="H863" s="16">
        <v>20</v>
      </c>
      <c r="I863" s="16">
        <f>VENTAS[[#This Row],[Cantidad]]*VENTAS[[#This Row],[Precio Venta]]</f>
        <v>20</v>
      </c>
      <c r="J863" s="16">
        <f>IF(VENTAS[[#This Row],[Nombre del Gestor]]&gt;1,VENTAS[[#This Row],[Total]]*10%,0)</f>
        <v>2</v>
      </c>
      <c r="K8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863" s="16">
        <f>VENTAS[[#This Row],[Total]]-VENTAS[[#This Row],[Comisión 10%]]-VENTAS[[#This Row],[Costo SIN Comision]]</f>
        <v>-2</v>
      </c>
      <c r="M863" s="16"/>
    </row>
    <row r="864" ht="20" customHeight="1" spans="1:13">
      <c r="A864" s="10">
        <v>45409</v>
      </c>
      <c r="B864" s="11"/>
      <c r="C864" s="11"/>
      <c r="D864" s="11" t="s">
        <v>20253</v>
      </c>
      <c r="E864" s="11" t="s">
        <v>20110</v>
      </c>
      <c r="F864" s="15" t="str">
        <f>IFERROR(VLOOKUP(VENTAS[[#This Row],[Código del producto Vendido]],STOCK[],5,FALSE),"-")</f>
        <v>-</v>
      </c>
      <c r="G864" s="15">
        <v>1</v>
      </c>
      <c r="H864" s="16">
        <v>35</v>
      </c>
      <c r="I864" s="16">
        <f>VENTAS[[#This Row],[Cantidad]]*VENTAS[[#This Row],[Precio Venta]]</f>
        <v>35</v>
      </c>
      <c r="J864" s="16">
        <f>IF(VENTAS[[#This Row],[Nombre del Gestor]]&gt;1,VENTAS[[#This Row],[Total]]*10%,0)</f>
        <v>3.5</v>
      </c>
      <c r="K8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864" s="16">
        <f>VENTAS[[#This Row],[Total]]-VENTAS[[#This Row],[Comisión 10%]]-VENTAS[[#This Row],[Costo SIN Comision]]</f>
        <v>-3.5</v>
      </c>
      <c r="M864" s="16"/>
    </row>
    <row r="865" ht="20" customHeight="1" spans="1:13">
      <c r="A865" s="10">
        <v>45405</v>
      </c>
      <c r="B865" s="11"/>
      <c r="C865" s="11"/>
      <c r="D865" s="11" t="s">
        <v>20253</v>
      </c>
      <c r="E865" s="11" t="s">
        <v>20314</v>
      </c>
      <c r="F865" s="15" t="str">
        <f>IFERROR(VLOOKUP(VENTAS[[#This Row],[Código del producto Vendido]],STOCK[],5,FALSE),"-")</f>
        <v>-</v>
      </c>
      <c r="G865" s="15">
        <v>1</v>
      </c>
      <c r="H865" s="16">
        <v>25</v>
      </c>
      <c r="I865" s="16">
        <f>VENTAS[[#This Row],[Cantidad]]*VENTAS[[#This Row],[Precio Venta]]</f>
        <v>25</v>
      </c>
      <c r="J865" s="16">
        <f>IF(VENTAS[[#This Row],[Nombre del Gestor]]&gt;1,VENTAS[[#This Row],[Total]]*10%,0)</f>
        <v>2.5</v>
      </c>
      <c r="K8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65" s="16">
        <f>VENTAS[[#This Row],[Total]]-VENTAS[[#This Row],[Comisión 10%]]-VENTAS[[#This Row],[Costo SIN Comision]]</f>
        <v>-2.5</v>
      </c>
      <c r="M865" s="16"/>
    </row>
    <row r="866" ht="20" customHeight="1" spans="1:13">
      <c r="A866" s="10">
        <v>45406</v>
      </c>
      <c r="B866" s="11"/>
      <c r="C866" s="11"/>
      <c r="D866" s="11" t="s">
        <v>20253</v>
      </c>
      <c r="E866" s="11" t="s">
        <v>20315</v>
      </c>
      <c r="F866" s="15" t="str">
        <f>IFERROR(VLOOKUP(VENTAS[[#This Row],[Código del producto Vendido]],STOCK[],5,FALSE),"-")</f>
        <v>-</v>
      </c>
      <c r="G866" s="15">
        <v>1</v>
      </c>
      <c r="H866" s="16">
        <v>12</v>
      </c>
      <c r="I866" s="16">
        <f>VENTAS[[#This Row],[Cantidad]]*VENTAS[[#This Row],[Precio Venta]]</f>
        <v>12</v>
      </c>
      <c r="J866" s="16">
        <f>IF(VENTAS[[#This Row],[Nombre del Gestor]]&gt;1,VENTAS[[#This Row],[Total]]*10%,0)</f>
        <v>1.2</v>
      </c>
      <c r="K8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866" s="16">
        <f>VENTAS[[#This Row],[Total]]-VENTAS[[#This Row],[Comisión 10%]]-VENTAS[[#This Row],[Costo SIN Comision]]</f>
        <v>-1.2</v>
      </c>
      <c r="M866" s="16"/>
    </row>
    <row r="867" ht="20" customHeight="1" spans="1:13">
      <c r="A867" s="10">
        <v>45408</v>
      </c>
      <c r="B867" s="11"/>
      <c r="C867" s="11"/>
      <c r="D867" s="11" t="s">
        <v>20253</v>
      </c>
      <c r="E867" s="11" t="s">
        <v>20316</v>
      </c>
      <c r="F867" s="15" t="str">
        <f>IFERROR(VLOOKUP(VENTAS[[#This Row],[Código del producto Vendido]],STOCK[],5,FALSE),"-")</f>
        <v>-</v>
      </c>
      <c r="G867" s="15">
        <v>1</v>
      </c>
      <c r="H867" s="16">
        <v>20</v>
      </c>
      <c r="I867" s="16">
        <f>VENTAS[[#This Row],[Cantidad]]*VENTAS[[#This Row],[Precio Venta]]</f>
        <v>20</v>
      </c>
      <c r="J867" s="16">
        <f>IF(VENTAS[[#This Row],[Nombre del Gestor]]&gt;1,VENTAS[[#This Row],[Total]]*10%,0)</f>
        <v>2</v>
      </c>
      <c r="K8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867" s="16">
        <f>VENTAS[[#This Row],[Total]]-VENTAS[[#This Row],[Comisión 10%]]-VENTAS[[#This Row],[Costo SIN Comision]]</f>
        <v>-2</v>
      </c>
      <c r="M867" s="16"/>
    </row>
    <row r="868" ht="20" customHeight="1" spans="1:13">
      <c r="A868" s="10">
        <v>45409</v>
      </c>
      <c r="B868" s="11"/>
      <c r="C868" s="11"/>
      <c r="D868" s="11" t="s">
        <v>20253</v>
      </c>
      <c r="E868" s="11" t="s">
        <v>20317</v>
      </c>
      <c r="F868" s="15" t="str">
        <f>IFERROR(VLOOKUP(VENTAS[[#This Row],[Código del producto Vendido]],STOCK[],5,FALSE),"-")</f>
        <v>-</v>
      </c>
      <c r="G868" s="15">
        <v>1</v>
      </c>
      <c r="H868" s="16">
        <v>18</v>
      </c>
      <c r="I868" s="16">
        <f>VENTAS[[#This Row],[Cantidad]]*VENTAS[[#This Row],[Precio Venta]]</f>
        <v>18</v>
      </c>
      <c r="J868" s="16">
        <f>IF(VENTAS[[#This Row],[Nombre del Gestor]]&gt;1,VENTAS[[#This Row],[Total]]*10%,0)</f>
        <v>1.8</v>
      </c>
      <c r="K8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868" s="16">
        <f>VENTAS[[#This Row],[Total]]-VENTAS[[#This Row],[Comisión 10%]]-VENTAS[[#This Row],[Costo SIN Comision]]</f>
        <v>-1.8</v>
      </c>
      <c r="M868" s="16"/>
    </row>
    <row r="869" ht="20" customHeight="1" spans="1:13">
      <c r="A869" s="10">
        <v>45410</v>
      </c>
      <c r="B869" s="11"/>
      <c r="C869" s="11"/>
      <c r="D869" s="11" t="s">
        <v>20253</v>
      </c>
      <c r="E869" s="11" t="s">
        <v>20219</v>
      </c>
      <c r="F869" s="15" t="str">
        <f>IFERROR(VLOOKUP(VENTAS[[#This Row],[Código del producto Vendido]],STOCK[],5,FALSE),"-")</f>
        <v>-</v>
      </c>
      <c r="G869" s="15">
        <v>1</v>
      </c>
      <c r="H869" s="16">
        <v>30</v>
      </c>
      <c r="I869" s="16">
        <f>VENTAS[[#This Row],[Cantidad]]*VENTAS[[#This Row],[Precio Venta]]</f>
        <v>30</v>
      </c>
      <c r="J869" s="16">
        <f>IF(VENTAS[[#This Row],[Nombre del Gestor]]&gt;1,VENTAS[[#This Row],[Total]]*10%,0)</f>
        <v>3</v>
      </c>
      <c r="K8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869" s="16">
        <f>VENTAS[[#This Row],[Total]]-VENTAS[[#This Row],[Comisión 10%]]-VENTAS[[#This Row],[Costo SIN Comision]]</f>
        <v>-3</v>
      </c>
      <c r="M869" s="16"/>
    </row>
    <row r="870" ht="20" customHeight="1" spans="1:13">
      <c r="A870" s="10">
        <v>45410</v>
      </c>
      <c r="B870" s="11"/>
      <c r="C870" s="11"/>
      <c r="D870" s="11" t="s">
        <v>20253</v>
      </c>
      <c r="E870" s="11" t="s">
        <v>20318</v>
      </c>
      <c r="F870" s="15" t="str">
        <f>IFERROR(VLOOKUP(VENTAS[[#This Row],[Código del producto Vendido]],STOCK[],5,FALSE),"-")</f>
        <v>-</v>
      </c>
      <c r="G870" s="15">
        <v>1</v>
      </c>
      <c r="H870" s="16">
        <v>30</v>
      </c>
      <c r="I870" s="16">
        <f>VENTAS[[#This Row],[Cantidad]]*VENTAS[[#This Row],[Precio Venta]]</f>
        <v>30</v>
      </c>
      <c r="J870" s="16">
        <f>IF(VENTAS[[#This Row],[Nombre del Gestor]]&gt;1,VENTAS[[#This Row],[Total]]*10%,0)</f>
        <v>3</v>
      </c>
      <c r="K8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870" s="16">
        <f>VENTAS[[#This Row],[Total]]-VENTAS[[#This Row],[Comisión 10%]]-VENTAS[[#This Row],[Costo SIN Comision]]</f>
        <v>-3</v>
      </c>
      <c r="M870" s="16"/>
    </row>
    <row r="871" ht="20" customHeight="1" spans="1:13">
      <c r="A871" s="10">
        <v>45410</v>
      </c>
      <c r="B871" s="11"/>
      <c r="C871" s="11"/>
      <c r="D871" s="11" t="s">
        <v>20253</v>
      </c>
      <c r="E871" s="11" t="s">
        <v>19811</v>
      </c>
      <c r="F871" s="15" t="str">
        <f>IFERROR(VLOOKUP(VENTAS[[#This Row],[Código del producto Vendido]],STOCK[],5,FALSE),"-")</f>
        <v>-</v>
      </c>
      <c r="G871" s="15">
        <v>1</v>
      </c>
      <c r="H871" s="16">
        <v>28</v>
      </c>
      <c r="I871" s="16">
        <f>VENTAS[[#This Row],[Cantidad]]*VENTAS[[#This Row],[Precio Venta]]</f>
        <v>28</v>
      </c>
      <c r="J871" s="16">
        <f>IF(VENTAS[[#This Row],[Nombre del Gestor]]&gt;1,VENTAS[[#This Row],[Total]]*10%,0)</f>
        <v>2.8</v>
      </c>
      <c r="K8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871" s="16">
        <f>VENTAS[[#This Row],[Total]]-VENTAS[[#This Row],[Comisión 10%]]-VENTAS[[#This Row],[Costo SIN Comision]]</f>
        <v>-2.8</v>
      </c>
      <c r="M871" s="16"/>
    </row>
    <row r="872" ht="20" customHeight="1" spans="1:13">
      <c r="A872" s="10">
        <v>45411</v>
      </c>
      <c r="B872" s="11"/>
      <c r="C872" s="11" t="s">
        <v>20319</v>
      </c>
      <c r="D872" s="11"/>
      <c r="E872" s="11"/>
      <c r="F872" s="15" t="str">
        <f>IFERROR(VLOOKUP(VENTAS[[#This Row],[Código del producto Vendido]],STOCK[],5,FALSE),"-")</f>
        <v>-</v>
      </c>
      <c r="G872" s="15">
        <v>1</v>
      </c>
      <c r="H872" s="16">
        <v>0</v>
      </c>
      <c r="I872" s="16">
        <f>VENTAS[[#This Row],[Cantidad]]*VENTAS[[#This Row],[Precio Venta]]</f>
        <v>0</v>
      </c>
      <c r="J872" s="16">
        <f>IF(VENTAS[[#This Row],[Nombre del Gestor]]&gt;1,VENTAS[[#This Row],[Total]]*10%,0)</f>
        <v>0</v>
      </c>
      <c r="K8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872" s="16">
        <f>VENTAS[[#This Row],[Total]]-VENTAS[[#This Row],[Comisión 10%]]-VENTAS[[#This Row],[Costo SIN Comision]]</f>
        <v>0</v>
      </c>
      <c r="M872" s="16"/>
    </row>
    <row r="873" ht="20" customHeight="1" spans="1:13">
      <c r="A873" s="10">
        <v>45411</v>
      </c>
      <c r="B873" s="11"/>
      <c r="C873" s="11"/>
      <c r="D873" s="11" t="s">
        <v>20253</v>
      </c>
      <c r="E873" s="11" t="s">
        <v>20133</v>
      </c>
      <c r="F873" s="15" t="str">
        <f>IFERROR(VLOOKUP(VENTAS[[#This Row],[Código del producto Vendido]],STOCK[],5,FALSE),"-")</f>
        <v>-</v>
      </c>
      <c r="G873" s="15">
        <v>1</v>
      </c>
      <c r="H873" s="16">
        <v>40</v>
      </c>
      <c r="I873" s="16">
        <f>VENTAS[[#This Row],[Cantidad]]*VENTAS[[#This Row],[Precio Venta]]</f>
        <v>40</v>
      </c>
      <c r="J873" s="16">
        <f>IF(VENTAS[[#This Row],[Nombre del Gestor]]&gt;1,VENTAS[[#This Row],[Total]]*10%,0)</f>
        <v>4</v>
      </c>
      <c r="K8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873" s="16">
        <f>VENTAS[[#This Row],[Total]]-VENTAS[[#This Row],[Comisión 10%]]-VENTAS[[#This Row],[Costo SIN Comision]]</f>
        <v>-4</v>
      </c>
      <c r="M873" s="16"/>
    </row>
    <row r="874" ht="20" customHeight="1" spans="1:13">
      <c r="A874" s="10">
        <v>45411</v>
      </c>
      <c r="B874" s="11"/>
      <c r="C874" s="11"/>
      <c r="D874" s="11" t="s">
        <v>20253</v>
      </c>
      <c r="E874" s="11" t="s">
        <v>20320</v>
      </c>
      <c r="F874" s="15" t="str">
        <f>IFERROR(VLOOKUP(VENTAS[[#This Row],[Código del producto Vendido]],STOCK[],5,FALSE),"-")</f>
        <v>-</v>
      </c>
      <c r="G874" s="15">
        <v>1</v>
      </c>
      <c r="H874" s="16">
        <v>20</v>
      </c>
      <c r="I874" s="16">
        <f>VENTAS[[#This Row],[Cantidad]]*VENTAS[[#This Row],[Precio Venta]]</f>
        <v>20</v>
      </c>
      <c r="J874" s="16">
        <f>IF(VENTAS[[#This Row],[Nombre del Gestor]]&gt;1,VENTAS[[#This Row],[Total]]*10%,0)</f>
        <v>2</v>
      </c>
      <c r="K8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874" s="16">
        <f>VENTAS[[#This Row],[Total]]-VENTAS[[#This Row],[Comisión 10%]]-VENTAS[[#This Row],[Costo SIN Comision]]</f>
        <v>-2</v>
      </c>
      <c r="M874" s="16"/>
    </row>
    <row r="875" ht="20" customHeight="1" spans="1:13">
      <c r="A875" s="10">
        <v>45411</v>
      </c>
      <c r="B875" s="11"/>
      <c r="C875" s="11"/>
      <c r="D875" s="11" t="s">
        <v>20253</v>
      </c>
      <c r="E875" s="11" t="s">
        <v>20321</v>
      </c>
      <c r="F875" s="15" t="str">
        <f>IFERROR(VLOOKUP(VENTAS[[#This Row],[Código del producto Vendido]],STOCK[],5,FALSE),"-")</f>
        <v>-</v>
      </c>
      <c r="G875" s="15">
        <v>1</v>
      </c>
      <c r="H875" s="16">
        <v>25</v>
      </c>
      <c r="I875" s="16">
        <f>VENTAS[[#This Row],[Cantidad]]*VENTAS[[#This Row],[Precio Venta]]</f>
        <v>25</v>
      </c>
      <c r="J875" s="16">
        <f>IF(VENTAS[[#This Row],[Nombre del Gestor]]&gt;1,VENTAS[[#This Row],[Total]]*10%,0)</f>
        <v>2.5</v>
      </c>
      <c r="K8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75" s="16">
        <f>VENTAS[[#This Row],[Total]]-VENTAS[[#This Row],[Comisión 10%]]-VENTAS[[#This Row],[Costo SIN Comision]]</f>
        <v>-2.5</v>
      </c>
      <c r="M875" s="16"/>
    </row>
    <row r="876" ht="20" customHeight="1" spans="1:13">
      <c r="A876" s="10">
        <v>45411</v>
      </c>
      <c r="B876" s="11"/>
      <c r="C876" s="11" t="s">
        <v>20322</v>
      </c>
      <c r="D876" s="11"/>
      <c r="E876" s="11" t="s">
        <v>20323</v>
      </c>
      <c r="F876" s="15" t="str">
        <f>IFERROR(VLOOKUP(VENTAS[[#This Row],[Código del producto Vendido]],STOCK[],5,FALSE),"-")</f>
        <v>-</v>
      </c>
      <c r="G876" s="15">
        <v>1</v>
      </c>
      <c r="H876" s="16">
        <v>25</v>
      </c>
      <c r="I876" s="16">
        <f>VENTAS[[#This Row],[Cantidad]]*VENTAS[[#This Row],[Precio Venta]]</f>
        <v>25</v>
      </c>
      <c r="J876" s="16">
        <f>IF(VENTAS[[#This Row],[Nombre del Gestor]]&gt;1,VENTAS[[#This Row],[Total]]*10%,0)</f>
        <v>0</v>
      </c>
      <c r="K8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76" s="16">
        <f>VENTAS[[#This Row],[Total]]-VENTAS[[#This Row],[Comisión 10%]]-VENTAS[[#This Row],[Costo SIN Comision]]</f>
        <v>0</v>
      </c>
      <c r="M876" s="16"/>
    </row>
    <row r="877" ht="20" customHeight="1" spans="1:13">
      <c r="A877" s="10">
        <v>45411</v>
      </c>
      <c r="B877" s="11"/>
      <c r="C877" s="11" t="s">
        <v>20322</v>
      </c>
      <c r="D877" s="11"/>
      <c r="E877" s="11" t="s">
        <v>20294</v>
      </c>
      <c r="F877" s="15" t="str">
        <f>IFERROR(VLOOKUP(VENTAS[[#This Row],[Código del producto Vendido]],STOCK[],5,FALSE),"-")</f>
        <v>-</v>
      </c>
      <c r="G877" s="15">
        <v>1</v>
      </c>
      <c r="H877" s="16">
        <v>20</v>
      </c>
      <c r="I877" s="16">
        <f>VENTAS[[#This Row],[Cantidad]]*VENTAS[[#This Row],[Precio Venta]]</f>
        <v>20</v>
      </c>
      <c r="J877" s="16">
        <f>IF(VENTAS[[#This Row],[Nombre del Gestor]]&gt;1,VENTAS[[#This Row],[Total]]*10%,0)</f>
        <v>0</v>
      </c>
      <c r="K8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877" s="16">
        <f>VENTAS[[#This Row],[Total]]-VENTAS[[#This Row],[Comisión 10%]]-VENTAS[[#This Row],[Costo SIN Comision]]</f>
        <v>0</v>
      </c>
      <c r="M877" s="16"/>
    </row>
    <row r="878" ht="20" customHeight="1" spans="1:13">
      <c r="A878" s="10">
        <v>45413</v>
      </c>
      <c r="B878" s="11"/>
      <c r="C878" s="11"/>
      <c r="D878" s="11" t="s">
        <v>20253</v>
      </c>
      <c r="E878" s="11" t="s">
        <v>16658</v>
      </c>
      <c r="F878" s="15" t="str">
        <f>IFERROR(VLOOKUP(VENTAS[[#This Row],[Código del producto Vendido]],STOCK[],5,FALSE),"-")</f>
        <v>Zapatillas blanco casual - Talla 39</v>
      </c>
      <c r="G878" s="15">
        <v>1</v>
      </c>
      <c r="H878" s="16">
        <v>30</v>
      </c>
      <c r="I878" s="16">
        <f>VENTAS[[#This Row],[Cantidad]]*VENTAS[[#This Row],[Precio Venta]]</f>
        <v>30</v>
      </c>
      <c r="J878" s="16">
        <f>IF(VENTAS[[#This Row],[Nombre del Gestor]]&gt;1,VENTAS[[#This Row],[Total]]*10%,0)</f>
        <v>3</v>
      </c>
      <c r="K8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25.4705882352941</v>
      </c>
      <c r="L878" s="16">
        <f>VENTAS[[#This Row],[Total]]-VENTAS[[#This Row],[Comisión 10%]]-VENTAS[[#This Row],[Costo SIN Comision]]</f>
        <v>1.5294117647059</v>
      </c>
      <c r="M878" s="16"/>
    </row>
    <row r="879" ht="20" customHeight="1" spans="1:13">
      <c r="A879" s="10">
        <v>45414</v>
      </c>
      <c r="B879" s="11"/>
      <c r="C879" s="11" t="s">
        <v>20324</v>
      </c>
      <c r="D879" s="11"/>
      <c r="E879" s="11" t="s">
        <v>20325</v>
      </c>
      <c r="F879" s="15" t="str">
        <f>IFERROR(VLOOKUP(VENTAS[[#This Row],[Código del producto Vendido]],STOCK[],5,FALSE),"-")</f>
        <v>-</v>
      </c>
      <c r="G879" s="15">
        <v>1</v>
      </c>
      <c r="H879" s="16">
        <v>30</v>
      </c>
      <c r="I879" s="16">
        <f>VENTAS[[#This Row],[Cantidad]]*VENTAS[[#This Row],[Precio Venta]]</f>
        <v>30</v>
      </c>
      <c r="J879" s="16">
        <f>IF(VENTAS[[#This Row],[Nombre del Gestor]]&gt;1,VENTAS[[#This Row],[Total]]*10%,0)</f>
        <v>0</v>
      </c>
      <c r="K8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879" s="16">
        <f>VENTAS[[#This Row],[Total]]-VENTAS[[#This Row],[Comisión 10%]]-VENTAS[[#This Row],[Costo SIN Comision]]</f>
        <v>0</v>
      </c>
      <c r="M879" s="16"/>
    </row>
    <row r="880" ht="20" customHeight="1" spans="1:13">
      <c r="A880" s="10">
        <v>45414</v>
      </c>
      <c r="B880" s="11"/>
      <c r="C880" s="11"/>
      <c r="D880" s="11" t="s">
        <v>20253</v>
      </c>
      <c r="E880" s="11" t="s">
        <v>20326</v>
      </c>
      <c r="F880" s="15" t="str">
        <f>IFERROR(VLOOKUP(VENTAS[[#This Row],[Código del producto Vendido]],STOCK[],5,FALSE),"-")</f>
        <v>-</v>
      </c>
      <c r="G880" s="15">
        <v>1</v>
      </c>
      <c r="H880" s="16">
        <v>40</v>
      </c>
      <c r="I880" s="16">
        <f>VENTAS[[#This Row],[Cantidad]]*VENTAS[[#This Row],[Precio Venta]]</f>
        <v>40</v>
      </c>
      <c r="J880" s="16">
        <f>IF(VENTAS[[#This Row],[Nombre del Gestor]]&gt;1,VENTAS[[#This Row],[Total]]*10%,0)</f>
        <v>4</v>
      </c>
      <c r="K8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880" s="16">
        <f>VENTAS[[#This Row],[Total]]-VENTAS[[#This Row],[Comisión 10%]]-VENTAS[[#This Row],[Costo SIN Comision]]</f>
        <v>-4</v>
      </c>
      <c r="M880" s="16"/>
    </row>
    <row r="881" ht="20" customHeight="1" spans="1:13">
      <c r="A881" s="10">
        <v>45415</v>
      </c>
      <c r="B881" s="11"/>
      <c r="C881" s="11" t="s">
        <v>20327</v>
      </c>
      <c r="D881" s="11"/>
      <c r="E881" s="11" t="s">
        <v>20325</v>
      </c>
      <c r="F881" s="15" t="str">
        <f>IFERROR(VLOOKUP(VENTAS[[#This Row],[Código del producto Vendido]],STOCK[],5,FALSE),"-")</f>
        <v>-</v>
      </c>
      <c r="G881" s="15">
        <v>1</v>
      </c>
      <c r="H881" s="16">
        <v>0</v>
      </c>
      <c r="I881" s="16">
        <f>VENTAS[[#This Row],[Cantidad]]*VENTAS[[#This Row],[Precio Venta]]</f>
        <v>0</v>
      </c>
      <c r="J881" s="16">
        <f>IF(VENTAS[[#This Row],[Nombre del Gestor]]&gt;1,VENTAS[[#This Row],[Total]]*10%,0)</f>
        <v>0</v>
      </c>
      <c r="K8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881" s="16">
        <f>VENTAS[[#This Row],[Total]]-VENTAS[[#This Row],[Comisión 10%]]-VENTAS[[#This Row],[Costo SIN Comision]]</f>
        <v>0</v>
      </c>
      <c r="M881" s="16"/>
    </row>
    <row r="882" ht="20" customHeight="1" spans="1:13">
      <c r="A882" s="10">
        <v>45416</v>
      </c>
      <c r="B882" s="11"/>
      <c r="C882" s="11"/>
      <c r="D882" s="11" t="s">
        <v>20253</v>
      </c>
      <c r="E882" s="11" t="s">
        <v>19990</v>
      </c>
      <c r="F882" s="15" t="str">
        <f>IFERROR(VLOOKUP(VENTAS[[#This Row],[Código del producto Vendido]],STOCK[],5,FALSE),"-")</f>
        <v>-</v>
      </c>
      <c r="G882" s="15">
        <v>1</v>
      </c>
      <c r="H882" s="16">
        <v>13</v>
      </c>
      <c r="I882" s="16">
        <f>VENTAS[[#This Row],[Cantidad]]*VENTAS[[#This Row],[Precio Venta]]</f>
        <v>13</v>
      </c>
      <c r="J882" s="16">
        <f>IF(VENTAS[[#This Row],[Nombre del Gestor]]&gt;1,VENTAS[[#This Row],[Total]]*10%,0)</f>
        <v>1.3</v>
      </c>
      <c r="K8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882" s="16">
        <f>VENTAS[[#This Row],[Total]]-VENTAS[[#This Row],[Comisión 10%]]-VENTAS[[#This Row],[Costo SIN Comision]]</f>
        <v>-1.3</v>
      </c>
      <c r="M882" s="16"/>
    </row>
    <row r="883" ht="20" customHeight="1" spans="1:13">
      <c r="A883" s="10">
        <v>45416</v>
      </c>
      <c r="B883" s="11"/>
      <c r="C883" s="11"/>
      <c r="D883" s="11"/>
      <c r="E883" s="11" t="s">
        <v>20328</v>
      </c>
      <c r="F883" s="15" t="str">
        <f>IFERROR(VLOOKUP(VENTAS[[#This Row],[Código del producto Vendido]],STOCK[],5,FALSE),"-")</f>
        <v>-</v>
      </c>
      <c r="G883" s="15">
        <v>2</v>
      </c>
      <c r="H883" s="16">
        <v>25</v>
      </c>
      <c r="I883" s="16">
        <f>VENTAS[[#This Row],[Cantidad]]*VENTAS[[#This Row],[Precio Venta]]</f>
        <v>50</v>
      </c>
      <c r="J883" s="16">
        <f>IF(VENTAS[[#This Row],[Nombre del Gestor]]&gt;1,VENTAS[[#This Row],[Total]]*10%,0)</f>
        <v>0</v>
      </c>
      <c r="K8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883" s="16">
        <f>VENTAS[[#This Row],[Total]]-VENTAS[[#This Row],[Comisión 10%]]-VENTAS[[#This Row],[Costo SIN Comision]]</f>
        <v>0</v>
      </c>
      <c r="M883" s="16"/>
    </row>
    <row r="884" ht="20" customHeight="1" spans="1:13">
      <c r="A884" s="10">
        <v>45416</v>
      </c>
      <c r="B884" s="11"/>
      <c r="C884" s="11"/>
      <c r="D884" s="11" t="s">
        <v>20253</v>
      </c>
      <c r="E884" s="11" t="s">
        <v>20329</v>
      </c>
      <c r="F884" s="15" t="str">
        <f>IFERROR(VLOOKUP(VENTAS[[#This Row],[Código del producto Vendido]],STOCK[],5,FALSE),"-")</f>
        <v>-</v>
      </c>
      <c r="G884" s="15">
        <v>1</v>
      </c>
      <c r="H884" s="16">
        <v>30</v>
      </c>
      <c r="I884" s="16">
        <f>VENTAS[[#This Row],[Cantidad]]*VENTAS[[#This Row],[Precio Venta]]</f>
        <v>30</v>
      </c>
      <c r="J884" s="16">
        <f>IF(VENTAS[[#This Row],[Nombre del Gestor]]&gt;1,VENTAS[[#This Row],[Total]]*10%,0)</f>
        <v>3</v>
      </c>
      <c r="K8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884" s="16">
        <f>VENTAS[[#This Row],[Total]]-VENTAS[[#This Row],[Comisión 10%]]-VENTAS[[#This Row],[Costo SIN Comision]]</f>
        <v>-3</v>
      </c>
      <c r="M884" s="16"/>
    </row>
    <row r="885" ht="20" customHeight="1" spans="1:13">
      <c r="A885" s="10">
        <v>45418</v>
      </c>
      <c r="B885" s="11"/>
      <c r="C885" s="11"/>
      <c r="D885" s="11" t="s">
        <v>20253</v>
      </c>
      <c r="E885" s="11" t="s">
        <v>20301</v>
      </c>
      <c r="F885" s="15" t="str">
        <f>IFERROR(VLOOKUP(VENTAS[[#This Row],[Código del producto Vendido]],STOCK[],5,FALSE),"-")</f>
        <v>-</v>
      </c>
      <c r="G885" s="15">
        <v>1</v>
      </c>
      <c r="H885" s="16">
        <v>14</v>
      </c>
      <c r="I885" s="16">
        <f>VENTAS[[#This Row],[Cantidad]]*VENTAS[[#This Row],[Precio Venta]]</f>
        <v>14</v>
      </c>
      <c r="J885" s="16">
        <f>IF(VENTAS[[#This Row],[Nombre del Gestor]]&gt;1,VENTAS[[#This Row],[Total]]*10%,0)</f>
        <v>1.4</v>
      </c>
      <c r="K8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885" s="16">
        <f>VENTAS[[#This Row],[Total]]-VENTAS[[#This Row],[Comisión 10%]]-VENTAS[[#This Row],[Costo SIN Comision]]</f>
        <v>-1.4</v>
      </c>
      <c r="M885" s="16"/>
    </row>
    <row r="886" ht="20" customHeight="1" spans="1:13">
      <c r="A886" s="10">
        <v>45418</v>
      </c>
      <c r="B886" s="11"/>
      <c r="C886" s="11"/>
      <c r="D886" s="11" t="s">
        <v>20253</v>
      </c>
      <c r="E886" s="11" t="s">
        <v>20330</v>
      </c>
      <c r="F886" s="15" t="str">
        <f>IFERROR(VLOOKUP(VENTAS[[#This Row],[Código del producto Vendido]],STOCK[],5,FALSE),"-")</f>
        <v>-</v>
      </c>
      <c r="G886" s="15">
        <v>1</v>
      </c>
      <c r="H886" s="16">
        <v>45</v>
      </c>
      <c r="I886" s="16">
        <f>VENTAS[[#This Row],[Cantidad]]*VENTAS[[#This Row],[Precio Venta]]</f>
        <v>45</v>
      </c>
      <c r="J886" s="16">
        <f>IF(VENTAS[[#This Row],[Nombre del Gestor]]&gt;1,VENTAS[[#This Row],[Total]]*10%,0)</f>
        <v>4.5</v>
      </c>
      <c r="K8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886" s="16">
        <f>VENTAS[[#This Row],[Total]]-VENTAS[[#This Row],[Comisión 10%]]-VENTAS[[#This Row],[Costo SIN Comision]]</f>
        <v>-4.5</v>
      </c>
      <c r="M886" s="16"/>
    </row>
    <row r="887" ht="20" customHeight="1" spans="1:13">
      <c r="A887" s="10">
        <v>45418</v>
      </c>
      <c r="B887" s="11"/>
      <c r="C887" s="11"/>
      <c r="D887" s="11" t="s">
        <v>20253</v>
      </c>
      <c r="E887" s="11" t="s">
        <v>20331</v>
      </c>
      <c r="F887" s="15" t="str">
        <f>IFERROR(VLOOKUP(VENTAS[[#This Row],[Código del producto Vendido]],STOCK[],5,FALSE),"-")</f>
        <v>-</v>
      </c>
      <c r="G887" s="15">
        <v>1</v>
      </c>
      <c r="H887" s="16">
        <v>30</v>
      </c>
      <c r="I887" s="16">
        <f>VENTAS[[#This Row],[Cantidad]]*VENTAS[[#This Row],[Precio Venta]]</f>
        <v>30</v>
      </c>
      <c r="J887" s="16">
        <f>IF(VENTAS[[#This Row],[Nombre del Gestor]]&gt;1,VENTAS[[#This Row],[Total]]*10%,0)</f>
        <v>3</v>
      </c>
      <c r="K8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887" s="16">
        <f>VENTAS[[#This Row],[Total]]-VENTAS[[#This Row],[Comisión 10%]]-VENTAS[[#This Row],[Costo SIN Comision]]</f>
        <v>-3</v>
      </c>
      <c r="M887" s="16"/>
    </row>
    <row r="888" ht="20" customHeight="1" spans="1:13">
      <c r="A888" s="10">
        <v>45419</v>
      </c>
      <c r="B888" s="11"/>
      <c r="C888" s="11"/>
      <c r="D888" s="11" t="s">
        <v>20253</v>
      </c>
      <c r="E888" s="11" t="s">
        <v>20332</v>
      </c>
      <c r="F888" s="15" t="str">
        <f>IFERROR(VLOOKUP(VENTAS[[#This Row],[Código del producto Vendido]],STOCK[],5,FALSE),"-")</f>
        <v>-</v>
      </c>
      <c r="G888" s="15">
        <v>1</v>
      </c>
      <c r="H888" s="16">
        <v>18</v>
      </c>
      <c r="I888" s="16">
        <f>VENTAS[[#This Row],[Cantidad]]*VENTAS[[#This Row],[Precio Venta]]</f>
        <v>18</v>
      </c>
      <c r="J888" s="16">
        <f>IF(VENTAS[[#This Row],[Nombre del Gestor]]&gt;1,VENTAS[[#This Row],[Total]]*10%,0)</f>
        <v>1.8</v>
      </c>
      <c r="K8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888" s="16">
        <f>VENTAS[[#This Row],[Total]]-VENTAS[[#This Row],[Comisión 10%]]-VENTAS[[#This Row],[Costo SIN Comision]]</f>
        <v>-1.8</v>
      </c>
      <c r="M888" s="16"/>
    </row>
    <row r="889" ht="20" customHeight="1" spans="1:13">
      <c r="A889" s="10">
        <v>45419</v>
      </c>
      <c r="B889" s="11"/>
      <c r="C889" s="11"/>
      <c r="D889" s="11" t="s">
        <v>20253</v>
      </c>
      <c r="E889" s="11" t="s">
        <v>20333</v>
      </c>
      <c r="F889" s="15" t="str">
        <f>IFERROR(VLOOKUP(VENTAS[[#This Row],[Código del producto Vendido]],STOCK[],5,FALSE),"-")</f>
        <v>-</v>
      </c>
      <c r="G889" s="15">
        <v>1</v>
      </c>
      <c r="H889" s="16">
        <v>18</v>
      </c>
      <c r="I889" s="16">
        <f>VENTAS[[#This Row],[Cantidad]]*VENTAS[[#This Row],[Precio Venta]]</f>
        <v>18</v>
      </c>
      <c r="J889" s="16">
        <f>IF(VENTAS[[#This Row],[Nombre del Gestor]]&gt;1,VENTAS[[#This Row],[Total]]*10%,0)</f>
        <v>1.8</v>
      </c>
      <c r="K8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889" s="16">
        <f>VENTAS[[#This Row],[Total]]-VENTAS[[#This Row],[Comisión 10%]]-VENTAS[[#This Row],[Costo SIN Comision]]</f>
        <v>-1.8</v>
      </c>
      <c r="M889" s="16"/>
    </row>
    <row r="890" ht="20" customHeight="1" spans="1:13">
      <c r="A890" s="10">
        <v>45417</v>
      </c>
      <c r="B890" s="11"/>
      <c r="C890" s="11"/>
      <c r="D890" s="11" t="s">
        <v>20253</v>
      </c>
      <c r="E890" s="11" t="s">
        <v>20334</v>
      </c>
      <c r="F890" s="15" t="str">
        <f>IFERROR(VLOOKUP(VENTAS[[#This Row],[Código del producto Vendido]],STOCK[],5,FALSE),"-")</f>
        <v>-</v>
      </c>
      <c r="G890" s="15">
        <v>1</v>
      </c>
      <c r="H890" s="16">
        <v>18</v>
      </c>
      <c r="I890" s="16">
        <f>VENTAS[[#This Row],[Cantidad]]*VENTAS[[#This Row],[Precio Venta]]</f>
        <v>18</v>
      </c>
      <c r="J890" s="16">
        <f>IF(VENTAS[[#This Row],[Nombre del Gestor]]&gt;1,VENTAS[[#This Row],[Total]]*10%,0)</f>
        <v>1.8</v>
      </c>
      <c r="K8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890" s="16">
        <f>VENTAS[[#This Row],[Total]]-VENTAS[[#This Row],[Comisión 10%]]-VENTAS[[#This Row],[Costo SIN Comision]]</f>
        <v>-1.8</v>
      </c>
      <c r="M890" s="16"/>
    </row>
    <row r="891" ht="20" customHeight="1" spans="1:13">
      <c r="A891" s="10">
        <v>45416</v>
      </c>
      <c r="B891" s="11"/>
      <c r="C891" s="11"/>
      <c r="D891" s="11" t="s">
        <v>20253</v>
      </c>
      <c r="E891" s="11" t="s">
        <v>20320</v>
      </c>
      <c r="F891" s="15" t="str">
        <f>IFERROR(VLOOKUP(VENTAS[[#This Row],[Código del producto Vendido]],STOCK[],5,FALSE),"-")</f>
        <v>-</v>
      </c>
      <c r="G891" s="15">
        <v>1</v>
      </c>
      <c r="H891" s="16">
        <v>20</v>
      </c>
      <c r="I891" s="16">
        <f>VENTAS[[#This Row],[Cantidad]]*VENTAS[[#This Row],[Precio Venta]]</f>
        <v>20</v>
      </c>
      <c r="J891" s="16">
        <f>IF(VENTAS[[#This Row],[Nombre del Gestor]]&gt;1,VENTAS[[#This Row],[Total]]*10%,0)</f>
        <v>2</v>
      </c>
      <c r="K8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891" s="16">
        <f>VENTAS[[#This Row],[Total]]-VENTAS[[#This Row],[Comisión 10%]]-VENTAS[[#This Row],[Costo SIN Comision]]</f>
        <v>-2</v>
      </c>
      <c r="M891" s="16"/>
    </row>
    <row r="892" ht="20" customHeight="1" spans="1:13">
      <c r="A892" s="10">
        <v>45416</v>
      </c>
      <c r="B892" s="11"/>
      <c r="C892" s="11"/>
      <c r="D892" s="11" t="s">
        <v>20253</v>
      </c>
      <c r="E892" s="11" t="s">
        <v>19990</v>
      </c>
      <c r="F892" s="15" t="str">
        <f>IFERROR(VLOOKUP(VENTAS[[#This Row],[Código del producto Vendido]],STOCK[],5,FALSE),"-")</f>
        <v>-</v>
      </c>
      <c r="G892" s="15">
        <v>0</v>
      </c>
      <c r="H892" s="16">
        <v>13</v>
      </c>
      <c r="I892" s="16">
        <f>VENTAS[[#This Row],[Cantidad]]*VENTAS[[#This Row],[Precio Venta]]</f>
        <v>0</v>
      </c>
      <c r="J892" s="16">
        <f>IF(VENTAS[[#This Row],[Nombre del Gestor]]&gt;1,VENTAS[[#This Row],[Total]]*10%,0)</f>
        <v>0</v>
      </c>
      <c r="K8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892" s="16">
        <f>VENTAS[[#This Row],[Total]]-VENTAS[[#This Row],[Comisión 10%]]-VENTAS[[#This Row],[Costo SIN Comision]]</f>
        <v>0</v>
      </c>
      <c r="M892" s="16"/>
    </row>
    <row r="893" ht="20" customHeight="1" spans="1:13">
      <c r="A893" s="10">
        <v>45416</v>
      </c>
      <c r="B893" s="11"/>
      <c r="C893" s="11"/>
      <c r="D893" s="11" t="s">
        <v>20253</v>
      </c>
      <c r="E893" s="11" t="s">
        <v>20335</v>
      </c>
      <c r="F893" s="15" t="str">
        <f>IFERROR(VLOOKUP(VENTAS[[#This Row],[Código del producto Vendido]],STOCK[],5,FALSE),"-")</f>
        <v>-</v>
      </c>
      <c r="G893" s="15">
        <v>1</v>
      </c>
      <c r="H893" s="16">
        <v>20</v>
      </c>
      <c r="I893" s="16">
        <f>VENTAS[[#This Row],[Cantidad]]*VENTAS[[#This Row],[Precio Venta]]</f>
        <v>20</v>
      </c>
      <c r="J893" s="16">
        <f>IF(VENTAS[[#This Row],[Nombre del Gestor]]&gt;1,VENTAS[[#This Row],[Total]]*10%,0)</f>
        <v>2</v>
      </c>
      <c r="K8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893" s="16">
        <f>VENTAS[[#This Row],[Total]]-VENTAS[[#This Row],[Comisión 10%]]-VENTAS[[#This Row],[Costo SIN Comision]]</f>
        <v>-2</v>
      </c>
      <c r="M893" s="16"/>
    </row>
    <row r="894" ht="20" customHeight="1" spans="1:13">
      <c r="A894" s="10">
        <v>45419</v>
      </c>
      <c r="B894" s="11"/>
      <c r="C894" s="11"/>
      <c r="D894" s="11"/>
      <c r="E894" s="11" t="s">
        <v>20336</v>
      </c>
      <c r="F894" s="15" t="str">
        <f>IFERROR(VLOOKUP(VENTAS[[#This Row],[Código del producto Vendido]],STOCK[],5,FALSE),"-")</f>
        <v>-</v>
      </c>
      <c r="G894" s="15">
        <v>1</v>
      </c>
      <c r="H894" s="16">
        <v>27</v>
      </c>
      <c r="I894" s="16">
        <f>VENTAS[[#This Row],[Cantidad]]*VENTAS[[#This Row],[Precio Venta]]</f>
        <v>27</v>
      </c>
      <c r="J894" s="16">
        <f>IF(VENTAS[[#This Row],[Nombre del Gestor]]&gt;1,VENTAS[[#This Row],[Total]]*10%,0)</f>
        <v>0</v>
      </c>
      <c r="K8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894" s="16">
        <f>VENTAS[[#This Row],[Total]]-VENTAS[[#This Row],[Comisión 10%]]-VENTAS[[#This Row],[Costo SIN Comision]]</f>
        <v>0</v>
      </c>
      <c r="M894" s="16"/>
    </row>
    <row r="895" ht="20" customHeight="1" spans="1:13">
      <c r="A895" s="10">
        <v>45418</v>
      </c>
      <c r="B895" s="11"/>
      <c r="C895" s="11"/>
      <c r="D895" s="11" t="s">
        <v>20253</v>
      </c>
      <c r="E895" s="11" t="s">
        <v>20337</v>
      </c>
      <c r="F895" s="15" t="str">
        <f>IFERROR(VLOOKUP(VENTAS[[#This Row],[Código del producto Vendido]],STOCK[],5,FALSE),"-")</f>
        <v>-</v>
      </c>
      <c r="G895" s="15">
        <v>1</v>
      </c>
      <c r="H895" s="16">
        <v>45</v>
      </c>
      <c r="I895" s="16">
        <f>VENTAS[[#This Row],[Cantidad]]*VENTAS[[#This Row],[Precio Venta]]</f>
        <v>45</v>
      </c>
      <c r="J895" s="16">
        <f>IF(VENTAS[[#This Row],[Nombre del Gestor]]&gt;1,VENTAS[[#This Row],[Total]]*10%,0)</f>
        <v>4.5</v>
      </c>
      <c r="K8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895" s="16">
        <f>VENTAS[[#This Row],[Total]]-VENTAS[[#This Row],[Comisión 10%]]-VENTAS[[#This Row],[Costo SIN Comision]]</f>
        <v>-4.5</v>
      </c>
      <c r="M895" s="16"/>
    </row>
    <row r="896" ht="20" customHeight="1" spans="1:13">
      <c r="A896" s="10">
        <v>45418</v>
      </c>
      <c r="B896" s="11"/>
      <c r="C896" s="11"/>
      <c r="D896" s="11" t="s">
        <v>20253</v>
      </c>
      <c r="E896" s="11" t="s">
        <v>19539</v>
      </c>
      <c r="F896" s="15" t="str">
        <f>IFERROR(VLOOKUP(VENTAS[[#This Row],[Código del producto Vendido]],STOCK[],5,FALSE),"-")</f>
        <v>-</v>
      </c>
      <c r="G896" s="15">
        <v>1</v>
      </c>
      <c r="H896" s="16">
        <v>8</v>
      </c>
      <c r="I896" s="16">
        <f>VENTAS[[#This Row],[Cantidad]]*VENTAS[[#This Row],[Precio Venta]]</f>
        <v>8</v>
      </c>
      <c r="J896" s="16">
        <f>IF(VENTAS[[#This Row],[Nombre del Gestor]]&gt;1,VENTAS[[#This Row],[Total]]*10%,0)</f>
        <v>0.8</v>
      </c>
      <c r="K8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896" s="16">
        <f>VENTAS[[#This Row],[Total]]-VENTAS[[#This Row],[Comisión 10%]]-VENTAS[[#This Row],[Costo SIN Comision]]</f>
        <v>-0.8</v>
      </c>
      <c r="M896" s="16"/>
    </row>
    <row r="897" ht="20" customHeight="1" spans="1:13">
      <c r="A897" s="10">
        <v>45435</v>
      </c>
      <c r="B897" s="11"/>
      <c r="C897" s="11"/>
      <c r="D897" s="11" t="s">
        <v>20194</v>
      </c>
      <c r="E897" s="11" t="s">
        <v>19722</v>
      </c>
      <c r="F897" s="15" t="str">
        <f>IFERROR(VLOOKUP(VENTAS[[#This Row],[Código del producto Vendido]],STOCK[],5,FALSE),"-")</f>
        <v>-</v>
      </c>
      <c r="G897" s="15">
        <v>1</v>
      </c>
      <c r="H897" s="16">
        <v>15</v>
      </c>
      <c r="I897" s="16">
        <f>VENTAS[[#This Row],[Cantidad]]*VENTAS[[#This Row],[Precio Venta]]</f>
        <v>15</v>
      </c>
      <c r="J897" s="16">
        <f>IF(VENTAS[[#This Row],[Nombre del Gestor]]&gt;1,VENTAS[[#This Row],[Total]]*10%,0)</f>
        <v>1.5</v>
      </c>
      <c r="K8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897" s="16">
        <f>VENTAS[[#This Row],[Total]]-VENTAS[[#This Row],[Comisión 10%]]-VENTAS[[#This Row],[Costo SIN Comision]]</f>
        <v>-1.5</v>
      </c>
      <c r="M897" s="16"/>
    </row>
    <row r="898" ht="20" customHeight="1" spans="1:13">
      <c r="A898" s="10">
        <v>45418</v>
      </c>
      <c r="B898" s="11"/>
      <c r="C898" s="11"/>
      <c r="D898" s="11" t="s">
        <v>20253</v>
      </c>
      <c r="E898" s="11" t="s">
        <v>20338</v>
      </c>
      <c r="F898" s="15" t="str">
        <f>IFERROR(VLOOKUP(VENTAS[[#This Row],[Código del producto Vendido]],STOCK[],5,FALSE),"-")</f>
        <v>-</v>
      </c>
      <c r="G898" s="15">
        <v>1</v>
      </c>
      <c r="H898" s="16">
        <v>18</v>
      </c>
      <c r="I898" s="16">
        <f>VENTAS[[#This Row],[Cantidad]]*VENTAS[[#This Row],[Precio Venta]]</f>
        <v>18</v>
      </c>
      <c r="J898" s="16">
        <f>IF(VENTAS[[#This Row],[Nombre del Gestor]]&gt;1,VENTAS[[#This Row],[Total]]*10%,0)</f>
        <v>1.8</v>
      </c>
      <c r="K8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898" s="16">
        <f>VENTAS[[#This Row],[Total]]-VENTAS[[#This Row],[Comisión 10%]]-VENTAS[[#This Row],[Costo SIN Comision]]</f>
        <v>-1.8</v>
      </c>
      <c r="M898" s="16"/>
    </row>
    <row r="899" ht="20" customHeight="1" spans="1:13">
      <c r="A899" s="10">
        <v>45416</v>
      </c>
      <c r="B899" s="11"/>
      <c r="C899" s="11"/>
      <c r="D899" s="11" t="s">
        <v>20253</v>
      </c>
      <c r="E899" s="11" t="s">
        <v>19890</v>
      </c>
      <c r="F899" s="15" t="str">
        <f>IFERROR(VLOOKUP(VENTAS[[#This Row],[Código del producto Vendido]],STOCK[],5,FALSE),"-")</f>
        <v>-</v>
      </c>
      <c r="G899" s="15">
        <v>1</v>
      </c>
      <c r="H899" s="16">
        <v>25</v>
      </c>
      <c r="I899" s="16">
        <f>VENTAS[[#This Row],[Cantidad]]*VENTAS[[#This Row],[Precio Venta]]</f>
        <v>25</v>
      </c>
      <c r="J899" s="16">
        <f>IF(VENTAS[[#This Row],[Nombre del Gestor]]&gt;1,VENTAS[[#This Row],[Total]]*10%,0)</f>
        <v>2.5</v>
      </c>
      <c r="K8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99" s="16">
        <f>VENTAS[[#This Row],[Total]]-VENTAS[[#This Row],[Comisión 10%]]-VENTAS[[#This Row],[Costo SIN Comision]]</f>
        <v>-2.5</v>
      </c>
      <c r="M899" s="16"/>
    </row>
    <row r="900" ht="20" customHeight="1" spans="1:13">
      <c r="A900" s="10">
        <v>45416</v>
      </c>
      <c r="B900" s="11"/>
      <c r="C900" s="11"/>
      <c r="D900" s="11" t="s">
        <v>20253</v>
      </c>
      <c r="E900" s="11" t="s">
        <v>20110</v>
      </c>
      <c r="F900" s="15" t="str">
        <f>IFERROR(VLOOKUP(VENTAS[[#This Row],[Código del producto Vendido]],STOCK[],5,FALSE),"-")</f>
        <v>-</v>
      </c>
      <c r="G900" s="15">
        <v>1</v>
      </c>
      <c r="H900" s="16">
        <v>35</v>
      </c>
      <c r="I900" s="16">
        <f>VENTAS[[#This Row],[Cantidad]]*VENTAS[[#This Row],[Precio Venta]]</f>
        <v>35</v>
      </c>
      <c r="J900" s="16">
        <f>IF(VENTAS[[#This Row],[Nombre del Gestor]]&gt;1,VENTAS[[#This Row],[Total]]*10%,0)</f>
        <v>3.5</v>
      </c>
      <c r="K9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00" s="16">
        <f>VENTAS[[#This Row],[Total]]-VENTAS[[#This Row],[Comisión 10%]]-VENTAS[[#This Row],[Costo SIN Comision]]</f>
        <v>-3.5</v>
      </c>
      <c r="M900" s="16"/>
    </row>
    <row r="901" ht="20" customHeight="1" spans="1:13">
      <c r="A901" s="10">
        <v>45416</v>
      </c>
      <c r="B901" s="11"/>
      <c r="C901" s="11" t="s">
        <v>20339</v>
      </c>
      <c r="D901" s="11"/>
      <c r="E901" s="11" t="s">
        <v>16476</v>
      </c>
      <c r="F901" s="15" t="str">
        <f>IFERROR(VLOOKUP(VENTAS[[#This Row],[Código del producto Vendido]],STOCK[],5,FALSE),"-")</f>
        <v>Alpargatas a cuadros - Talla 36</v>
      </c>
      <c r="G901" s="15">
        <v>1</v>
      </c>
      <c r="H901" s="16">
        <v>0</v>
      </c>
      <c r="I901" s="16">
        <f>VENTAS[[#This Row],[Cantidad]]*VENTAS[[#This Row],[Precio Venta]]</f>
        <v>0</v>
      </c>
      <c r="J901" s="16">
        <f>IF(VENTAS[[#This Row],[Nombre del Gestor]]&gt;1,VENTAS[[#This Row],[Total]]*10%,0)</f>
        <v>0</v>
      </c>
      <c r="K9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901" s="16">
        <f>VENTAS[[#This Row],[Total]]-VENTAS[[#This Row],[Comisión 10%]]-VENTAS[[#This Row],[Costo SIN Comision]]</f>
        <v>0</v>
      </c>
      <c r="M901" s="16"/>
    </row>
    <row r="902" ht="20" customHeight="1" spans="1:13">
      <c r="A902" s="10">
        <v>45416</v>
      </c>
      <c r="B902" s="11"/>
      <c r="C902" s="11"/>
      <c r="D902" s="11" t="s">
        <v>20253</v>
      </c>
      <c r="E902" s="11" t="s">
        <v>20101</v>
      </c>
      <c r="F902" s="15" t="str">
        <f>IFERROR(VLOOKUP(VENTAS[[#This Row],[Código del producto Vendido]],STOCK[],5,FALSE),"-")</f>
        <v>-</v>
      </c>
      <c r="G902" s="15">
        <v>1</v>
      </c>
      <c r="H902" s="16">
        <v>30</v>
      </c>
      <c r="I902" s="16">
        <f>VENTAS[[#This Row],[Cantidad]]*VENTAS[[#This Row],[Precio Venta]]</f>
        <v>30</v>
      </c>
      <c r="J902" s="16">
        <f>IF(VENTAS[[#This Row],[Nombre del Gestor]]&gt;1,VENTAS[[#This Row],[Total]]*10%,0)</f>
        <v>3</v>
      </c>
      <c r="K9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902" s="16">
        <f>VENTAS[[#This Row],[Total]]-VENTAS[[#This Row],[Comisión 10%]]-VENTAS[[#This Row],[Costo SIN Comision]]</f>
        <v>-3</v>
      </c>
      <c r="M902" s="16"/>
    </row>
    <row r="903" ht="20" customHeight="1" spans="1:13">
      <c r="A903" s="10">
        <v>45435</v>
      </c>
      <c r="B903" s="11"/>
      <c r="C903" s="11"/>
      <c r="D903" s="11"/>
      <c r="E903" s="11" t="s">
        <v>20077</v>
      </c>
      <c r="F903" s="15" t="str">
        <f>IFERROR(VLOOKUP(VENTAS[[#This Row],[Código del producto Vendido]],STOCK[],5,FALSE),"-")</f>
        <v>-</v>
      </c>
      <c r="G903" s="15">
        <v>1</v>
      </c>
      <c r="H903" s="16">
        <v>10</v>
      </c>
      <c r="I903" s="16">
        <f>VENTAS[[#This Row],[Cantidad]]*VENTAS[[#This Row],[Precio Venta]]</f>
        <v>10</v>
      </c>
      <c r="J903" s="16">
        <f>IF(VENTAS[[#This Row],[Nombre del Gestor]]&gt;1,VENTAS[[#This Row],[Total]]*10%,0)</f>
        <v>0</v>
      </c>
      <c r="K9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903" s="16">
        <f>VENTAS[[#This Row],[Total]]-VENTAS[[#This Row],[Comisión 10%]]-VENTAS[[#This Row],[Costo SIN Comision]]</f>
        <v>0</v>
      </c>
      <c r="M903" s="16"/>
    </row>
    <row r="904" ht="20" customHeight="1" spans="1:13">
      <c r="A904" s="10">
        <v>45416</v>
      </c>
      <c r="B904" s="11"/>
      <c r="C904" s="11"/>
      <c r="D904" s="11"/>
      <c r="E904" s="11" t="s">
        <v>20340</v>
      </c>
      <c r="F904" s="15" t="str">
        <f>IFERROR(VLOOKUP(VENTAS[[#This Row],[Código del producto Vendido]],STOCK[],5,FALSE),"-")</f>
        <v>-</v>
      </c>
      <c r="G904" s="15">
        <v>1</v>
      </c>
      <c r="H904" s="16">
        <v>20</v>
      </c>
      <c r="I904" s="16">
        <f>VENTAS[[#This Row],[Cantidad]]*VENTAS[[#This Row],[Precio Venta]]</f>
        <v>20</v>
      </c>
      <c r="J904" s="16">
        <f>IF(VENTAS[[#This Row],[Nombre del Gestor]]&gt;1,VENTAS[[#This Row],[Total]]*10%,0)</f>
        <v>0</v>
      </c>
      <c r="K9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04" s="16">
        <f>VENTAS[[#This Row],[Total]]-VENTAS[[#This Row],[Comisión 10%]]-VENTAS[[#This Row],[Costo SIN Comision]]</f>
        <v>0</v>
      </c>
      <c r="M904" s="16"/>
    </row>
    <row r="905" ht="20" customHeight="1" spans="1:13">
      <c r="A905" s="10">
        <v>45435</v>
      </c>
      <c r="B905" s="11"/>
      <c r="C905" s="11"/>
      <c r="D905" s="11" t="s">
        <v>20253</v>
      </c>
      <c r="E905" s="11" t="s">
        <v>20341</v>
      </c>
      <c r="F905" s="15" t="str">
        <f>IFERROR(VLOOKUP(VENTAS[[#This Row],[Código del producto Vendido]],STOCK[],5,FALSE),"-")</f>
        <v>-</v>
      </c>
      <c r="G905" s="15">
        <v>1</v>
      </c>
      <c r="H905" s="16">
        <v>30</v>
      </c>
      <c r="I905" s="16">
        <f>VENTAS[[#This Row],[Cantidad]]*VENTAS[[#This Row],[Precio Venta]]</f>
        <v>30</v>
      </c>
      <c r="J905" s="16">
        <f>IF(VENTAS[[#This Row],[Nombre del Gestor]]&gt;1,VENTAS[[#This Row],[Total]]*10%,0)</f>
        <v>3</v>
      </c>
      <c r="K9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905" s="16">
        <f>VENTAS[[#This Row],[Total]]-VENTAS[[#This Row],[Comisión 10%]]-VENTAS[[#This Row],[Costo SIN Comision]]</f>
        <v>-3</v>
      </c>
      <c r="M905" s="16"/>
    </row>
    <row r="906" ht="20" customHeight="1" spans="1:13">
      <c r="A906" s="10">
        <v>45434</v>
      </c>
      <c r="B906" s="11"/>
      <c r="C906" s="11"/>
      <c r="D906" s="11" t="s">
        <v>20253</v>
      </c>
      <c r="E906" s="11" t="s">
        <v>16658</v>
      </c>
      <c r="F906" s="15" t="str">
        <f>IFERROR(VLOOKUP(VENTAS[[#This Row],[Código del producto Vendido]],STOCK[],5,FALSE),"-")</f>
        <v>Zapatillas blanco casual - Talla 39</v>
      </c>
      <c r="G906" s="15">
        <v>2</v>
      </c>
      <c r="H906" s="16">
        <v>30</v>
      </c>
      <c r="I906" s="16">
        <f>VENTAS[[#This Row],[Cantidad]]*VENTAS[[#This Row],[Precio Venta]]</f>
        <v>60</v>
      </c>
      <c r="J906" s="16">
        <f>IF(VENTAS[[#This Row],[Nombre del Gestor]]&gt;1,VENTAS[[#This Row],[Total]]*10%,0)</f>
        <v>6</v>
      </c>
      <c r="K9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50.9411764705882</v>
      </c>
      <c r="L906" s="16">
        <f>VENTAS[[#This Row],[Total]]-VENTAS[[#This Row],[Comisión 10%]]-VENTAS[[#This Row],[Costo SIN Comision]]</f>
        <v>3.0588235294118</v>
      </c>
      <c r="M906" s="16"/>
    </row>
    <row r="907" ht="20" customHeight="1" spans="1:13">
      <c r="A907" s="10">
        <v>45422</v>
      </c>
      <c r="B907" s="11"/>
      <c r="C907" s="11"/>
      <c r="D907" s="11" t="s">
        <v>20253</v>
      </c>
      <c r="E907" s="11" t="s">
        <v>20342</v>
      </c>
      <c r="F907" s="15" t="str">
        <f>IFERROR(VLOOKUP(VENTAS[[#This Row],[Código del producto Vendido]],STOCK[],5,FALSE),"-")</f>
        <v>-</v>
      </c>
      <c r="G907" s="15">
        <v>1</v>
      </c>
      <c r="H907" s="16">
        <v>22</v>
      </c>
      <c r="I907" s="16">
        <f>VENTAS[[#This Row],[Cantidad]]*VENTAS[[#This Row],[Precio Venta]]</f>
        <v>22</v>
      </c>
      <c r="J907" s="16">
        <f>IF(VENTAS[[#This Row],[Nombre del Gestor]]&gt;1,VENTAS[[#This Row],[Total]]*10%,0)</f>
        <v>2.2</v>
      </c>
      <c r="K9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907" s="16">
        <f>VENTAS[[#This Row],[Total]]-VENTAS[[#This Row],[Comisión 10%]]-VENTAS[[#This Row],[Costo SIN Comision]]</f>
        <v>-2.2</v>
      </c>
      <c r="M907" s="16"/>
    </row>
    <row r="908" ht="20" customHeight="1" spans="1:13">
      <c r="A908" s="11"/>
      <c r="B908" s="11"/>
      <c r="C908" s="11" t="s">
        <v>19931</v>
      </c>
      <c r="D908" s="11"/>
      <c r="E908" s="11" t="s">
        <v>20342</v>
      </c>
      <c r="F908" s="15" t="str">
        <f>IFERROR(VLOOKUP(VENTAS[[#This Row],[Código del producto Vendido]],STOCK[],5,FALSE),"-")</f>
        <v>-</v>
      </c>
      <c r="G908" s="15">
        <v>1</v>
      </c>
      <c r="H908" s="16">
        <v>22</v>
      </c>
      <c r="I908" s="16">
        <f>VENTAS[[#This Row],[Cantidad]]*VENTAS[[#This Row],[Precio Venta]]</f>
        <v>22</v>
      </c>
      <c r="J908" s="16">
        <f>IF(VENTAS[[#This Row],[Nombre del Gestor]]&gt;1,VENTAS[[#This Row],[Total]]*10%,0)</f>
        <v>0</v>
      </c>
      <c r="K9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908" s="16">
        <f>VENTAS[[#This Row],[Total]]-VENTAS[[#This Row],[Comisión 10%]]-VENTAS[[#This Row],[Costo SIN Comision]]</f>
        <v>0</v>
      </c>
      <c r="M908" s="16"/>
    </row>
    <row r="909" ht="20" customHeight="1" spans="1:13">
      <c r="A909" s="11"/>
      <c r="B909" s="11"/>
      <c r="C909" s="11" t="s">
        <v>20343</v>
      </c>
      <c r="D909" s="11"/>
      <c r="E909" s="11" t="s">
        <v>20344</v>
      </c>
      <c r="F909" s="15" t="str">
        <f>IFERROR(VLOOKUP(VENTAS[[#This Row],[Código del producto Vendido]],STOCK[],5,FALSE),"-")</f>
        <v>-</v>
      </c>
      <c r="G909" s="15">
        <v>1</v>
      </c>
      <c r="H909" s="16">
        <v>22</v>
      </c>
      <c r="I909" s="16">
        <f>VENTAS[[#This Row],[Cantidad]]*VENTAS[[#This Row],[Precio Venta]]</f>
        <v>22</v>
      </c>
      <c r="J909" s="16">
        <f>IF(VENTAS[[#This Row],[Nombre del Gestor]]&gt;1,VENTAS[[#This Row],[Total]]*10%,0)</f>
        <v>0</v>
      </c>
      <c r="K9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909" s="16">
        <f>VENTAS[[#This Row],[Total]]-VENTAS[[#This Row],[Comisión 10%]]-VENTAS[[#This Row],[Costo SIN Comision]]</f>
        <v>0</v>
      </c>
      <c r="M909" s="16"/>
    </row>
    <row r="910" ht="20" customHeight="1" spans="1:13">
      <c r="A910" s="10">
        <v>45421</v>
      </c>
      <c r="B910" s="11"/>
      <c r="C910" s="11"/>
      <c r="D910" s="11" t="s">
        <v>20253</v>
      </c>
      <c r="E910" s="11" t="s">
        <v>20345</v>
      </c>
      <c r="F910" s="15" t="str">
        <f>IFERROR(VLOOKUP(VENTAS[[#This Row],[Código del producto Vendido]],STOCK[],5,FALSE),"-")</f>
        <v>-</v>
      </c>
      <c r="G910" s="15">
        <v>1</v>
      </c>
      <c r="H910" s="16">
        <v>25</v>
      </c>
      <c r="I910" s="16">
        <f>VENTAS[[#This Row],[Cantidad]]*VENTAS[[#This Row],[Precio Venta]]</f>
        <v>25</v>
      </c>
      <c r="J910" s="16">
        <f>IF(VENTAS[[#This Row],[Nombre del Gestor]]&gt;1,VENTAS[[#This Row],[Total]]*10%,0)</f>
        <v>2.5</v>
      </c>
      <c r="K9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10" s="16">
        <f>VENTAS[[#This Row],[Total]]-VENTAS[[#This Row],[Comisión 10%]]-VENTAS[[#This Row],[Costo SIN Comision]]</f>
        <v>-2.5</v>
      </c>
      <c r="M910" s="16"/>
    </row>
    <row r="911" ht="20" customHeight="1" spans="1:13">
      <c r="A911" s="10">
        <v>45428</v>
      </c>
      <c r="B911" s="11"/>
      <c r="C911" s="11"/>
      <c r="D911" s="11" t="s">
        <v>20253</v>
      </c>
      <c r="E911" s="11" t="s">
        <v>20346</v>
      </c>
      <c r="F911" s="15" t="str">
        <f>IFERROR(VLOOKUP(VENTAS[[#This Row],[Código del producto Vendido]],STOCK[],5,FALSE),"-")</f>
        <v>-</v>
      </c>
      <c r="G911" s="15">
        <v>1</v>
      </c>
      <c r="H911" s="16">
        <v>25</v>
      </c>
      <c r="I911" s="16">
        <f>VENTAS[[#This Row],[Cantidad]]*VENTAS[[#This Row],[Precio Venta]]</f>
        <v>25</v>
      </c>
      <c r="J911" s="16">
        <f>IF(VENTAS[[#This Row],[Nombre del Gestor]]&gt;1,VENTAS[[#This Row],[Total]]*10%,0)</f>
        <v>2.5</v>
      </c>
      <c r="K9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11" s="16">
        <f>VENTAS[[#This Row],[Total]]-VENTAS[[#This Row],[Comisión 10%]]-VENTAS[[#This Row],[Costo SIN Comision]]</f>
        <v>-2.5</v>
      </c>
      <c r="M911" s="16"/>
    </row>
    <row r="912" ht="20" customHeight="1" spans="1:13">
      <c r="A912" s="10">
        <v>45428</v>
      </c>
      <c r="B912" s="11"/>
      <c r="C912" s="11"/>
      <c r="D912" s="11" t="s">
        <v>20253</v>
      </c>
      <c r="E912" s="11" t="s">
        <v>20223</v>
      </c>
      <c r="F912" s="15" t="str">
        <f>IFERROR(VLOOKUP(VENTAS[[#This Row],[Código del producto Vendido]],STOCK[],5,FALSE),"-")</f>
        <v>-</v>
      </c>
      <c r="G912" s="15">
        <v>1</v>
      </c>
      <c r="H912" s="16">
        <v>30</v>
      </c>
      <c r="I912" s="16">
        <f>VENTAS[[#This Row],[Cantidad]]*VENTAS[[#This Row],[Precio Venta]]</f>
        <v>30</v>
      </c>
      <c r="J912" s="16">
        <f>IF(VENTAS[[#This Row],[Nombre del Gestor]]&gt;1,VENTAS[[#This Row],[Total]]*10%,0)</f>
        <v>3</v>
      </c>
      <c r="K9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912" s="16">
        <f>VENTAS[[#This Row],[Total]]-VENTAS[[#This Row],[Comisión 10%]]-VENTAS[[#This Row],[Costo SIN Comision]]</f>
        <v>-3</v>
      </c>
      <c r="M912" s="16"/>
    </row>
    <row r="913" ht="20" customHeight="1" spans="1:13">
      <c r="A913" s="10">
        <v>45428</v>
      </c>
      <c r="B913" s="11"/>
      <c r="C913" s="11"/>
      <c r="D913" s="11" t="s">
        <v>20253</v>
      </c>
      <c r="E913" s="11" t="s">
        <v>20136</v>
      </c>
      <c r="F913" s="15" t="str">
        <f>IFERROR(VLOOKUP(VENTAS[[#This Row],[Código del producto Vendido]],STOCK[],5,FALSE),"-")</f>
        <v>-</v>
      </c>
      <c r="G913" s="15">
        <v>1</v>
      </c>
      <c r="H913" s="16">
        <v>35</v>
      </c>
      <c r="I913" s="16">
        <f>VENTAS[[#This Row],[Cantidad]]*VENTAS[[#This Row],[Precio Venta]]</f>
        <v>35</v>
      </c>
      <c r="J913" s="16">
        <f>IF(VENTAS[[#This Row],[Nombre del Gestor]]&gt;1,VENTAS[[#This Row],[Total]]*10%,0)</f>
        <v>3.5</v>
      </c>
      <c r="K9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13" s="16">
        <f>VENTAS[[#This Row],[Total]]-VENTAS[[#This Row],[Comisión 10%]]-VENTAS[[#This Row],[Costo SIN Comision]]</f>
        <v>-3.5</v>
      </c>
      <c r="M913" s="16"/>
    </row>
    <row r="914" ht="20" customHeight="1" spans="1:13">
      <c r="A914" s="10">
        <v>45430</v>
      </c>
      <c r="B914" s="11"/>
      <c r="C914" s="11"/>
      <c r="D914" s="11" t="s">
        <v>20253</v>
      </c>
      <c r="E914" s="11" t="s">
        <v>20347</v>
      </c>
      <c r="F914" s="15" t="str">
        <f>IFERROR(VLOOKUP(VENTAS[[#This Row],[Código del producto Vendido]],STOCK[],5,FALSE),"-")</f>
        <v>-</v>
      </c>
      <c r="G914" s="15">
        <v>1</v>
      </c>
      <c r="H914" s="16">
        <v>30</v>
      </c>
      <c r="I914" s="16">
        <f>VENTAS[[#This Row],[Cantidad]]*VENTAS[[#This Row],[Precio Venta]]</f>
        <v>30</v>
      </c>
      <c r="J914" s="16">
        <f>IF(VENTAS[[#This Row],[Nombre del Gestor]]&gt;1,VENTAS[[#This Row],[Total]]*10%,0)</f>
        <v>3</v>
      </c>
      <c r="K9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914" s="16">
        <f>VENTAS[[#This Row],[Total]]-VENTAS[[#This Row],[Comisión 10%]]-VENTAS[[#This Row],[Costo SIN Comision]]</f>
        <v>-3</v>
      </c>
      <c r="M914" s="16"/>
    </row>
    <row r="915" ht="20" customHeight="1" spans="1:13">
      <c r="A915" s="10">
        <v>45430</v>
      </c>
      <c r="B915" s="11"/>
      <c r="C915" s="11" t="s">
        <v>20348</v>
      </c>
      <c r="D915" s="11"/>
      <c r="E915" s="11" t="s">
        <v>20349</v>
      </c>
      <c r="F915" s="15" t="str">
        <f>IFERROR(VLOOKUP(VENTAS[[#This Row],[Código del producto Vendido]],STOCK[],5,FALSE),"-")</f>
        <v>-</v>
      </c>
      <c r="G915" s="15">
        <v>1</v>
      </c>
      <c r="H915" s="16">
        <v>0</v>
      </c>
      <c r="I915" s="16">
        <f>VENTAS[[#This Row],[Cantidad]]*VENTAS[[#This Row],[Precio Venta]]</f>
        <v>0</v>
      </c>
      <c r="J915" s="16">
        <f>IF(VENTAS[[#This Row],[Nombre del Gestor]]&gt;1,VENTAS[[#This Row],[Total]]*10%,0)</f>
        <v>0</v>
      </c>
      <c r="K9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915" s="16">
        <f>VENTAS[[#This Row],[Total]]-VENTAS[[#This Row],[Comisión 10%]]-VENTAS[[#This Row],[Costo SIN Comision]]</f>
        <v>0</v>
      </c>
      <c r="M915" s="16"/>
    </row>
    <row r="916" ht="20" customHeight="1" spans="1:13">
      <c r="A916" s="10">
        <v>45430</v>
      </c>
      <c r="B916" s="11"/>
      <c r="C916" s="11"/>
      <c r="D916" s="11" t="s">
        <v>20253</v>
      </c>
      <c r="E916" s="11" t="s">
        <v>20316</v>
      </c>
      <c r="F916" s="15" t="str">
        <f>IFERROR(VLOOKUP(VENTAS[[#This Row],[Código del producto Vendido]],STOCK[],5,FALSE),"-")</f>
        <v>-</v>
      </c>
      <c r="G916" s="15">
        <v>1</v>
      </c>
      <c r="H916" s="16">
        <v>20</v>
      </c>
      <c r="I916" s="16">
        <f>VENTAS[[#This Row],[Cantidad]]*VENTAS[[#This Row],[Precio Venta]]</f>
        <v>20</v>
      </c>
      <c r="J916" s="16">
        <f>IF(VENTAS[[#This Row],[Nombre del Gestor]]&gt;1,VENTAS[[#This Row],[Total]]*10%,0)</f>
        <v>2</v>
      </c>
      <c r="K9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16" s="16">
        <f>VENTAS[[#This Row],[Total]]-VENTAS[[#This Row],[Comisión 10%]]-VENTAS[[#This Row],[Costo SIN Comision]]</f>
        <v>-2</v>
      </c>
      <c r="M916" s="16"/>
    </row>
    <row r="917" ht="20" customHeight="1" spans="1:13">
      <c r="A917" s="10">
        <v>45424</v>
      </c>
      <c r="B917" s="11"/>
      <c r="C917" s="11"/>
      <c r="D917" s="11" t="s">
        <v>20253</v>
      </c>
      <c r="E917" s="11" t="s">
        <v>20260</v>
      </c>
      <c r="F917" s="15" t="str">
        <f>IFERROR(VLOOKUP(VENTAS[[#This Row],[Código del producto Vendido]],STOCK[],5,FALSE),"-")</f>
        <v>-</v>
      </c>
      <c r="G917" s="15">
        <v>1</v>
      </c>
      <c r="H917" s="16">
        <v>27</v>
      </c>
      <c r="I917" s="16">
        <f>VENTAS[[#This Row],[Cantidad]]*VENTAS[[#This Row],[Precio Venta]]</f>
        <v>27</v>
      </c>
      <c r="J917" s="16">
        <f>IF(VENTAS[[#This Row],[Nombre del Gestor]]&gt;1,VENTAS[[#This Row],[Total]]*10%,0)</f>
        <v>2.7</v>
      </c>
      <c r="K9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917" s="16">
        <f>VENTAS[[#This Row],[Total]]-VENTAS[[#This Row],[Comisión 10%]]-VENTAS[[#This Row],[Costo SIN Comision]]</f>
        <v>-2.7</v>
      </c>
      <c r="M917" s="16"/>
    </row>
    <row r="918" ht="20" customHeight="1" spans="1:13">
      <c r="A918" s="10">
        <v>45424</v>
      </c>
      <c r="B918" s="11"/>
      <c r="C918" s="11"/>
      <c r="D918" s="11" t="s">
        <v>20253</v>
      </c>
      <c r="E918" s="11" t="s">
        <v>20277</v>
      </c>
      <c r="F918" s="15" t="str">
        <f>IFERROR(VLOOKUP(VENTAS[[#This Row],[Código del producto Vendido]],STOCK[],5,FALSE),"-")</f>
        <v>-</v>
      </c>
      <c r="G918" s="15">
        <v>2</v>
      </c>
      <c r="H918" s="16">
        <v>30</v>
      </c>
      <c r="I918" s="16">
        <f>VENTAS[[#This Row],[Cantidad]]*VENTAS[[#This Row],[Precio Venta]]</f>
        <v>60</v>
      </c>
      <c r="J918" s="16">
        <f>IF(VENTAS[[#This Row],[Nombre del Gestor]]&gt;1,VENTAS[[#This Row],[Total]]*10%,0)</f>
        <v>6</v>
      </c>
      <c r="K9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918" s="16">
        <f>VENTAS[[#This Row],[Total]]-VENTAS[[#This Row],[Comisión 10%]]-VENTAS[[#This Row],[Costo SIN Comision]]</f>
        <v>-6</v>
      </c>
      <c r="M918" s="16"/>
    </row>
    <row r="919" ht="20" customHeight="1" spans="1:13">
      <c r="A919" s="10">
        <v>45424</v>
      </c>
      <c r="B919" s="11"/>
      <c r="C919" s="11"/>
      <c r="D919" s="11" t="s">
        <v>20253</v>
      </c>
      <c r="E919" s="11" t="s">
        <v>20350</v>
      </c>
      <c r="F919" s="15" t="str">
        <f>IFERROR(VLOOKUP(VENTAS[[#This Row],[Código del producto Vendido]],STOCK[],5,FALSE),"-")</f>
        <v>-</v>
      </c>
      <c r="G919" s="15">
        <v>1</v>
      </c>
      <c r="H919" s="16">
        <v>18</v>
      </c>
      <c r="I919" s="16">
        <f>VENTAS[[#This Row],[Cantidad]]*VENTAS[[#This Row],[Precio Venta]]</f>
        <v>18</v>
      </c>
      <c r="J919" s="16">
        <f>IF(VENTAS[[#This Row],[Nombre del Gestor]]&gt;1,VENTAS[[#This Row],[Total]]*10%,0)</f>
        <v>1.8</v>
      </c>
      <c r="K9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919" s="16">
        <f>VENTAS[[#This Row],[Total]]-VENTAS[[#This Row],[Comisión 10%]]-VENTAS[[#This Row],[Costo SIN Comision]]</f>
        <v>-1.8</v>
      </c>
      <c r="M919" s="16"/>
    </row>
    <row r="920" ht="20" customHeight="1" spans="1:13">
      <c r="A920" s="10">
        <v>45431</v>
      </c>
      <c r="B920" s="11"/>
      <c r="C920" s="11"/>
      <c r="D920" s="11" t="s">
        <v>20253</v>
      </c>
      <c r="E920" s="11" t="s">
        <v>20351</v>
      </c>
      <c r="F920" s="15" t="str">
        <f>IFERROR(VLOOKUP(VENTAS[[#This Row],[Código del producto Vendido]],STOCK[],5,FALSE),"-")</f>
        <v>-</v>
      </c>
      <c r="G920" s="15">
        <v>1</v>
      </c>
      <c r="H920" s="16">
        <v>15</v>
      </c>
      <c r="I920" s="16">
        <f>VENTAS[[#This Row],[Cantidad]]*VENTAS[[#This Row],[Precio Venta]]</f>
        <v>15</v>
      </c>
      <c r="J920" s="16">
        <f>IF(VENTAS[[#This Row],[Nombre del Gestor]]&gt;1,VENTAS[[#This Row],[Total]]*10%,0)</f>
        <v>1.5</v>
      </c>
      <c r="K9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920" s="16">
        <f>VENTAS[[#This Row],[Total]]-VENTAS[[#This Row],[Comisión 10%]]-VENTAS[[#This Row],[Costo SIN Comision]]</f>
        <v>-1.5</v>
      </c>
      <c r="M920" s="16"/>
    </row>
    <row r="921" ht="20" customHeight="1" spans="1:13">
      <c r="A921" s="10">
        <v>45431</v>
      </c>
      <c r="B921" s="11"/>
      <c r="C921" s="11"/>
      <c r="D921" s="11" t="s">
        <v>20253</v>
      </c>
      <c r="E921" s="11" t="s">
        <v>20352</v>
      </c>
      <c r="F921" s="15" t="str">
        <f>IFERROR(VLOOKUP(VENTAS[[#This Row],[Código del producto Vendido]],STOCK[],5,FALSE),"-")</f>
        <v>-</v>
      </c>
      <c r="G921" s="15">
        <v>1</v>
      </c>
      <c r="H921" s="16">
        <v>35</v>
      </c>
      <c r="I921" s="16">
        <f>VENTAS[[#This Row],[Cantidad]]*VENTAS[[#This Row],[Precio Venta]]</f>
        <v>35</v>
      </c>
      <c r="J921" s="16">
        <f>IF(VENTAS[[#This Row],[Nombre del Gestor]]&gt;1,VENTAS[[#This Row],[Total]]*10%,0)</f>
        <v>3.5</v>
      </c>
      <c r="K9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21" s="16">
        <f>VENTAS[[#This Row],[Total]]-VENTAS[[#This Row],[Comisión 10%]]-VENTAS[[#This Row],[Costo SIN Comision]]</f>
        <v>-3.5</v>
      </c>
      <c r="M921" s="16"/>
    </row>
    <row r="922" ht="20" customHeight="1" spans="1:13">
      <c r="A922" s="10">
        <v>45431</v>
      </c>
      <c r="B922" s="11"/>
      <c r="C922" s="11"/>
      <c r="D922" s="11" t="s">
        <v>20253</v>
      </c>
      <c r="E922" s="11" t="s">
        <v>20155</v>
      </c>
      <c r="F922" s="15" t="str">
        <f>IFERROR(VLOOKUP(VENTAS[[#This Row],[Código del producto Vendido]],STOCK[],5,FALSE),"-")</f>
        <v>-</v>
      </c>
      <c r="G922" s="15">
        <v>1</v>
      </c>
      <c r="H922" s="16">
        <v>35</v>
      </c>
      <c r="I922" s="16">
        <f>VENTAS[[#This Row],[Cantidad]]*VENTAS[[#This Row],[Precio Venta]]</f>
        <v>35</v>
      </c>
      <c r="J922" s="16">
        <f>IF(VENTAS[[#This Row],[Nombre del Gestor]]&gt;1,VENTAS[[#This Row],[Total]]*10%,0)</f>
        <v>3.5</v>
      </c>
      <c r="K9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22" s="16">
        <f>VENTAS[[#This Row],[Total]]-VENTAS[[#This Row],[Comisión 10%]]-VENTAS[[#This Row],[Costo SIN Comision]]</f>
        <v>-3.5</v>
      </c>
      <c r="M922" s="16"/>
    </row>
    <row r="923" ht="20" customHeight="1" spans="1:13">
      <c r="A923" s="10">
        <v>45428</v>
      </c>
      <c r="B923" s="11"/>
      <c r="C923" s="11"/>
      <c r="D923" s="11" t="s">
        <v>20253</v>
      </c>
      <c r="E923" s="11" t="s">
        <v>16700</v>
      </c>
      <c r="F923" s="15" t="str">
        <f>IFERROR(VLOOKUP(VENTAS[[#This Row],[Código del producto Vendido]],STOCK[],5,FALSE),"-")</f>
        <v>Jean skinny oscuro - Talla 27_S</v>
      </c>
      <c r="G923" s="15">
        <v>1</v>
      </c>
      <c r="H923" s="16">
        <v>30</v>
      </c>
      <c r="I923" s="16">
        <f>VENTAS[[#This Row],[Cantidad]]*VENTAS[[#This Row],[Precio Venta]]</f>
        <v>30</v>
      </c>
      <c r="J923" s="16">
        <f>IF(VENTAS[[#This Row],[Nombre del Gestor]]&gt;1,VENTAS[[#This Row],[Total]]*10%,0)</f>
        <v>3</v>
      </c>
      <c r="K9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1.8</v>
      </c>
      <c r="L923" s="16">
        <f>VENTAS[[#This Row],[Total]]-VENTAS[[#This Row],[Comisión 10%]]-VENTAS[[#This Row],[Costo SIN Comision]]</f>
        <v>25.2</v>
      </c>
      <c r="M923" s="16"/>
    </row>
    <row r="924" ht="20" customHeight="1" spans="1:13">
      <c r="A924" s="10">
        <v>45428</v>
      </c>
      <c r="B924" s="11"/>
      <c r="C924" s="11"/>
      <c r="D924" s="11" t="s">
        <v>20253</v>
      </c>
      <c r="E924" s="11" t="s">
        <v>20353</v>
      </c>
      <c r="F924" s="15" t="str">
        <f>IFERROR(VLOOKUP(VENTAS[[#This Row],[Código del producto Vendido]],STOCK[],5,FALSE),"-")</f>
        <v>-</v>
      </c>
      <c r="G924" s="15">
        <v>1</v>
      </c>
      <c r="H924" s="16">
        <v>45</v>
      </c>
      <c r="I924" s="16">
        <f>VENTAS[[#This Row],[Cantidad]]*VENTAS[[#This Row],[Precio Venta]]</f>
        <v>45</v>
      </c>
      <c r="J924" s="16">
        <f>IF(VENTAS[[#This Row],[Nombre del Gestor]]&gt;1,VENTAS[[#This Row],[Total]]*10%,0)</f>
        <v>4.5</v>
      </c>
      <c r="K9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924" s="16">
        <f>VENTAS[[#This Row],[Total]]-VENTAS[[#This Row],[Comisión 10%]]-VENTAS[[#This Row],[Costo SIN Comision]]</f>
        <v>-4.5</v>
      </c>
      <c r="M924" s="16"/>
    </row>
    <row r="925" ht="20" customHeight="1" spans="1:13">
      <c r="A925" s="10">
        <v>45429</v>
      </c>
      <c r="B925" s="11"/>
      <c r="C925" s="11"/>
      <c r="D925" s="11" t="s">
        <v>20253</v>
      </c>
      <c r="E925" s="11" t="s">
        <v>20354</v>
      </c>
      <c r="F925" s="15" t="str">
        <f>IFERROR(VLOOKUP(VENTAS[[#This Row],[Código del producto Vendido]],STOCK[],5,FALSE),"-")</f>
        <v>-</v>
      </c>
      <c r="G925" s="15">
        <v>1</v>
      </c>
      <c r="H925" s="16">
        <v>22</v>
      </c>
      <c r="I925" s="16">
        <f>VENTAS[[#This Row],[Cantidad]]*VENTAS[[#This Row],[Precio Venta]]</f>
        <v>22</v>
      </c>
      <c r="J925" s="16">
        <f>IF(VENTAS[[#This Row],[Nombre del Gestor]]&gt;1,VENTAS[[#This Row],[Total]]*10%,0)</f>
        <v>2.2</v>
      </c>
      <c r="K9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925" s="16">
        <f>VENTAS[[#This Row],[Total]]-VENTAS[[#This Row],[Comisión 10%]]-VENTAS[[#This Row],[Costo SIN Comision]]</f>
        <v>-2.2</v>
      </c>
      <c r="M925" s="16"/>
    </row>
    <row r="926" ht="20" customHeight="1" spans="1:13">
      <c r="A926" s="10">
        <v>45430</v>
      </c>
      <c r="B926" s="11"/>
      <c r="C926" s="11"/>
      <c r="D926" s="11" t="s">
        <v>20253</v>
      </c>
      <c r="E926" s="11" t="s">
        <v>20350</v>
      </c>
      <c r="F926" s="15" t="str">
        <f>IFERROR(VLOOKUP(VENTAS[[#This Row],[Código del producto Vendido]],STOCK[],5,FALSE),"-")</f>
        <v>-</v>
      </c>
      <c r="G926" s="15">
        <v>1</v>
      </c>
      <c r="H926" s="16">
        <v>18</v>
      </c>
      <c r="I926" s="16">
        <f>VENTAS[[#This Row],[Cantidad]]*VENTAS[[#This Row],[Precio Venta]]</f>
        <v>18</v>
      </c>
      <c r="J926" s="16">
        <f>IF(VENTAS[[#This Row],[Nombre del Gestor]]&gt;1,VENTAS[[#This Row],[Total]]*10%,0)</f>
        <v>1.8</v>
      </c>
      <c r="K9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926" s="16">
        <f>VENTAS[[#This Row],[Total]]-VENTAS[[#This Row],[Comisión 10%]]-VENTAS[[#This Row],[Costo SIN Comision]]</f>
        <v>-1.8</v>
      </c>
      <c r="M926" s="16"/>
    </row>
    <row r="927" ht="20" customHeight="1" spans="1:13">
      <c r="A927" s="10">
        <v>45439</v>
      </c>
      <c r="B927" s="11"/>
      <c r="C927" s="11"/>
      <c r="D927" s="11" t="s">
        <v>20253</v>
      </c>
      <c r="E927" s="11" t="s">
        <v>20237</v>
      </c>
      <c r="F927" s="15" t="str">
        <f>IFERROR(VLOOKUP(VENTAS[[#This Row],[Código del producto Vendido]],STOCK[],5,FALSE),"-")</f>
        <v>-</v>
      </c>
      <c r="G927" s="15">
        <v>1</v>
      </c>
      <c r="H927" s="16">
        <v>22</v>
      </c>
      <c r="I927" s="16">
        <f>VENTAS[[#This Row],[Cantidad]]*VENTAS[[#This Row],[Precio Venta]]</f>
        <v>22</v>
      </c>
      <c r="J927" s="16">
        <f>IF(VENTAS[[#This Row],[Nombre del Gestor]]&gt;1,VENTAS[[#This Row],[Total]]*10%,0)</f>
        <v>2.2</v>
      </c>
      <c r="K9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927" s="16">
        <f>VENTAS[[#This Row],[Total]]-VENTAS[[#This Row],[Comisión 10%]]-VENTAS[[#This Row],[Costo SIN Comision]]</f>
        <v>-2.2</v>
      </c>
      <c r="M927" s="16"/>
    </row>
    <row r="928" ht="20" customHeight="1" spans="1:13">
      <c r="A928" s="10">
        <v>45439</v>
      </c>
      <c r="B928" s="11"/>
      <c r="C928" s="11"/>
      <c r="D928" s="11"/>
      <c r="E928" s="11" t="s">
        <v>16549</v>
      </c>
      <c r="F928" s="15" t="str">
        <f>IFERROR(VLOOKUP(VENTAS[[#This Row],[Código del producto Vendido]],STOCK[],5,FALSE),"-")</f>
        <v>Short de mezclilla con doblez no elastizado - Talla M</v>
      </c>
      <c r="G928" s="15">
        <v>1</v>
      </c>
      <c r="H928" s="16">
        <v>20</v>
      </c>
      <c r="I928" s="16">
        <f>VENTAS[[#This Row],[Cantidad]]*VENTAS[[#This Row],[Precio Venta]]</f>
        <v>20</v>
      </c>
      <c r="J928" s="16">
        <f>IF(VENTAS[[#This Row],[Nombre del Gestor]]&gt;1,VENTAS[[#This Row],[Total]]*10%,0)</f>
        <v>0</v>
      </c>
      <c r="K9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14.29</v>
      </c>
      <c r="L928" s="16">
        <f>VENTAS[[#This Row],[Total]]-VENTAS[[#This Row],[Comisión 10%]]-VENTAS[[#This Row],[Costo SIN Comision]]</f>
        <v>5.71</v>
      </c>
      <c r="M928" s="16"/>
    </row>
    <row r="929" ht="20" customHeight="1" spans="1:13">
      <c r="A929" s="10">
        <v>45440</v>
      </c>
      <c r="B929" s="11"/>
      <c r="C929" s="11"/>
      <c r="D929" s="11" t="s">
        <v>20253</v>
      </c>
      <c r="E929" s="11" t="s">
        <v>20355</v>
      </c>
      <c r="F929" s="15" t="str">
        <f>IFERROR(VLOOKUP(VENTAS[[#This Row],[Código del producto Vendido]],STOCK[],5,FALSE),"-")</f>
        <v>-</v>
      </c>
      <c r="G929" s="15">
        <v>1</v>
      </c>
      <c r="H929" s="16">
        <v>35</v>
      </c>
      <c r="I929" s="16">
        <f>VENTAS[[#This Row],[Cantidad]]*VENTAS[[#This Row],[Precio Venta]]</f>
        <v>35</v>
      </c>
      <c r="J929" s="16">
        <f>IF(VENTAS[[#This Row],[Nombre del Gestor]]&gt;1,VENTAS[[#This Row],[Total]]*10%,0)</f>
        <v>3.5</v>
      </c>
      <c r="K9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29" s="16">
        <f>VENTAS[[#This Row],[Total]]-VENTAS[[#This Row],[Comisión 10%]]-VENTAS[[#This Row],[Costo SIN Comision]]</f>
        <v>-3.5</v>
      </c>
      <c r="M929" s="16"/>
    </row>
    <row r="930" ht="20" customHeight="1" spans="1:13">
      <c r="A930" s="11"/>
      <c r="B930" s="11"/>
      <c r="C930" s="11" t="s">
        <v>20356</v>
      </c>
      <c r="D930" s="11"/>
      <c r="E930" s="11" t="s">
        <v>20357</v>
      </c>
      <c r="F930" s="15" t="str">
        <f>IFERROR(VLOOKUP(VENTAS[[#This Row],[Código del producto Vendido]],STOCK[],5,FALSE),"-")</f>
        <v>-</v>
      </c>
      <c r="G930" s="15">
        <v>1</v>
      </c>
      <c r="H930" s="16">
        <v>0</v>
      </c>
      <c r="I930" s="16">
        <f>VENTAS[[#This Row],[Cantidad]]*VENTAS[[#This Row],[Precio Venta]]</f>
        <v>0</v>
      </c>
      <c r="J930" s="16">
        <f>IF(VENTAS[[#This Row],[Nombre del Gestor]]&gt;1,VENTAS[[#This Row],[Total]]*10%,0)</f>
        <v>0</v>
      </c>
      <c r="K9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930" s="16">
        <f>VENTAS[[#This Row],[Total]]-VENTAS[[#This Row],[Comisión 10%]]-VENTAS[[#This Row],[Costo SIN Comision]]</f>
        <v>0</v>
      </c>
      <c r="M930" s="16"/>
    </row>
    <row r="931" ht="20" customHeight="1" spans="1:13">
      <c r="A931" s="11"/>
      <c r="B931" s="11"/>
      <c r="C931" s="11"/>
      <c r="D931" s="11" t="s">
        <v>20194</v>
      </c>
      <c r="E931" s="11" t="s">
        <v>19973</v>
      </c>
      <c r="F931" s="15" t="str">
        <f>IFERROR(VLOOKUP(VENTAS[[#This Row],[Código del producto Vendido]],STOCK[],5,FALSE),"-")</f>
        <v>-</v>
      </c>
      <c r="G931" s="15">
        <v>1</v>
      </c>
      <c r="H931" s="16">
        <v>15</v>
      </c>
      <c r="I931" s="16">
        <f>VENTAS[[#This Row],[Cantidad]]*VENTAS[[#This Row],[Precio Venta]]</f>
        <v>15</v>
      </c>
      <c r="J931" s="16">
        <f>IF(VENTAS[[#This Row],[Nombre del Gestor]]&gt;1,VENTAS[[#This Row],[Total]]*10%,0)</f>
        <v>1.5</v>
      </c>
      <c r="K9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931" s="16">
        <f>VENTAS[[#This Row],[Total]]-VENTAS[[#This Row],[Comisión 10%]]-VENTAS[[#This Row],[Costo SIN Comision]]</f>
        <v>-1.5</v>
      </c>
      <c r="M931" s="16"/>
    </row>
    <row r="932" ht="20" customHeight="1" spans="1:13">
      <c r="A932" s="10">
        <v>45440</v>
      </c>
      <c r="B932" s="11"/>
      <c r="C932" s="11"/>
      <c r="D932" s="11" t="s">
        <v>20253</v>
      </c>
      <c r="E932" s="11" t="s">
        <v>20002</v>
      </c>
      <c r="F932" s="15" t="str">
        <f>IFERROR(VLOOKUP(VENTAS[[#This Row],[Código del producto Vendido]],STOCK[],5,FALSE),"-")</f>
        <v>-</v>
      </c>
      <c r="G932" s="15">
        <v>1</v>
      </c>
      <c r="H932" s="16">
        <v>30</v>
      </c>
      <c r="I932" s="16">
        <f>VENTAS[[#This Row],[Cantidad]]*VENTAS[[#This Row],[Precio Venta]]</f>
        <v>30</v>
      </c>
      <c r="J932" s="16">
        <f>IF(VENTAS[[#This Row],[Nombre del Gestor]]&gt;1,VENTAS[[#This Row],[Total]]*10%,0)</f>
        <v>3</v>
      </c>
      <c r="K9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932" s="16">
        <f>VENTAS[[#This Row],[Total]]-VENTAS[[#This Row],[Comisión 10%]]-VENTAS[[#This Row],[Costo SIN Comision]]</f>
        <v>-3</v>
      </c>
      <c r="M932" s="16"/>
    </row>
    <row r="933" ht="20" customHeight="1" spans="1:13">
      <c r="A933" s="11"/>
      <c r="B933" s="11"/>
      <c r="C933" s="11"/>
      <c r="D933" s="11" t="s">
        <v>20253</v>
      </c>
      <c r="E933" s="11" t="s">
        <v>19859</v>
      </c>
      <c r="F933" s="15" t="str">
        <f>IFERROR(VLOOKUP(VENTAS[[#This Row],[Código del producto Vendido]],STOCK[],5,FALSE),"-")</f>
        <v>-</v>
      </c>
      <c r="G933" s="15">
        <v>1</v>
      </c>
      <c r="H933" s="16">
        <v>35</v>
      </c>
      <c r="I933" s="16">
        <f>VENTAS[[#This Row],[Cantidad]]*VENTAS[[#This Row],[Precio Venta]]</f>
        <v>35</v>
      </c>
      <c r="J933" s="16">
        <f>IF(VENTAS[[#This Row],[Nombre del Gestor]]&gt;1,VENTAS[[#This Row],[Total]]*10%,0)</f>
        <v>3.5</v>
      </c>
      <c r="K9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33" s="16">
        <f>VENTAS[[#This Row],[Total]]-VENTAS[[#This Row],[Comisión 10%]]-VENTAS[[#This Row],[Costo SIN Comision]]</f>
        <v>-3.5</v>
      </c>
      <c r="M933" s="16"/>
    </row>
    <row r="934" ht="20" customHeight="1" spans="1:13">
      <c r="A934" s="10">
        <v>45443</v>
      </c>
      <c r="B934" s="11"/>
      <c r="C934" s="11"/>
      <c r="D934" s="11"/>
      <c r="E934" s="11" t="s">
        <v>20358</v>
      </c>
      <c r="F934" s="15" t="str">
        <f>IFERROR(VLOOKUP(VENTAS[[#This Row],[Código del producto Vendido]],STOCK[],5,FALSE),"-")</f>
        <v>-</v>
      </c>
      <c r="G934" s="15">
        <v>1</v>
      </c>
      <c r="H934" s="16">
        <v>18</v>
      </c>
      <c r="I934" s="16">
        <f>VENTAS[[#This Row],[Cantidad]]*VENTAS[[#This Row],[Precio Venta]]</f>
        <v>18</v>
      </c>
      <c r="J934" s="16">
        <f>IF(VENTAS[[#This Row],[Nombre del Gestor]]&gt;1,VENTAS[[#This Row],[Total]]*10%,0)</f>
        <v>0</v>
      </c>
      <c r="K9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934" s="16">
        <f>VENTAS[[#This Row],[Total]]-VENTAS[[#This Row],[Comisión 10%]]-VENTAS[[#This Row],[Costo SIN Comision]]</f>
        <v>0</v>
      </c>
      <c r="M934" s="16"/>
    </row>
    <row r="935" ht="20" customHeight="1" spans="1:13">
      <c r="A935" s="10">
        <v>45443</v>
      </c>
      <c r="B935" s="11"/>
      <c r="C935" s="11"/>
      <c r="D935" s="11" t="s">
        <v>19799</v>
      </c>
      <c r="E935" s="11" t="s">
        <v>19709</v>
      </c>
      <c r="F935" s="15" t="str">
        <f>IFERROR(VLOOKUP(VENTAS[[#This Row],[Código del producto Vendido]],STOCK[],5,FALSE),"-")</f>
        <v>-</v>
      </c>
      <c r="G935" s="15">
        <v>1</v>
      </c>
      <c r="H935" s="16">
        <v>8</v>
      </c>
      <c r="I935" s="16">
        <f>VENTAS[[#This Row],[Cantidad]]*VENTAS[[#This Row],[Precio Venta]]</f>
        <v>8</v>
      </c>
      <c r="J935" s="16">
        <f>IF(VENTAS[[#This Row],[Nombre del Gestor]]&gt;1,VENTAS[[#This Row],[Total]]*10%,0)</f>
        <v>0.8</v>
      </c>
      <c r="K9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935" s="16">
        <f>VENTAS[[#This Row],[Total]]-VENTAS[[#This Row],[Comisión 10%]]-VENTAS[[#This Row],[Costo SIN Comision]]</f>
        <v>-0.8</v>
      </c>
      <c r="M935" s="16"/>
    </row>
    <row r="936" ht="20" customHeight="1" spans="1:13">
      <c r="A936" s="10">
        <v>45443</v>
      </c>
      <c r="B936" s="11"/>
      <c r="C936" s="11"/>
      <c r="D936" s="11" t="s">
        <v>19799</v>
      </c>
      <c r="E936" s="11" t="s">
        <v>20359</v>
      </c>
      <c r="F936" s="15" t="str">
        <f>IFERROR(VLOOKUP(VENTAS[[#This Row],[Código del producto Vendido]],STOCK[],5,FALSE),"-")</f>
        <v>-</v>
      </c>
      <c r="G936" s="15">
        <v>1</v>
      </c>
      <c r="H936" s="16">
        <v>8</v>
      </c>
      <c r="I936" s="16">
        <f>VENTAS[[#This Row],[Cantidad]]*VENTAS[[#This Row],[Precio Venta]]</f>
        <v>8</v>
      </c>
      <c r="J936" s="16">
        <f>IF(VENTAS[[#This Row],[Nombre del Gestor]]&gt;1,VENTAS[[#This Row],[Total]]*10%,0)</f>
        <v>0.8</v>
      </c>
      <c r="K9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936" s="16">
        <f>VENTAS[[#This Row],[Total]]-VENTAS[[#This Row],[Comisión 10%]]-VENTAS[[#This Row],[Costo SIN Comision]]</f>
        <v>-0.8</v>
      </c>
      <c r="M936" s="16"/>
    </row>
    <row r="937" ht="20" customHeight="1" spans="1:13">
      <c r="A937" s="10">
        <v>45443</v>
      </c>
      <c r="B937" s="11"/>
      <c r="C937" s="11"/>
      <c r="D937" s="11"/>
      <c r="E937" s="11" t="s">
        <v>20360</v>
      </c>
      <c r="F937" s="15" t="str">
        <f>IFERROR(VLOOKUP(VENTAS[[#This Row],[Código del producto Vendido]],STOCK[],5,FALSE),"-")</f>
        <v>-</v>
      </c>
      <c r="G937" s="15">
        <v>1</v>
      </c>
      <c r="H937" s="16">
        <v>8</v>
      </c>
      <c r="I937" s="16">
        <f>VENTAS[[#This Row],[Cantidad]]*VENTAS[[#This Row],[Precio Venta]]</f>
        <v>8</v>
      </c>
      <c r="J937" s="16">
        <f>IF(VENTAS[[#This Row],[Nombre del Gestor]]&gt;1,VENTAS[[#This Row],[Total]]*10%,0)</f>
        <v>0</v>
      </c>
      <c r="K9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937" s="16">
        <f>VENTAS[[#This Row],[Total]]-VENTAS[[#This Row],[Comisión 10%]]-VENTAS[[#This Row],[Costo SIN Comision]]</f>
        <v>0</v>
      </c>
      <c r="M937" s="16"/>
    </row>
    <row r="938" ht="20" customHeight="1" spans="1:13">
      <c r="A938" s="10">
        <v>45443</v>
      </c>
      <c r="B938" s="11"/>
      <c r="C938" s="11"/>
      <c r="D938" s="11" t="s">
        <v>20253</v>
      </c>
      <c r="E938" s="11" t="s">
        <v>20361</v>
      </c>
      <c r="F938" s="15" t="str">
        <f>IFERROR(VLOOKUP(VENTAS[[#This Row],[Código del producto Vendido]],STOCK[],5,FALSE),"-")</f>
        <v>-</v>
      </c>
      <c r="G938" s="15">
        <v>1</v>
      </c>
      <c r="H938" s="16">
        <v>35</v>
      </c>
      <c r="I938" s="16">
        <f>VENTAS[[#This Row],[Cantidad]]*VENTAS[[#This Row],[Precio Venta]]</f>
        <v>35</v>
      </c>
      <c r="J938" s="16">
        <f>IF(VENTAS[[#This Row],[Nombre del Gestor]]&gt;1,VENTAS[[#This Row],[Total]]*10%,0)</f>
        <v>3.5</v>
      </c>
      <c r="K9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38" s="16">
        <f>VENTAS[[#This Row],[Total]]-VENTAS[[#This Row],[Comisión 10%]]-VENTAS[[#This Row],[Costo SIN Comision]]</f>
        <v>-3.5</v>
      </c>
      <c r="M938" s="16"/>
    </row>
    <row r="939" ht="20" customHeight="1" spans="1:13">
      <c r="A939" s="10">
        <v>45439</v>
      </c>
      <c r="B939" s="11"/>
      <c r="C939" s="11"/>
      <c r="D939" s="11" t="s">
        <v>20253</v>
      </c>
      <c r="E939" s="11" t="s">
        <v>20362</v>
      </c>
      <c r="F939" s="15" t="str">
        <f>IFERROR(VLOOKUP(VENTAS[[#This Row],[Código del producto Vendido]],STOCK[],5,FALSE),"-")</f>
        <v>-</v>
      </c>
      <c r="G939" s="15">
        <v>1</v>
      </c>
      <c r="H939" s="16">
        <v>14</v>
      </c>
      <c r="I939" s="16">
        <f>VENTAS[[#This Row],[Cantidad]]*VENTAS[[#This Row],[Precio Venta]]</f>
        <v>14</v>
      </c>
      <c r="J939" s="16">
        <f>IF(VENTAS[[#This Row],[Nombre del Gestor]]&gt;1,VENTAS[[#This Row],[Total]]*10%,0)</f>
        <v>1.4</v>
      </c>
      <c r="K9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939" s="16">
        <f>VENTAS[[#This Row],[Total]]-VENTAS[[#This Row],[Comisión 10%]]-VENTAS[[#This Row],[Costo SIN Comision]]</f>
        <v>-1.4</v>
      </c>
      <c r="M939" s="16"/>
    </row>
    <row r="940" ht="20" customHeight="1" spans="1:13">
      <c r="A940" s="10">
        <v>45439</v>
      </c>
      <c r="B940" s="11"/>
      <c r="C940" s="11"/>
      <c r="D940" s="11"/>
      <c r="E940" s="11" t="s">
        <v>20363</v>
      </c>
      <c r="F940" s="15" t="str">
        <f>IFERROR(VLOOKUP(VENTAS[[#This Row],[Código del producto Vendido]],STOCK[],5,FALSE),"-")</f>
        <v>-</v>
      </c>
      <c r="G940" s="15">
        <v>1</v>
      </c>
      <c r="H940" s="16">
        <v>32</v>
      </c>
      <c r="I940" s="16">
        <f>VENTAS[[#This Row],[Cantidad]]*VENTAS[[#This Row],[Precio Venta]]</f>
        <v>32</v>
      </c>
      <c r="J940" s="16">
        <f>IF(VENTAS[[#This Row],[Nombre del Gestor]]&gt;1,VENTAS[[#This Row],[Total]]*10%,0)</f>
        <v>0</v>
      </c>
      <c r="K9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940" s="16">
        <f>VENTAS[[#This Row],[Total]]-VENTAS[[#This Row],[Comisión 10%]]-VENTAS[[#This Row],[Costo SIN Comision]]</f>
        <v>0</v>
      </c>
      <c r="M940" s="16"/>
    </row>
    <row r="941" ht="20" customHeight="1" spans="1:13">
      <c r="A941" s="10">
        <v>45436</v>
      </c>
      <c r="B941" s="11"/>
      <c r="C941" s="11"/>
      <c r="D941" s="11"/>
      <c r="E941" s="11" t="s">
        <v>20345</v>
      </c>
      <c r="F941" s="15" t="str">
        <f>IFERROR(VLOOKUP(VENTAS[[#This Row],[Código del producto Vendido]],STOCK[],5,FALSE),"-")</f>
        <v>-</v>
      </c>
      <c r="G941" s="15">
        <v>1</v>
      </c>
      <c r="H941" s="16">
        <v>25</v>
      </c>
      <c r="I941" s="16">
        <f>VENTAS[[#This Row],[Cantidad]]*VENTAS[[#This Row],[Precio Venta]]</f>
        <v>25</v>
      </c>
      <c r="J941" s="16">
        <f>IF(VENTAS[[#This Row],[Nombre del Gestor]]&gt;1,VENTAS[[#This Row],[Total]]*10%,0)</f>
        <v>0</v>
      </c>
      <c r="K9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41" s="16">
        <f>VENTAS[[#This Row],[Total]]-VENTAS[[#This Row],[Comisión 10%]]-VENTAS[[#This Row],[Costo SIN Comision]]</f>
        <v>0</v>
      </c>
      <c r="M941" s="16"/>
    </row>
    <row r="942" ht="20" customHeight="1" spans="1:13">
      <c r="A942" s="10">
        <v>45436</v>
      </c>
      <c r="B942" s="11"/>
      <c r="C942" s="11"/>
      <c r="D942" s="11"/>
      <c r="E942" s="11" t="s">
        <v>19801</v>
      </c>
      <c r="F942" s="15" t="str">
        <f>IFERROR(VLOOKUP(VENTAS[[#This Row],[Código del producto Vendido]],STOCK[],5,FALSE),"-")</f>
        <v>-</v>
      </c>
      <c r="G942" s="15">
        <v>1</v>
      </c>
      <c r="H942" s="16">
        <v>7</v>
      </c>
      <c r="I942" s="16">
        <f>VENTAS[[#This Row],[Cantidad]]*VENTAS[[#This Row],[Precio Venta]]</f>
        <v>7</v>
      </c>
      <c r="J942" s="16">
        <f>IF(VENTAS[[#This Row],[Nombre del Gestor]]&gt;1,VENTAS[[#This Row],[Total]]*10%,0)</f>
        <v>0</v>
      </c>
      <c r="K9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942" s="16">
        <f>VENTAS[[#This Row],[Total]]-VENTAS[[#This Row],[Comisión 10%]]-VENTAS[[#This Row],[Costo SIN Comision]]</f>
        <v>0</v>
      </c>
      <c r="M942" s="16"/>
    </row>
    <row r="943" ht="20" customHeight="1" spans="1:13">
      <c r="A943" s="10">
        <v>45436</v>
      </c>
      <c r="B943" s="11"/>
      <c r="C943" s="11"/>
      <c r="D943" s="11" t="s">
        <v>20253</v>
      </c>
      <c r="E943" s="11" t="s">
        <v>20347</v>
      </c>
      <c r="F943" s="15" t="str">
        <f>IFERROR(VLOOKUP(VENTAS[[#This Row],[Código del producto Vendido]],STOCK[],5,FALSE),"-")</f>
        <v>-</v>
      </c>
      <c r="G943" s="15">
        <v>1</v>
      </c>
      <c r="H943" s="16">
        <v>30</v>
      </c>
      <c r="I943" s="16">
        <f>VENTAS[[#This Row],[Cantidad]]*VENTAS[[#This Row],[Precio Venta]]</f>
        <v>30</v>
      </c>
      <c r="J943" s="16">
        <f>IF(VENTAS[[#This Row],[Nombre del Gestor]]&gt;1,VENTAS[[#This Row],[Total]]*10%,0)</f>
        <v>3</v>
      </c>
      <c r="K9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943" s="16">
        <f>VENTAS[[#This Row],[Total]]-VENTAS[[#This Row],[Comisión 10%]]-VENTAS[[#This Row],[Costo SIN Comision]]</f>
        <v>-3</v>
      </c>
      <c r="M943" s="16"/>
    </row>
    <row r="944" ht="20" customHeight="1" spans="1:13">
      <c r="A944" s="10">
        <v>45445</v>
      </c>
      <c r="B944" s="11"/>
      <c r="C944" s="11"/>
      <c r="D944" s="11" t="s">
        <v>20253</v>
      </c>
      <c r="E944" s="11" t="s">
        <v>20364</v>
      </c>
      <c r="F944" s="15" t="str">
        <f>IFERROR(VLOOKUP(VENTAS[[#This Row],[Código del producto Vendido]],STOCK[],5,FALSE),"-")</f>
        <v>-</v>
      </c>
      <c r="G944" s="15">
        <v>1</v>
      </c>
      <c r="H944" s="16">
        <v>25</v>
      </c>
      <c r="I944" s="16">
        <f>VENTAS[[#This Row],[Cantidad]]*VENTAS[[#This Row],[Precio Venta]]</f>
        <v>25</v>
      </c>
      <c r="J944" s="16">
        <f>IF(VENTAS[[#This Row],[Nombre del Gestor]]&gt;1,VENTAS[[#This Row],[Total]]*10%,0)</f>
        <v>2.5</v>
      </c>
      <c r="K9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44" s="16">
        <f>VENTAS[[#This Row],[Total]]-VENTAS[[#This Row],[Comisión 10%]]-VENTAS[[#This Row],[Costo SIN Comision]]</f>
        <v>-2.5</v>
      </c>
      <c r="M944" s="16"/>
    </row>
    <row r="945" ht="20" customHeight="1" spans="1:13">
      <c r="A945" s="10">
        <v>45445</v>
      </c>
      <c r="B945" s="11"/>
      <c r="C945" s="11"/>
      <c r="D945" s="11" t="s">
        <v>20253</v>
      </c>
      <c r="E945" s="11" t="s">
        <v>20365</v>
      </c>
      <c r="F945" s="15" t="str">
        <f>IFERROR(VLOOKUP(VENTAS[[#This Row],[Código del producto Vendido]],STOCK[],5,FALSE),"-")</f>
        <v>-</v>
      </c>
      <c r="G945" s="15">
        <v>1</v>
      </c>
      <c r="H945" s="16">
        <v>10</v>
      </c>
      <c r="I945" s="16">
        <f>VENTAS[[#This Row],[Cantidad]]*VENTAS[[#This Row],[Precio Venta]]</f>
        <v>10</v>
      </c>
      <c r="J945" s="16">
        <f>IF(VENTAS[[#This Row],[Nombre del Gestor]]&gt;1,VENTAS[[#This Row],[Total]]*10%,0)</f>
        <v>1</v>
      </c>
      <c r="K9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945" s="16">
        <f>VENTAS[[#This Row],[Total]]-VENTAS[[#This Row],[Comisión 10%]]-VENTAS[[#This Row],[Costo SIN Comision]]</f>
        <v>-1</v>
      </c>
      <c r="M945" s="16"/>
    </row>
    <row r="946" ht="20" customHeight="1" spans="1:13">
      <c r="A946" s="10">
        <v>45445</v>
      </c>
      <c r="B946" s="11"/>
      <c r="C946" s="11"/>
      <c r="D946" s="11" t="s">
        <v>20253</v>
      </c>
      <c r="E946" s="11" t="s">
        <v>20366</v>
      </c>
      <c r="F946" s="15" t="str">
        <f>IFERROR(VLOOKUP(VENTAS[[#This Row],[Código del producto Vendido]],STOCK[],5,FALSE),"-")</f>
        <v>-</v>
      </c>
      <c r="G946" s="15">
        <v>1</v>
      </c>
      <c r="H946" s="16">
        <v>25</v>
      </c>
      <c r="I946" s="16">
        <f>VENTAS[[#This Row],[Cantidad]]*VENTAS[[#This Row],[Precio Venta]]</f>
        <v>25</v>
      </c>
      <c r="J946" s="16">
        <f>IF(VENTAS[[#This Row],[Nombre del Gestor]]&gt;1,VENTAS[[#This Row],[Total]]*10%,0)</f>
        <v>2.5</v>
      </c>
      <c r="K9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46" s="16">
        <f>VENTAS[[#This Row],[Total]]-VENTAS[[#This Row],[Comisión 10%]]-VENTAS[[#This Row],[Costo SIN Comision]]</f>
        <v>-2.5</v>
      </c>
      <c r="M946" s="16"/>
    </row>
    <row r="947" ht="20" customHeight="1" spans="1:13">
      <c r="A947" s="10">
        <v>45445</v>
      </c>
      <c r="B947" s="11"/>
      <c r="C947" s="11"/>
      <c r="D947" s="11" t="s">
        <v>20253</v>
      </c>
      <c r="E947" s="11" t="s">
        <v>20367</v>
      </c>
      <c r="F947" s="15" t="str">
        <f>IFERROR(VLOOKUP(VENTAS[[#This Row],[Código del producto Vendido]],STOCK[],5,FALSE),"-")</f>
        <v>-</v>
      </c>
      <c r="G947" s="15">
        <v>1</v>
      </c>
      <c r="H947" s="16">
        <v>25</v>
      </c>
      <c r="I947" s="16">
        <f>VENTAS[[#This Row],[Cantidad]]*VENTAS[[#This Row],[Precio Venta]]</f>
        <v>25</v>
      </c>
      <c r="J947" s="16">
        <f>IF(VENTAS[[#This Row],[Nombre del Gestor]]&gt;1,VENTAS[[#This Row],[Total]]*10%,0)</f>
        <v>2.5</v>
      </c>
      <c r="K9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47" s="16">
        <f>VENTAS[[#This Row],[Total]]-VENTAS[[#This Row],[Comisión 10%]]-VENTAS[[#This Row],[Costo SIN Comision]]</f>
        <v>-2.5</v>
      </c>
      <c r="M947" s="16"/>
    </row>
    <row r="948" ht="20" customHeight="1" spans="1:13">
      <c r="A948" s="10">
        <v>45445</v>
      </c>
      <c r="B948" s="11"/>
      <c r="C948" s="11"/>
      <c r="D948" s="11" t="s">
        <v>20368</v>
      </c>
      <c r="E948" s="11" t="s">
        <v>20369</v>
      </c>
      <c r="F948" s="15" t="str">
        <f>IFERROR(VLOOKUP(VENTAS[[#This Row],[Código del producto Vendido]],STOCK[],5,FALSE),"-")</f>
        <v>-</v>
      </c>
      <c r="G948" s="15">
        <v>1</v>
      </c>
      <c r="H948" s="16">
        <v>20</v>
      </c>
      <c r="I948" s="16">
        <f>VENTAS[[#This Row],[Cantidad]]*VENTAS[[#This Row],[Precio Venta]]</f>
        <v>20</v>
      </c>
      <c r="J948" s="16">
        <f>IF(VENTAS[[#This Row],[Nombre del Gestor]]&gt;1,VENTAS[[#This Row],[Total]]*10%,0)</f>
        <v>2</v>
      </c>
      <c r="K9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48" s="16">
        <f>VENTAS[[#This Row],[Total]]-VENTAS[[#This Row],[Comisión 10%]]-VENTAS[[#This Row],[Costo SIN Comision]]</f>
        <v>-2</v>
      </c>
      <c r="M948" s="16"/>
    </row>
    <row r="949" ht="20" customHeight="1" spans="1:13">
      <c r="A949" s="10">
        <v>45445</v>
      </c>
      <c r="B949" s="11"/>
      <c r="C949" s="11"/>
      <c r="D949" s="11"/>
      <c r="E949" s="11" t="s">
        <v>20365</v>
      </c>
      <c r="F949" s="15" t="str">
        <f>IFERROR(VLOOKUP(VENTAS[[#This Row],[Código del producto Vendido]],STOCK[],5,FALSE),"-")</f>
        <v>-</v>
      </c>
      <c r="G949" s="15">
        <v>1</v>
      </c>
      <c r="H949" s="16">
        <v>10</v>
      </c>
      <c r="I949" s="16">
        <f>VENTAS[[#This Row],[Cantidad]]*VENTAS[[#This Row],[Precio Venta]]</f>
        <v>10</v>
      </c>
      <c r="J949" s="16">
        <f>IF(VENTAS[[#This Row],[Nombre del Gestor]]&gt;1,VENTAS[[#This Row],[Total]]*10%,0)</f>
        <v>0</v>
      </c>
      <c r="K9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949" s="16">
        <f>VENTAS[[#This Row],[Total]]-VENTAS[[#This Row],[Comisión 10%]]-VENTAS[[#This Row],[Costo SIN Comision]]</f>
        <v>0</v>
      </c>
      <c r="M949" s="16"/>
    </row>
    <row r="950" ht="20" customHeight="1" spans="1:13">
      <c r="A950" s="10">
        <v>45446</v>
      </c>
      <c r="B950" s="11"/>
      <c r="C950" s="11"/>
      <c r="D950" s="11"/>
      <c r="E950" s="11" t="s">
        <v>20365</v>
      </c>
      <c r="F950" s="15" t="str">
        <f>IFERROR(VLOOKUP(VENTAS[[#This Row],[Código del producto Vendido]],STOCK[],5,FALSE),"-")</f>
        <v>-</v>
      </c>
      <c r="G950" s="15">
        <v>1</v>
      </c>
      <c r="H950" s="16">
        <v>10</v>
      </c>
      <c r="I950" s="16">
        <f>VENTAS[[#This Row],[Cantidad]]*VENTAS[[#This Row],[Precio Venta]]</f>
        <v>10</v>
      </c>
      <c r="J950" s="16">
        <f>IF(VENTAS[[#This Row],[Nombre del Gestor]]&gt;1,VENTAS[[#This Row],[Total]]*10%,0)</f>
        <v>0</v>
      </c>
      <c r="K9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950" s="16">
        <f>VENTAS[[#This Row],[Total]]-VENTAS[[#This Row],[Comisión 10%]]-VENTAS[[#This Row],[Costo SIN Comision]]</f>
        <v>0</v>
      </c>
      <c r="M950" s="16"/>
    </row>
    <row r="951" ht="20" customHeight="1" spans="1:13">
      <c r="A951" s="10">
        <v>45446</v>
      </c>
      <c r="B951" s="11"/>
      <c r="C951" s="11" t="s">
        <v>19664</v>
      </c>
      <c r="D951" s="11"/>
      <c r="E951" s="11" t="s">
        <v>20370</v>
      </c>
      <c r="F951" s="15" t="str">
        <f>IFERROR(VLOOKUP(VENTAS[[#This Row],[Código del producto Vendido]],STOCK[],5,FALSE),"-")</f>
        <v>-</v>
      </c>
      <c r="G951" s="15">
        <v>1</v>
      </c>
      <c r="H951" s="16">
        <v>30</v>
      </c>
      <c r="I951" s="16">
        <f>VENTAS[[#This Row],[Cantidad]]*VENTAS[[#This Row],[Precio Venta]]</f>
        <v>30</v>
      </c>
      <c r="J951" s="16">
        <f>IF(VENTAS[[#This Row],[Nombre del Gestor]]&gt;1,VENTAS[[#This Row],[Total]]*10%,0)</f>
        <v>0</v>
      </c>
      <c r="K9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951" s="16">
        <f>VENTAS[[#This Row],[Total]]-VENTAS[[#This Row],[Comisión 10%]]-VENTAS[[#This Row],[Costo SIN Comision]]</f>
        <v>0</v>
      </c>
      <c r="M951" s="16"/>
    </row>
    <row r="952" ht="20" customHeight="1" spans="1:13">
      <c r="A952" s="10">
        <v>45446</v>
      </c>
      <c r="B952" s="11"/>
      <c r="C952" s="11" t="s">
        <v>19664</v>
      </c>
      <c r="D952" s="11"/>
      <c r="E952" s="11" t="s">
        <v>20371</v>
      </c>
      <c r="F952" s="15" t="str">
        <f>IFERROR(VLOOKUP(VENTAS[[#This Row],[Código del producto Vendido]],STOCK[],5,FALSE),"-")</f>
        <v>-</v>
      </c>
      <c r="G952" s="15">
        <v>1</v>
      </c>
      <c r="H952" s="16">
        <v>25</v>
      </c>
      <c r="I952" s="16">
        <f>VENTAS[[#This Row],[Cantidad]]*VENTAS[[#This Row],[Precio Venta]]</f>
        <v>25</v>
      </c>
      <c r="J952" s="16">
        <f>IF(VENTAS[[#This Row],[Nombre del Gestor]]&gt;1,VENTAS[[#This Row],[Total]]*10%,0)</f>
        <v>0</v>
      </c>
      <c r="K9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52" s="16">
        <f>VENTAS[[#This Row],[Total]]-VENTAS[[#This Row],[Comisión 10%]]-VENTAS[[#This Row],[Costo SIN Comision]]</f>
        <v>0</v>
      </c>
      <c r="M952" s="16"/>
    </row>
    <row r="953" ht="20" customHeight="1" spans="1:13">
      <c r="A953" s="10">
        <v>45446</v>
      </c>
      <c r="B953" s="11"/>
      <c r="C953" s="11"/>
      <c r="D953" s="11" t="s">
        <v>20253</v>
      </c>
      <c r="E953" s="11" t="s">
        <v>20366</v>
      </c>
      <c r="F953" s="15" t="str">
        <f>IFERROR(VLOOKUP(VENTAS[[#This Row],[Código del producto Vendido]],STOCK[],5,FALSE),"-")</f>
        <v>-</v>
      </c>
      <c r="G953" s="15">
        <v>2</v>
      </c>
      <c r="H953" s="16">
        <v>25</v>
      </c>
      <c r="I953" s="16">
        <f>VENTAS[[#This Row],[Cantidad]]*VENTAS[[#This Row],[Precio Venta]]</f>
        <v>50</v>
      </c>
      <c r="J953" s="16">
        <f>IF(VENTAS[[#This Row],[Nombre del Gestor]]&gt;1,VENTAS[[#This Row],[Total]]*10%,0)</f>
        <v>5</v>
      </c>
      <c r="K9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953" s="16">
        <f>VENTAS[[#This Row],[Total]]-VENTAS[[#This Row],[Comisión 10%]]-VENTAS[[#This Row],[Costo SIN Comision]]</f>
        <v>-5</v>
      </c>
      <c r="M953" s="16"/>
    </row>
    <row r="954" ht="20" customHeight="1" spans="1:13">
      <c r="A954" s="10">
        <v>45446</v>
      </c>
      <c r="B954" s="11"/>
      <c r="C954" s="11"/>
      <c r="D954" s="11" t="s">
        <v>20253</v>
      </c>
      <c r="E954" s="11" t="s">
        <v>20372</v>
      </c>
      <c r="F954" s="15" t="str">
        <f>IFERROR(VLOOKUP(VENTAS[[#This Row],[Código del producto Vendido]],STOCK[],5,FALSE),"-")</f>
        <v>-</v>
      </c>
      <c r="G954" s="15">
        <v>1</v>
      </c>
      <c r="H954" s="16">
        <v>35</v>
      </c>
      <c r="I954" s="16">
        <f>VENTAS[[#This Row],[Cantidad]]*VENTAS[[#This Row],[Precio Venta]]</f>
        <v>35</v>
      </c>
      <c r="J954" s="16">
        <f>IF(VENTAS[[#This Row],[Nombre del Gestor]]&gt;1,VENTAS[[#This Row],[Total]]*10%,0)</f>
        <v>3.5</v>
      </c>
      <c r="K9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54" s="16">
        <f>VENTAS[[#This Row],[Total]]-VENTAS[[#This Row],[Comisión 10%]]-VENTAS[[#This Row],[Costo SIN Comision]]</f>
        <v>-3.5</v>
      </c>
      <c r="M954" s="16"/>
    </row>
    <row r="955" ht="20" customHeight="1" spans="1:13">
      <c r="A955" s="10">
        <v>45447</v>
      </c>
      <c r="B955" s="11"/>
      <c r="C955" s="11"/>
      <c r="D955" s="11" t="s">
        <v>20253</v>
      </c>
      <c r="E955" s="11" t="s">
        <v>20373</v>
      </c>
      <c r="F955" s="15" t="str">
        <f>IFERROR(VLOOKUP(VENTAS[[#This Row],[Código del producto Vendido]],STOCK[],5,FALSE),"-")</f>
        <v>-</v>
      </c>
      <c r="G955" s="15">
        <v>1</v>
      </c>
      <c r="H955" s="16">
        <v>25</v>
      </c>
      <c r="I955" s="16">
        <f>VENTAS[[#This Row],[Cantidad]]*VENTAS[[#This Row],[Precio Venta]]</f>
        <v>25</v>
      </c>
      <c r="J955" s="16">
        <f>IF(VENTAS[[#This Row],[Nombre del Gestor]]&gt;1,VENTAS[[#This Row],[Total]]*10%,0)</f>
        <v>2.5</v>
      </c>
      <c r="K9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55" s="16">
        <f>VENTAS[[#This Row],[Total]]-VENTAS[[#This Row],[Comisión 10%]]-VENTAS[[#This Row],[Costo SIN Comision]]</f>
        <v>-2.5</v>
      </c>
      <c r="M955" s="16"/>
    </row>
    <row r="956" ht="20" customHeight="1" spans="1:13">
      <c r="A956" s="10">
        <v>45448</v>
      </c>
      <c r="B956" s="11"/>
      <c r="C956" s="11"/>
      <c r="D956" s="11"/>
      <c r="E956" s="11" t="s">
        <v>20374</v>
      </c>
      <c r="F956" s="15" t="str">
        <f>IFERROR(VLOOKUP(VENTAS[[#This Row],[Código del producto Vendido]],STOCK[],5,FALSE),"-")</f>
        <v>-</v>
      </c>
      <c r="G956" s="15">
        <v>1</v>
      </c>
      <c r="H956" s="16">
        <v>25</v>
      </c>
      <c r="I956" s="16">
        <f>VENTAS[[#This Row],[Cantidad]]*VENTAS[[#This Row],[Precio Venta]]</f>
        <v>25</v>
      </c>
      <c r="J956" s="16">
        <f>IF(VENTAS[[#This Row],[Nombre del Gestor]]&gt;1,VENTAS[[#This Row],[Total]]*10%,0)</f>
        <v>0</v>
      </c>
      <c r="K9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56" s="16">
        <f>VENTAS[[#This Row],[Total]]-VENTAS[[#This Row],[Comisión 10%]]-VENTAS[[#This Row],[Costo SIN Comision]]</f>
        <v>0</v>
      </c>
      <c r="M956" s="16"/>
    </row>
    <row r="957" ht="20" customHeight="1" spans="1:13">
      <c r="A957" s="10">
        <v>45448</v>
      </c>
      <c r="B957" s="11"/>
      <c r="C957" s="11"/>
      <c r="D957" s="11" t="s">
        <v>20253</v>
      </c>
      <c r="E957" s="11" t="s">
        <v>20375</v>
      </c>
      <c r="F957" s="15" t="str">
        <f>IFERROR(VLOOKUP(VENTAS[[#This Row],[Código del producto Vendido]],STOCK[],5,FALSE),"-")</f>
        <v>-</v>
      </c>
      <c r="G957" s="15">
        <v>1</v>
      </c>
      <c r="H957" s="16">
        <v>35</v>
      </c>
      <c r="I957" s="16">
        <f>VENTAS[[#This Row],[Cantidad]]*VENTAS[[#This Row],[Precio Venta]]</f>
        <v>35</v>
      </c>
      <c r="J957" s="16">
        <f>IF(VENTAS[[#This Row],[Nombre del Gestor]]&gt;1,VENTAS[[#This Row],[Total]]*10%,0)</f>
        <v>3.5</v>
      </c>
      <c r="K9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57" s="16">
        <f>VENTAS[[#This Row],[Total]]-VENTAS[[#This Row],[Comisión 10%]]-VENTAS[[#This Row],[Costo SIN Comision]]</f>
        <v>-3.5</v>
      </c>
      <c r="M957" s="16"/>
    </row>
    <row r="958" ht="20" customHeight="1" spans="1:13">
      <c r="A958" s="10">
        <v>45448</v>
      </c>
      <c r="B958" s="11"/>
      <c r="C958" s="11"/>
      <c r="D958" s="11" t="s">
        <v>20253</v>
      </c>
      <c r="E958" s="11" t="s">
        <v>20376</v>
      </c>
      <c r="F958" s="15" t="str">
        <f>IFERROR(VLOOKUP(VENTAS[[#This Row],[Código del producto Vendido]],STOCK[],5,FALSE),"-")</f>
        <v>-</v>
      </c>
      <c r="G958" s="15">
        <v>1</v>
      </c>
      <c r="H958" s="16">
        <v>20</v>
      </c>
      <c r="I958" s="16">
        <f>VENTAS[[#This Row],[Cantidad]]*VENTAS[[#This Row],[Precio Venta]]</f>
        <v>20</v>
      </c>
      <c r="J958" s="16">
        <f>IF(VENTAS[[#This Row],[Nombre del Gestor]]&gt;1,VENTAS[[#This Row],[Total]]*10%,0)</f>
        <v>2</v>
      </c>
      <c r="K9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58" s="16">
        <f>VENTAS[[#This Row],[Total]]-VENTAS[[#This Row],[Comisión 10%]]-VENTAS[[#This Row],[Costo SIN Comision]]</f>
        <v>-2</v>
      </c>
      <c r="M958" s="16"/>
    </row>
    <row r="959" ht="20" customHeight="1" spans="1:13">
      <c r="A959" s="10">
        <v>45449</v>
      </c>
      <c r="B959" s="11"/>
      <c r="C959" s="11"/>
      <c r="D959" s="11" t="s">
        <v>20377</v>
      </c>
      <c r="E959" s="11" t="s">
        <v>20378</v>
      </c>
      <c r="F959" s="15" t="str">
        <f>IFERROR(VLOOKUP(VENTAS[[#This Row],[Código del producto Vendido]],STOCK[],5,FALSE),"-")</f>
        <v>-</v>
      </c>
      <c r="G959" s="15">
        <v>1</v>
      </c>
      <c r="H959" s="16">
        <v>30</v>
      </c>
      <c r="I959" s="16">
        <f>VENTAS[[#This Row],[Cantidad]]*VENTAS[[#This Row],[Precio Venta]]</f>
        <v>30</v>
      </c>
      <c r="J959" s="16">
        <f>IF(VENTAS[[#This Row],[Nombre del Gestor]]&gt;1,VENTAS[[#This Row],[Total]]*10%,0)</f>
        <v>3</v>
      </c>
      <c r="K9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959" s="16">
        <f>VENTAS[[#This Row],[Total]]-VENTAS[[#This Row],[Comisión 10%]]-VENTAS[[#This Row],[Costo SIN Comision]]</f>
        <v>-3</v>
      </c>
      <c r="M959" s="16"/>
    </row>
    <row r="960" ht="20" customHeight="1" spans="1:13">
      <c r="A960" s="10">
        <v>45450</v>
      </c>
      <c r="B960" s="11"/>
      <c r="C960" s="11" t="s">
        <v>20379</v>
      </c>
      <c r="D960" s="11"/>
      <c r="E960" s="11" t="s">
        <v>20380</v>
      </c>
      <c r="F960" s="15" t="str">
        <f>IFERROR(VLOOKUP(VENTAS[[#This Row],[Código del producto Vendido]],STOCK[],5,FALSE),"-")</f>
        <v>-</v>
      </c>
      <c r="G960" s="15">
        <v>1</v>
      </c>
      <c r="H960" s="16">
        <v>35</v>
      </c>
      <c r="I960" s="16">
        <f>VENTAS[[#This Row],[Cantidad]]*VENTAS[[#This Row],[Precio Venta]]</f>
        <v>35</v>
      </c>
      <c r="J960" s="16">
        <f>IF(VENTAS[[#This Row],[Nombre del Gestor]]&gt;1,VENTAS[[#This Row],[Total]]*10%,0)</f>
        <v>0</v>
      </c>
      <c r="K9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60" s="16">
        <f>VENTAS[[#This Row],[Total]]-VENTAS[[#This Row],[Comisión 10%]]-VENTAS[[#This Row],[Costo SIN Comision]]</f>
        <v>0</v>
      </c>
      <c r="M960" s="16"/>
    </row>
    <row r="961" ht="20" customHeight="1" spans="1:13">
      <c r="A961" s="10">
        <v>45451</v>
      </c>
      <c r="B961" s="11"/>
      <c r="C961" s="11"/>
      <c r="D961" s="11" t="s">
        <v>20253</v>
      </c>
      <c r="E961" s="11" t="s">
        <v>20381</v>
      </c>
      <c r="F961" s="15" t="str">
        <f>IFERROR(VLOOKUP(VENTAS[[#This Row],[Código del producto Vendido]],STOCK[],5,FALSE),"-")</f>
        <v>-</v>
      </c>
      <c r="G961" s="15">
        <v>2</v>
      </c>
      <c r="H961" s="16">
        <v>18</v>
      </c>
      <c r="I961" s="16">
        <f>VENTAS[[#This Row],[Cantidad]]*VENTAS[[#This Row],[Precio Venta]]</f>
        <v>36</v>
      </c>
      <c r="J961" s="16">
        <f>IF(VENTAS[[#This Row],[Nombre del Gestor]]&gt;1,VENTAS[[#This Row],[Total]]*10%,0)</f>
        <v>3.6</v>
      </c>
      <c r="K9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36</v>
      </c>
      <c r="L961" s="16">
        <f>VENTAS[[#This Row],[Total]]-VENTAS[[#This Row],[Comisión 10%]]-VENTAS[[#This Row],[Costo SIN Comision]]</f>
        <v>-3.6</v>
      </c>
      <c r="M961" s="16"/>
    </row>
    <row r="962" ht="20" customHeight="1" spans="1:13">
      <c r="A962" s="10">
        <v>45452</v>
      </c>
      <c r="B962" s="11"/>
      <c r="C962" s="11"/>
      <c r="D962" s="11"/>
      <c r="E962" s="11" t="s">
        <v>16720</v>
      </c>
      <c r="F962" s="15" t="str">
        <f>IFERROR(VLOOKUP(VENTAS[[#This Row],[Código del producto Vendido]],STOCK[],5,FALSE),"-")</f>
        <v>Bañador clásico cuello V - Talla S</v>
      </c>
      <c r="G962" s="15">
        <v>1</v>
      </c>
      <c r="H962" s="16">
        <v>18</v>
      </c>
      <c r="I962" s="16">
        <f>VENTAS[[#This Row],[Cantidad]]*VENTAS[[#This Row],[Precio Venta]]</f>
        <v>18</v>
      </c>
      <c r="J962" s="16">
        <f>IF(VENTAS[[#This Row],[Nombre del Gestor]]&gt;1,VENTAS[[#This Row],[Total]]*10%,0)</f>
        <v>0</v>
      </c>
      <c r="K9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6.11</v>
      </c>
      <c r="L962" s="16">
        <f>VENTAS[[#This Row],[Total]]-VENTAS[[#This Row],[Comisión 10%]]-VENTAS[[#This Row],[Costo SIN Comision]]</f>
        <v>11.89</v>
      </c>
      <c r="M962" s="16"/>
    </row>
    <row r="963" ht="20" customHeight="1" spans="1:13">
      <c r="A963" s="10">
        <v>45453</v>
      </c>
      <c r="B963" s="11"/>
      <c r="C963" s="11" t="s">
        <v>20379</v>
      </c>
      <c r="D963" s="11"/>
      <c r="E963" s="11" t="s">
        <v>20382</v>
      </c>
      <c r="F963" s="15" t="str">
        <f>IFERROR(VLOOKUP(VENTAS[[#This Row],[Código del producto Vendido]],STOCK[],5,FALSE),"-")</f>
        <v>-</v>
      </c>
      <c r="G963" s="15">
        <v>1</v>
      </c>
      <c r="H963" s="16">
        <v>20</v>
      </c>
      <c r="I963" s="16">
        <f>VENTAS[[#This Row],[Cantidad]]*VENTAS[[#This Row],[Precio Venta]]</f>
        <v>20</v>
      </c>
      <c r="J963" s="16">
        <f>IF(VENTAS[[#This Row],[Nombre del Gestor]]&gt;1,VENTAS[[#This Row],[Total]]*10%,0)</f>
        <v>0</v>
      </c>
      <c r="K9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63" s="16">
        <f>VENTAS[[#This Row],[Total]]-VENTAS[[#This Row],[Comisión 10%]]-VENTAS[[#This Row],[Costo SIN Comision]]</f>
        <v>0</v>
      </c>
      <c r="M963" s="16"/>
    </row>
    <row r="964" ht="20" customHeight="1" spans="1:13">
      <c r="A964" s="10">
        <v>45454</v>
      </c>
      <c r="B964" s="11"/>
      <c r="C964" s="11" t="s">
        <v>20383</v>
      </c>
      <c r="D964" s="11"/>
      <c r="E964" s="11" t="s">
        <v>20384</v>
      </c>
      <c r="F964" s="15" t="str">
        <f>IFERROR(VLOOKUP(VENTAS[[#This Row],[Código del producto Vendido]],STOCK[],5,FALSE),"-")</f>
        <v>-</v>
      </c>
      <c r="G964" s="15">
        <v>1</v>
      </c>
      <c r="H964" s="16">
        <v>0</v>
      </c>
      <c r="I964" s="16">
        <f>VENTAS[[#This Row],[Cantidad]]*VENTAS[[#This Row],[Precio Venta]]</f>
        <v>0</v>
      </c>
      <c r="J964" s="16">
        <f>IF(VENTAS[[#This Row],[Nombre del Gestor]]&gt;1,VENTAS[[#This Row],[Total]]*10%,0)</f>
        <v>0</v>
      </c>
      <c r="K9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964" s="16">
        <f>VENTAS[[#This Row],[Total]]-VENTAS[[#This Row],[Comisión 10%]]-VENTAS[[#This Row],[Costo SIN Comision]]</f>
        <v>0</v>
      </c>
      <c r="M964" s="16"/>
    </row>
    <row r="965" ht="20" customHeight="1" spans="1:13">
      <c r="A965" s="10">
        <v>45455</v>
      </c>
      <c r="B965" s="11"/>
      <c r="C965" s="11" t="s">
        <v>19723</v>
      </c>
      <c r="D965" s="11"/>
      <c r="E965" s="11" t="s">
        <v>20385</v>
      </c>
      <c r="F965" s="15" t="str">
        <f>IFERROR(VLOOKUP(VENTAS[[#This Row],[Código del producto Vendido]],STOCK[],5,FALSE),"-")</f>
        <v>-</v>
      </c>
      <c r="G965" s="15">
        <v>1</v>
      </c>
      <c r="H965" s="16">
        <v>18</v>
      </c>
      <c r="I965" s="16">
        <f>VENTAS[[#This Row],[Cantidad]]*VENTAS[[#This Row],[Precio Venta]]</f>
        <v>18</v>
      </c>
      <c r="J965" s="16">
        <f>IF(VENTAS[[#This Row],[Nombre del Gestor]]&gt;1,VENTAS[[#This Row],[Total]]*10%,0)</f>
        <v>0</v>
      </c>
      <c r="K9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965" s="16">
        <f>VENTAS[[#This Row],[Total]]-VENTAS[[#This Row],[Comisión 10%]]-VENTAS[[#This Row],[Costo SIN Comision]]</f>
        <v>0</v>
      </c>
      <c r="M965" s="16"/>
    </row>
    <row r="966" ht="20" customHeight="1" spans="1:13">
      <c r="A966" s="10">
        <v>45456</v>
      </c>
      <c r="B966" s="11"/>
      <c r="C966" s="11"/>
      <c r="D966" s="11" t="s">
        <v>20253</v>
      </c>
      <c r="E966" s="11" t="s">
        <v>20365</v>
      </c>
      <c r="F966" s="15" t="str">
        <f>IFERROR(VLOOKUP(VENTAS[[#This Row],[Código del producto Vendido]],STOCK[],5,FALSE),"-")</f>
        <v>-</v>
      </c>
      <c r="G966" s="15">
        <v>2</v>
      </c>
      <c r="H966" s="16">
        <v>15</v>
      </c>
      <c r="I966" s="16">
        <f>VENTAS[[#This Row],[Cantidad]]*VENTAS[[#This Row],[Precio Venta]]</f>
        <v>30</v>
      </c>
      <c r="J966" s="16">
        <f>IF(VENTAS[[#This Row],[Nombre del Gestor]]&gt;1,VENTAS[[#This Row],[Total]]*10%,0)</f>
        <v>3</v>
      </c>
      <c r="K9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966" s="16">
        <f>VENTAS[[#This Row],[Total]]-VENTAS[[#This Row],[Comisión 10%]]-VENTAS[[#This Row],[Costo SIN Comision]]</f>
        <v>-3</v>
      </c>
      <c r="M966" s="16"/>
    </row>
    <row r="967" ht="20" customHeight="1" spans="1:13">
      <c r="A967" s="10">
        <v>45457</v>
      </c>
      <c r="B967" s="11"/>
      <c r="C967" s="11" t="s">
        <v>20379</v>
      </c>
      <c r="D967" s="11"/>
      <c r="E967" s="11" t="s">
        <v>20385</v>
      </c>
      <c r="F967" s="15" t="str">
        <f>IFERROR(VLOOKUP(VENTAS[[#This Row],[Código del producto Vendido]],STOCK[],5,FALSE),"-")</f>
        <v>-</v>
      </c>
      <c r="G967" s="15">
        <v>1</v>
      </c>
      <c r="H967" s="16">
        <v>18</v>
      </c>
      <c r="I967" s="16">
        <f>VENTAS[[#This Row],[Cantidad]]*VENTAS[[#This Row],[Precio Venta]]</f>
        <v>18</v>
      </c>
      <c r="J967" s="16">
        <f>IF(VENTAS[[#This Row],[Nombre del Gestor]]&gt;1,VENTAS[[#This Row],[Total]]*10%,0)</f>
        <v>0</v>
      </c>
      <c r="K9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967" s="16">
        <f>VENTAS[[#This Row],[Total]]-VENTAS[[#This Row],[Comisión 10%]]-VENTAS[[#This Row],[Costo SIN Comision]]</f>
        <v>0</v>
      </c>
      <c r="M967" s="16"/>
    </row>
    <row r="968" ht="20" customHeight="1" spans="1:13">
      <c r="A968" s="10">
        <v>45458</v>
      </c>
      <c r="B968" s="11"/>
      <c r="C968" s="11" t="s">
        <v>20386</v>
      </c>
      <c r="D968" s="11"/>
      <c r="E968" s="11" t="s">
        <v>20387</v>
      </c>
      <c r="F968" s="15" t="str">
        <f>IFERROR(VLOOKUP(VENTAS[[#This Row],[Código del producto Vendido]],STOCK[],5,FALSE),"-")</f>
        <v>-</v>
      </c>
      <c r="G968" s="15">
        <v>1</v>
      </c>
      <c r="H968" s="16">
        <v>0</v>
      </c>
      <c r="I968" s="16">
        <f>VENTAS[[#This Row],[Cantidad]]*VENTAS[[#This Row],[Precio Venta]]</f>
        <v>0</v>
      </c>
      <c r="J968" s="16">
        <f>IF(VENTAS[[#This Row],[Nombre del Gestor]]&gt;1,VENTAS[[#This Row],[Total]]*10%,0)</f>
        <v>0</v>
      </c>
      <c r="K9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968" s="16">
        <f>VENTAS[[#This Row],[Total]]-VENTAS[[#This Row],[Comisión 10%]]-VENTAS[[#This Row],[Costo SIN Comision]]</f>
        <v>0</v>
      </c>
      <c r="M968" s="16"/>
    </row>
    <row r="969" ht="20" customHeight="1" spans="1:13">
      <c r="A969" s="10">
        <v>45459</v>
      </c>
      <c r="B969" s="11"/>
      <c r="C969" s="11"/>
      <c r="D969" s="11" t="s">
        <v>20147</v>
      </c>
      <c r="E969" s="11" t="s">
        <v>20260</v>
      </c>
      <c r="F969" s="15" t="str">
        <f>IFERROR(VLOOKUP(VENTAS[[#This Row],[Código del producto Vendido]],STOCK[],5,FALSE),"-")</f>
        <v>-</v>
      </c>
      <c r="G969" s="15">
        <v>1</v>
      </c>
      <c r="H969" s="16">
        <v>27</v>
      </c>
      <c r="I969" s="16">
        <f>VENTAS[[#This Row],[Cantidad]]*VENTAS[[#This Row],[Precio Venta]]</f>
        <v>27</v>
      </c>
      <c r="J969" s="16">
        <f>IF(VENTAS[[#This Row],[Nombre del Gestor]]&gt;1,VENTAS[[#This Row],[Total]]*10%,0)</f>
        <v>2.7</v>
      </c>
      <c r="K9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969" s="16">
        <f>VENTAS[[#This Row],[Total]]-VENTAS[[#This Row],[Comisión 10%]]-VENTAS[[#This Row],[Costo SIN Comision]]</f>
        <v>-2.7</v>
      </c>
      <c r="M969" s="16"/>
    </row>
    <row r="970" ht="20" customHeight="1" spans="1:13">
      <c r="A970" s="10">
        <v>45460</v>
      </c>
      <c r="B970" s="11"/>
      <c r="C970" s="11"/>
      <c r="D970" s="11" t="s">
        <v>20388</v>
      </c>
      <c r="E970" s="11" t="s">
        <v>20389</v>
      </c>
      <c r="F970" s="15" t="str">
        <f>IFERROR(VLOOKUP(VENTAS[[#This Row],[Código del producto Vendido]],STOCK[],5,FALSE),"-")</f>
        <v>-</v>
      </c>
      <c r="G970" s="15">
        <v>1</v>
      </c>
      <c r="H970" s="16">
        <v>30</v>
      </c>
      <c r="I970" s="16">
        <f>VENTAS[[#This Row],[Cantidad]]*VENTAS[[#This Row],[Precio Venta]]</f>
        <v>30</v>
      </c>
      <c r="J970" s="16">
        <f>IF(VENTAS[[#This Row],[Nombre del Gestor]]&gt;1,VENTAS[[#This Row],[Total]]*10%,0)</f>
        <v>3</v>
      </c>
      <c r="K9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970" s="16">
        <f>VENTAS[[#This Row],[Total]]-VENTAS[[#This Row],[Comisión 10%]]-VENTAS[[#This Row],[Costo SIN Comision]]</f>
        <v>-3</v>
      </c>
      <c r="M970" s="16"/>
    </row>
    <row r="971" ht="20" customHeight="1" spans="1:13">
      <c r="A971" s="10">
        <v>45461</v>
      </c>
      <c r="B971" s="11"/>
      <c r="C971" s="11"/>
      <c r="D971" s="11" t="s">
        <v>20253</v>
      </c>
      <c r="E971" s="11" t="s">
        <v>20364</v>
      </c>
      <c r="F971" s="15" t="str">
        <f>IFERROR(VLOOKUP(VENTAS[[#This Row],[Código del producto Vendido]],STOCK[],5,FALSE),"-")</f>
        <v>-</v>
      </c>
      <c r="G971" s="15">
        <v>4</v>
      </c>
      <c r="H971" s="16">
        <v>25</v>
      </c>
      <c r="I971" s="16">
        <f>VENTAS[[#This Row],[Cantidad]]*VENTAS[[#This Row],[Precio Venta]]</f>
        <v>100</v>
      </c>
      <c r="J971" s="16">
        <f>IF(VENTAS[[#This Row],[Nombre del Gestor]]&gt;1,VENTAS[[#This Row],[Total]]*10%,0)</f>
        <v>10</v>
      </c>
      <c r="K9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100</v>
      </c>
      <c r="L971" s="16">
        <f>VENTAS[[#This Row],[Total]]-VENTAS[[#This Row],[Comisión 10%]]-VENTAS[[#This Row],[Costo SIN Comision]]</f>
        <v>-10</v>
      </c>
      <c r="M971" s="16"/>
    </row>
    <row r="972" ht="20" customHeight="1" spans="1:13">
      <c r="A972" s="10">
        <v>45462</v>
      </c>
      <c r="B972" s="11"/>
      <c r="C972" s="11"/>
      <c r="D972" s="11" t="s">
        <v>20253</v>
      </c>
      <c r="E972" s="11" t="s">
        <v>20385</v>
      </c>
      <c r="F972" s="15" t="str">
        <f>IFERROR(VLOOKUP(VENTAS[[#This Row],[Código del producto Vendido]],STOCK[],5,FALSE),"-")</f>
        <v>-</v>
      </c>
      <c r="G972" s="15">
        <v>3</v>
      </c>
      <c r="H972" s="16">
        <v>18</v>
      </c>
      <c r="I972" s="16">
        <f>VENTAS[[#This Row],[Cantidad]]*VENTAS[[#This Row],[Precio Venta]]</f>
        <v>54</v>
      </c>
      <c r="J972" s="16">
        <f>IF(VENTAS[[#This Row],[Nombre del Gestor]]&gt;1,VENTAS[[#This Row],[Total]]*10%,0)</f>
        <v>5.4</v>
      </c>
      <c r="K9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54</v>
      </c>
      <c r="L972" s="16">
        <f>VENTAS[[#This Row],[Total]]-VENTAS[[#This Row],[Comisión 10%]]-VENTAS[[#This Row],[Costo SIN Comision]]</f>
        <v>-5.4</v>
      </c>
      <c r="M972" s="16"/>
    </row>
    <row r="973" ht="20" customHeight="1" spans="1:13">
      <c r="A973" s="10">
        <v>45463</v>
      </c>
      <c r="B973" s="11"/>
      <c r="C973" s="11"/>
      <c r="D973" s="11" t="s">
        <v>20253</v>
      </c>
      <c r="E973" s="11" t="s">
        <v>20390</v>
      </c>
      <c r="F973" s="15" t="str">
        <f>IFERROR(VLOOKUP(VENTAS[[#This Row],[Código del producto Vendido]],STOCK[],5,FALSE),"-")</f>
        <v>-</v>
      </c>
      <c r="G973" s="15">
        <v>1</v>
      </c>
      <c r="H973" s="16">
        <v>15</v>
      </c>
      <c r="I973" s="16">
        <f>VENTAS[[#This Row],[Cantidad]]*VENTAS[[#This Row],[Precio Venta]]</f>
        <v>15</v>
      </c>
      <c r="J973" s="16">
        <f>IF(VENTAS[[#This Row],[Nombre del Gestor]]&gt;1,VENTAS[[#This Row],[Total]]*10%,0)</f>
        <v>1.5</v>
      </c>
      <c r="K9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973" s="16">
        <f>VENTAS[[#This Row],[Total]]-VENTAS[[#This Row],[Comisión 10%]]-VENTAS[[#This Row],[Costo SIN Comision]]</f>
        <v>-1.5</v>
      </c>
      <c r="M973" s="16"/>
    </row>
    <row r="974" ht="20" customHeight="1" spans="1:13">
      <c r="A974" s="10">
        <v>45464</v>
      </c>
      <c r="B974" s="11"/>
      <c r="C974" s="11"/>
      <c r="D974" s="11" t="s">
        <v>20253</v>
      </c>
      <c r="E974" s="11" t="s">
        <v>20391</v>
      </c>
      <c r="F974" s="15" t="str">
        <f>IFERROR(VLOOKUP(VENTAS[[#This Row],[Código del producto Vendido]],STOCK[],5,FALSE),"-")</f>
        <v>-</v>
      </c>
      <c r="G974" s="15">
        <v>1</v>
      </c>
      <c r="H974" s="16">
        <v>20</v>
      </c>
      <c r="I974" s="16">
        <f>VENTAS[[#This Row],[Cantidad]]*VENTAS[[#This Row],[Precio Venta]]</f>
        <v>20</v>
      </c>
      <c r="J974" s="16">
        <f>IF(VENTAS[[#This Row],[Nombre del Gestor]]&gt;1,VENTAS[[#This Row],[Total]]*10%,0)</f>
        <v>2</v>
      </c>
      <c r="K9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74" s="16">
        <f>VENTAS[[#This Row],[Total]]-VENTAS[[#This Row],[Comisión 10%]]-VENTAS[[#This Row],[Costo SIN Comision]]</f>
        <v>-2</v>
      </c>
      <c r="M974" s="16"/>
    </row>
    <row r="975" ht="20" customHeight="1" spans="1:13">
      <c r="A975" s="10">
        <v>45465</v>
      </c>
      <c r="B975" s="11"/>
      <c r="C975" s="11"/>
      <c r="D975" s="11" t="s">
        <v>20253</v>
      </c>
      <c r="E975" s="11" t="s">
        <v>20392</v>
      </c>
      <c r="F975" s="15" t="str">
        <f>IFERROR(VLOOKUP(VENTAS[[#This Row],[Código del producto Vendido]],STOCK[],5,FALSE),"-")</f>
        <v>-</v>
      </c>
      <c r="G975" s="15">
        <v>1</v>
      </c>
      <c r="H975" s="16">
        <v>12</v>
      </c>
      <c r="I975" s="16">
        <f>VENTAS[[#This Row],[Cantidad]]*VENTAS[[#This Row],[Precio Venta]]</f>
        <v>12</v>
      </c>
      <c r="J975" s="16">
        <f>IF(VENTAS[[#This Row],[Nombre del Gestor]]&gt;1,VENTAS[[#This Row],[Total]]*10%,0)</f>
        <v>1.2</v>
      </c>
      <c r="K9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975" s="16">
        <f>VENTAS[[#This Row],[Total]]-VENTAS[[#This Row],[Comisión 10%]]-VENTAS[[#This Row],[Costo SIN Comision]]</f>
        <v>-1.2</v>
      </c>
      <c r="M975" s="16"/>
    </row>
    <row r="976" ht="20" customHeight="1" spans="1:13">
      <c r="A976" s="10">
        <v>45466</v>
      </c>
      <c r="B976" s="11"/>
      <c r="C976" s="11"/>
      <c r="D976" s="11" t="s">
        <v>20253</v>
      </c>
      <c r="E976" s="11" t="s">
        <v>20393</v>
      </c>
      <c r="F976" s="15" t="str">
        <f>IFERROR(VLOOKUP(VENTAS[[#This Row],[Código del producto Vendido]],STOCK[],5,FALSE),"-")</f>
        <v>-</v>
      </c>
      <c r="G976" s="15">
        <v>1</v>
      </c>
      <c r="H976" s="16">
        <v>18</v>
      </c>
      <c r="I976" s="16">
        <f>VENTAS[[#This Row],[Cantidad]]*VENTAS[[#This Row],[Precio Venta]]</f>
        <v>18</v>
      </c>
      <c r="J976" s="16">
        <f>IF(VENTAS[[#This Row],[Nombre del Gestor]]&gt;1,VENTAS[[#This Row],[Total]]*10%,0)</f>
        <v>1.8</v>
      </c>
      <c r="K9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976" s="16">
        <f>VENTAS[[#This Row],[Total]]-VENTAS[[#This Row],[Comisión 10%]]-VENTAS[[#This Row],[Costo SIN Comision]]</f>
        <v>-1.8</v>
      </c>
      <c r="M976" s="16"/>
    </row>
    <row r="977" ht="20" customHeight="1" spans="1:13">
      <c r="A977" s="10">
        <v>45467</v>
      </c>
      <c r="B977" s="11"/>
      <c r="C977" s="11"/>
      <c r="D977" s="11" t="s">
        <v>20253</v>
      </c>
      <c r="E977" s="11" t="s">
        <v>19993</v>
      </c>
      <c r="F977" s="15" t="str">
        <f>IFERROR(VLOOKUP(VENTAS[[#This Row],[Código del producto Vendido]],STOCK[],5,FALSE),"-")</f>
        <v>-</v>
      </c>
      <c r="G977" s="15">
        <v>1</v>
      </c>
      <c r="H977" s="16">
        <v>25</v>
      </c>
      <c r="I977" s="16">
        <f>VENTAS[[#This Row],[Cantidad]]*VENTAS[[#This Row],[Precio Venta]]</f>
        <v>25</v>
      </c>
      <c r="J977" s="16">
        <f>IF(VENTAS[[#This Row],[Nombre del Gestor]]&gt;1,VENTAS[[#This Row],[Total]]*10%,0)</f>
        <v>2.5</v>
      </c>
      <c r="K9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77" s="16">
        <f>VENTAS[[#This Row],[Total]]-VENTAS[[#This Row],[Comisión 10%]]-VENTAS[[#This Row],[Costo SIN Comision]]</f>
        <v>-2.5</v>
      </c>
      <c r="M977" s="16"/>
    </row>
    <row r="978" ht="20" customHeight="1" spans="1:13">
      <c r="A978" s="10">
        <v>45468</v>
      </c>
      <c r="B978" s="11"/>
      <c r="C978" s="11"/>
      <c r="D978" s="11" t="s">
        <v>20394</v>
      </c>
      <c r="E978" s="11" t="s">
        <v>20167</v>
      </c>
      <c r="F978" s="15" t="str">
        <f>IFERROR(VLOOKUP(VENTAS[[#This Row],[Código del producto Vendido]],STOCK[],5,FALSE),"-")</f>
        <v>-</v>
      </c>
      <c r="G978" s="15">
        <v>1</v>
      </c>
      <c r="H978" s="16">
        <v>22</v>
      </c>
      <c r="I978" s="16">
        <f>VENTAS[[#This Row],[Cantidad]]*VENTAS[[#This Row],[Precio Venta]]</f>
        <v>22</v>
      </c>
      <c r="J978" s="16">
        <f>IF(VENTAS[[#This Row],[Nombre del Gestor]]&gt;1,VENTAS[[#This Row],[Total]]*10%,0)</f>
        <v>2.2</v>
      </c>
      <c r="K9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978" s="16">
        <f>VENTAS[[#This Row],[Total]]-VENTAS[[#This Row],[Comisión 10%]]-VENTAS[[#This Row],[Costo SIN Comision]]</f>
        <v>-2.2</v>
      </c>
      <c r="M978" s="16"/>
    </row>
    <row r="979" ht="20" customHeight="1" spans="1:13">
      <c r="A979" s="10">
        <v>45469</v>
      </c>
      <c r="B979" s="11"/>
      <c r="C979" s="11"/>
      <c r="D979" s="11" t="s">
        <v>20395</v>
      </c>
      <c r="E979" s="11" t="s">
        <v>20396</v>
      </c>
      <c r="F979" s="15" t="str">
        <f>IFERROR(VLOOKUP(VENTAS[[#This Row],[Código del producto Vendido]],STOCK[],5,FALSE),"-")</f>
        <v>-</v>
      </c>
      <c r="G979" s="15">
        <v>1</v>
      </c>
      <c r="H979" s="16">
        <v>20</v>
      </c>
      <c r="I979" s="16">
        <f>VENTAS[[#This Row],[Cantidad]]*VENTAS[[#This Row],[Precio Venta]]</f>
        <v>20</v>
      </c>
      <c r="J979" s="16">
        <f>IF(VENTAS[[#This Row],[Nombre del Gestor]]&gt;1,VENTAS[[#This Row],[Total]]*10%,0)</f>
        <v>2</v>
      </c>
      <c r="K9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79" s="16">
        <f>VENTAS[[#This Row],[Total]]-VENTAS[[#This Row],[Comisión 10%]]-VENTAS[[#This Row],[Costo SIN Comision]]</f>
        <v>-2</v>
      </c>
      <c r="M979" s="16"/>
    </row>
    <row r="980" ht="20" customHeight="1" spans="1:13">
      <c r="A980" s="10">
        <v>45470</v>
      </c>
      <c r="B980" s="11"/>
      <c r="C980" s="11"/>
      <c r="D980" s="11" t="s">
        <v>20395</v>
      </c>
      <c r="E980" s="11" t="s">
        <v>20397</v>
      </c>
      <c r="F980" s="15" t="str">
        <f>IFERROR(VLOOKUP(VENTAS[[#This Row],[Código del producto Vendido]],STOCK[],5,FALSE),"-")</f>
        <v>-</v>
      </c>
      <c r="G980" s="15">
        <v>1</v>
      </c>
      <c r="H980" s="16">
        <v>32</v>
      </c>
      <c r="I980" s="16">
        <f>VENTAS[[#This Row],[Cantidad]]*VENTAS[[#This Row],[Precio Venta]]</f>
        <v>32</v>
      </c>
      <c r="J980" s="16">
        <f>IF(VENTAS[[#This Row],[Nombre del Gestor]]&gt;1,VENTAS[[#This Row],[Total]]*10%,0)</f>
        <v>3.2</v>
      </c>
      <c r="K9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980" s="16">
        <f>VENTAS[[#This Row],[Total]]-VENTAS[[#This Row],[Comisión 10%]]-VENTAS[[#This Row],[Costo SIN Comision]]</f>
        <v>-3.2</v>
      </c>
      <c r="M980" s="16"/>
    </row>
    <row r="981" ht="20" customHeight="1" spans="1:13">
      <c r="A981" s="10">
        <v>45471</v>
      </c>
      <c r="B981" s="11"/>
      <c r="C981" s="11"/>
      <c r="D981" s="11" t="s">
        <v>20398</v>
      </c>
      <c r="E981" s="11" t="s">
        <v>20399</v>
      </c>
      <c r="F981" s="15" t="str">
        <f>IFERROR(VLOOKUP(VENTAS[[#This Row],[Código del producto Vendido]],STOCK[],5,FALSE),"-")</f>
        <v>-</v>
      </c>
      <c r="G981" s="15">
        <v>1</v>
      </c>
      <c r="H981" s="16">
        <v>25</v>
      </c>
      <c r="I981" s="16">
        <f>VENTAS[[#This Row],[Cantidad]]*VENTAS[[#This Row],[Precio Venta]]</f>
        <v>25</v>
      </c>
      <c r="J981" s="16">
        <f>IF(VENTAS[[#This Row],[Nombre del Gestor]]&gt;1,VENTAS[[#This Row],[Total]]*10%,0)</f>
        <v>2.5</v>
      </c>
      <c r="K9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81" s="16">
        <f>VENTAS[[#This Row],[Total]]-VENTAS[[#This Row],[Comisión 10%]]-VENTAS[[#This Row],[Costo SIN Comision]]</f>
        <v>-2.5</v>
      </c>
      <c r="M981" s="16"/>
    </row>
    <row r="982" ht="20" customHeight="1" spans="1:13">
      <c r="A982" s="10">
        <v>45472</v>
      </c>
      <c r="B982" s="11"/>
      <c r="C982" s="11"/>
      <c r="D982" s="11"/>
      <c r="E982" s="11" t="s">
        <v>19943</v>
      </c>
      <c r="F982" s="15" t="str">
        <f>IFERROR(VLOOKUP(VENTAS[[#This Row],[Código del producto Vendido]],STOCK[],5,FALSE),"-")</f>
        <v>-</v>
      </c>
      <c r="G982" s="15">
        <v>1</v>
      </c>
      <c r="H982" s="16">
        <v>10</v>
      </c>
      <c r="I982" s="16">
        <f>VENTAS[[#This Row],[Cantidad]]*VENTAS[[#This Row],[Precio Venta]]</f>
        <v>10</v>
      </c>
      <c r="J982" s="16">
        <f>IF(VENTAS[[#This Row],[Nombre del Gestor]]&gt;1,VENTAS[[#This Row],[Total]]*10%,0)</f>
        <v>0</v>
      </c>
      <c r="K9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982" s="16">
        <f>VENTAS[[#This Row],[Total]]-VENTAS[[#This Row],[Comisión 10%]]-VENTAS[[#This Row],[Costo SIN Comision]]</f>
        <v>0</v>
      </c>
      <c r="M982" s="16"/>
    </row>
    <row r="983" ht="20" customHeight="1" spans="1:13">
      <c r="A983" s="10">
        <v>45473</v>
      </c>
      <c r="B983" s="11"/>
      <c r="C983" s="11" t="s">
        <v>20248</v>
      </c>
      <c r="D983" s="11"/>
      <c r="E983" s="11" t="s">
        <v>20400</v>
      </c>
      <c r="F983" s="15" t="str">
        <f>IFERROR(VLOOKUP(VENTAS[[#This Row],[Código del producto Vendido]],STOCK[],5,FALSE),"-")</f>
        <v>-</v>
      </c>
      <c r="G983" s="15">
        <v>1</v>
      </c>
      <c r="H983" s="16">
        <v>35</v>
      </c>
      <c r="I983" s="16">
        <f>VENTAS[[#This Row],[Cantidad]]*VENTAS[[#This Row],[Precio Venta]]</f>
        <v>35</v>
      </c>
      <c r="J983" s="16">
        <f>IF(VENTAS[[#This Row],[Nombre del Gestor]]&gt;1,VENTAS[[#This Row],[Total]]*10%,0)</f>
        <v>0</v>
      </c>
      <c r="K9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83" s="16">
        <f>VENTAS[[#This Row],[Total]]-VENTAS[[#This Row],[Comisión 10%]]-VENTAS[[#This Row],[Costo SIN Comision]]</f>
        <v>0</v>
      </c>
      <c r="M983" s="16"/>
    </row>
    <row r="984" ht="20" customHeight="1" spans="1:13">
      <c r="A984" s="10">
        <v>45444</v>
      </c>
      <c r="B984" s="11"/>
      <c r="C984" s="11"/>
      <c r="D984" s="11"/>
      <c r="E984" s="11" t="s">
        <v>20401</v>
      </c>
      <c r="F984" s="15" t="str">
        <f>IFERROR(VLOOKUP(VENTAS[[#This Row],[Código del producto Vendido]],STOCK[],5,FALSE),"-")</f>
        <v>-</v>
      </c>
      <c r="G984" s="15">
        <v>1</v>
      </c>
      <c r="H984" s="16">
        <v>25</v>
      </c>
      <c r="I984" s="16">
        <f>VENTAS[[#This Row],[Cantidad]]*VENTAS[[#This Row],[Precio Venta]]</f>
        <v>25</v>
      </c>
      <c r="J984" s="16">
        <f>IF(VENTAS[[#This Row],[Nombre del Gestor]]&gt;1,VENTAS[[#This Row],[Total]]*10%,0)</f>
        <v>0</v>
      </c>
      <c r="K9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84" s="16">
        <f>VENTAS[[#This Row],[Total]]-VENTAS[[#This Row],[Comisión 10%]]-VENTAS[[#This Row],[Costo SIN Comision]]</f>
        <v>0</v>
      </c>
      <c r="M984" s="16"/>
    </row>
    <row r="985" ht="20" customHeight="1" spans="1:13">
      <c r="A985" s="10">
        <v>45445</v>
      </c>
      <c r="B985" s="11"/>
      <c r="C985" s="11"/>
      <c r="D985" s="11" t="s">
        <v>20377</v>
      </c>
      <c r="E985" s="11" t="s">
        <v>20292</v>
      </c>
      <c r="F985" s="15" t="str">
        <f>IFERROR(VLOOKUP(VENTAS[[#This Row],[Código del producto Vendido]],STOCK[],5,FALSE),"-")</f>
        <v>-</v>
      </c>
      <c r="G985" s="15">
        <v>1</v>
      </c>
      <c r="H985" s="16">
        <v>25</v>
      </c>
      <c r="I985" s="16">
        <f>VENTAS[[#This Row],[Cantidad]]*VENTAS[[#This Row],[Precio Venta]]</f>
        <v>25</v>
      </c>
      <c r="J985" s="16">
        <f>IF(VENTAS[[#This Row],[Nombre del Gestor]]&gt;1,VENTAS[[#This Row],[Total]]*10%,0)</f>
        <v>2.5</v>
      </c>
      <c r="K9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85" s="16">
        <f>VENTAS[[#This Row],[Total]]-VENTAS[[#This Row],[Comisión 10%]]-VENTAS[[#This Row],[Costo SIN Comision]]</f>
        <v>-2.5</v>
      </c>
      <c r="M985" s="16"/>
    </row>
    <row r="986" ht="20" customHeight="1" spans="1:13">
      <c r="A986" s="10">
        <v>45446</v>
      </c>
      <c r="B986" s="11"/>
      <c r="C986" s="11"/>
      <c r="D986" s="11" t="s">
        <v>19723</v>
      </c>
      <c r="E986" s="11" t="s">
        <v>20402</v>
      </c>
      <c r="F986" s="15" t="str">
        <f>IFERROR(VLOOKUP(VENTAS[[#This Row],[Código del producto Vendido]],STOCK[],5,FALSE),"-")</f>
        <v>-</v>
      </c>
      <c r="G986" s="15">
        <v>1</v>
      </c>
      <c r="H986" s="16">
        <v>25</v>
      </c>
      <c r="I986" s="16">
        <f>VENTAS[[#This Row],[Cantidad]]*VENTAS[[#This Row],[Precio Venta]]</f>
        <v>25</v>
      </c>
      <c r="J986" s="16">
        <f>IF(VENTAS[[#This Row],[Nombre del Gestor]]&gt;1,VENTAS[[#This Row],[Total]]*10%,0)</f>
        <v>2.5</v>
      </c>
      <c r="K9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86" s="16">
        <f>VENTAS[[#This Row],[Total]]-VENTAS[[#This Row],[Comisión 10%]]-VENTAS[[#This Row],[Costo SIN Comision]]</f>
        <v>-2.5</v>
      </c>
      <c r="M986" s="16"/>
    </row>
    <row r="987" ht="20" customHeight="1" spans="1:13">
      <c r="A987" s="10">
        <v>45447</v>
      </c>
      <c r="B987" s="11"/>
      <c r="C987" s="11"/>
      <c r="D987" s="11" t="s">
        <v>20395</v>
      </c>
      <c r="E987" s="11" t="s">
        <v>20392</v>
      </c>
      <c r="F987" s="15" t="str">
        <f>IFERROR(VLOOKUP(VENTAS[[#This Row],[Código del producto Vendido]],STOCK[],5,FALSE),"-")</f>
        <v>-</v>
      </c>
      <c r="G987" s="15">
        <v>1</v>
      </c>
      <c r="H987" s="16">
        <v>12</v>
      </c>
      <c r="I987" s="16">
        <f>VENTAS[[#This Row],[Cantidad]]*VENTAS[[#This Row],[Precio Venta]]</f>
        <v>12</v>
      </c>
      <c r="J987" s="16">
        <f>IF(VENTAS[[#This Row],[Nombre del Gestor]]&gt;1,VENTAS[[#This Row],[Total]]*10%,0)</f>
        <v>1.2</v>
      </c>
      <c r="K9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987" s="16">
        <f>VENTAS[[#This Row],[Total]]-VENTAS[[#This Row],[Comisión 10%]]-VENTAS[[#This Row],[Costo SIN Comision]]</f>
        <v>-1.2</v>
      </c>
      <c r="M987" s="16"/>
    </row>
    <row r="988" ht="20" customHeight="1" spans="1:13">
      <c r="A988" s="10">
        <v>45448</v>
      </c>
      <c r="B988" s="11"/>
      <c r="C988" s="11" t="s">
        <v>20248</v>
      </c>
      <c r="D988" s="11"/>
      <c r="E988" s="11" t="s">
        <v>20403</v>
      </c>
      <c r="F988" s="15" t="str">
        <f>IFERROR(VLOOKUP(VENTAS[[#This Row],[Código del producto Vendido]],STOCK[],5,FALSE),"-")</f>
        <v>-</v>
      </c>
      <c r="G988" s="15">
        <v>1</v>
      </c>
      <c r="H988" s="16">
        <v>20</v>
      </c>
      <c r="I988" s="16">
        <f>VENTAS[[#This Row],[Cantidad]]*VENTAS[[#This Row],[Precio Venta]]</f>
        <v>20</v>
      </c>
      <c r="J988" s="16">
        <f>IF(VENTAS[[#This Row],[Nombre del Gestor]]&gt;1,VENTAS[[#This Row],[Total]]*10%,0)</f>
        <v>0</v>
      </c>
      <c r="K9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88" s="16">
        <f>VENTAS[[#This Row],[Total]]-VENTAS[[#This Row],[Comisión 10%]]-VENTAS[[#This Row],[Costo SIN Comision]]</f>
        <v>0</v>
      </c>
      <c r="M988" s="16"/>
    </row>
    <row r="989" ht="20" customHeight="1" spans="1:13">
      <c r="A989" s="10">
        <v>45449</v>
      </c>
      <c r="B989" s="11"/>
      <c r="C989" s="11" t="s">
        <v>20248</v>
      </c>
      <c r="D989" s="11"/>
      <c r="E989" s="11" t="s">
        <v>20404</v>
      </c>
      <c r="F989" s="15" t="str">
        <f>IFERROR(VLOOKUP(VENTAS[[#This Row],[Código del producto Vendido]],STOCK[],5,FALSE),"-")</f>
        <v>-</v>
      </c>
      <c r="G989" s="15">
        <v>1</v>
      </c>
      <c r="H989" s="16">
        <v>17</v>
      </c>
      <c r="I989" s="16">
        <f>VENTAS[[#This Row],[Cantidad]]*VENTAS[[#This Row],[Precio Venta]]</f>
        <v>17</v>
      </c>
      <c r="J989" s="16">
        <f>IF(VENTAS[[#This Row],[Nombre del Gestor]]&gt;1,VENTAS[[#This Row],[Total]]*10%,0)</f>
        <v>0</v>
      </c>
      <c r="K9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989" s="16">
        <f>VENTAS[[#This Row],[Total]]-VENTAS[[#This Row],[Comisión 10%]]-VENTAS[[#This Row],[Costo SIN Comision]]</f>
        <v>0</v>
      </c>
      <c r="M989" s="16"/>
    </row>
    <row r="990" ht="20" customHeight="1" spans="1:13">
      <c r="A990" s="10">
        <v>45450</v>
      </c>
      <c r="B990" s="11"/>
      <c r="C990" s="11" t="s">
        <v>20405</v>
      </c>
      <c r="D990" s="11" t="s">
        <v>20395</v>
      </c>
      <c r="E990" s="11" t="s">
        <v>20406</v>
      </c>
      <c r="F990" s="15" t="str">
        <f>IFERROR(VLOOKUP(VENTAS[[#This Row],[Código del producto Vendido]],STOCK[],5,FALSE),"-")</f>
        <v>-</v>
      </c>
      <c r="G990" s="15">
        <v>1</v>
      </c>
      <c r="H990" s="16">
        <v>20</v>
      </c>
      <c r="I990" s="16">
        <f>VENTAS[[#This Row],[Cantidad]]*VENTAS[[#This Row],[Precio Venta]]</f>
        <v>20</v>
      </c>
      <c r="J990" s="16">
        <f>IF(VENTAS[[#This Row],[Nombre del Gestor]]&gt;1,VENTAS[[#This Row],[Total]]*10%,0)</f>
        <v>2</v>
      </c>
      <c r="K9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90" s="16">
        <f>VENTAS[[#This Row],[Total]]-VENTAS[[#This Row],[Comisión 10%]]-VENTAS[[#This Row],[Costo SIN Comision]]</f>
        <v>-2</v>
      </c>
      <c r="M990" s="16"/>
    </row>
    <row r="991" ht="20" customHeight="1" spans="1:13">
      <c r="A991" s="10">
        <v>45451</v>
      </c>
      <c r="B991" s="11"/>
      <c r="C991" s="11" t="s">
        <v>20407</v>
      </c>
      <c r="D991" s="11" t="s">
        <v>20147</v>
      </c>
      <c r="E991" s="11" t="s">
        <v>20408</v>
      </c>
      <c r="F991" s="15" t="str">
        <f>IFERROR(VLOOKUP(VENTAS[[#This Row],[Código del producto Vendido]],STOCK[],5,FALSE),"-")</f>
        <v>-</v>
      </c>
      <c r="G991" s="15">
        <v>1</v>
      </c>
      <c r="H991" s="16">
        <v>35</v>
      </c>
      <c r="I991" s="16">
        <f>VENTAS[[#This Row],[Cantidad]]*VENTAS[[#This Row],[Precio Venta]]</f>
        <v>35</v>
      </c>
      <c r="J991" s="16">
        <f>IF(VENTAS[[#This Row],[Nombre del Gestor]]&gt;1,VENTAS[[#This Row],[Total]]*10%,0)</f>
        <v>3.5</v>
      </c>
      <c r="K9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91" s="16">
        <f>VENTAS[[#This Row],[Total]]-VENTAS[[#This Row],[Comisión 10%]]-VENTAS[[#This Row],[Costo SIN Comision]]</f>
        <v>-3.5</v>
      </c>
      <c r="M991" s="16"/>
    </row>
    <row r="992" ht="20" customHeight="1" spans="1:13">
      <c r="A992" s="10">
        <v>45452</v>
      </c>
      <c r="B992" s="11"/>
      <c r="C992" s="11" t="s">
        <v>20409</v>
      </c>
      <c r="D992" s="11" t="s">
        <v>20388</v>
      </c>
      <c r="E992" s="11" t="s">
        <v>20410</v>
      </c>
      <c r="F992" s="15" t="str">
        <f>IFERROR(VLOOKUP(VENTAS[[#This Row],[Código del producto Vendido]],STOCK[],5,FALSE),"-")</f>
        <v>-</v>
      </c>
      <c r="G992" s="15">
        <v>1</v>
      </c>
      <c r="H992" s="16">
        <v>28</v>
      </c>
      <c r="I992" s="16">
        <f>VENTAS[[#This Row],[Cantidad]]*VENTAS[[#This Row],[Precio Venta]]</f>
        <v>28</v>
      </c>
      <c r="J992" s="16">
        <f>IF(VENTAS[[#This Row],[Nombre del Gestor]]&gt;1,VENTAS[[#This Row],[Total]]*10%,0)</f>
        <v>2.8</v>
      </c>
      <c r="K9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992" s="16">
        <f>VENTAS[[#This Row],[Total]]-VENTAS[[#This Row],[Comisión 10%]]-VENTAS[[#This Row],[Costo SIN Comision]]</f>
        <v>-2.8</v>
      </c>
      <c r="M992" s="16"/>
    </row>
    <row r="993" ht="20" customHeight="1" spans="1:13">
      <c r="A993" s="10">
        <v>45453</v>
      </c>
      <c r="B993" s="11"/>
      <c r="C993" s="11" t="s">
        <v>20409</v>
      </c>
      <c r="D993" s="11" t="s">
        <v>20388</v>
      </c>
      <c r="E993" s="11" t="s">
        <v>16578</v>
      </c>
      <c r="F993" s="15" t="str">
        <f>IFERROR(VLOOKUP(VENTAS[[#This Row],[Código del producto Vendido]],STOCK[],5,FALSE),"-")</f>
        <v>Conjunto Skort &amp; top Floreado - Talla M</v>
      </c>
      <c r="G993" s="15">
        <v>1</v>
      </c>
      <c r="H993" s="16">
        <v>25</v>
      </c>
      <c r="I993" s="16">
        <f>VENTAS[[#This Row],[Cantidad]]*VENTAS[[#This Row],[Precio Venta]]</f>
        <v>25</v>
      </c>
      <c r="J993" s="16">
        <f>IF(VENTAS[[#This Row],[Nombre del Gestor]]&gt;1,VENTAS[[#This Row],[Total]]*10%,0)</f>
        <v>2.5</v>
      </c>
      <c r="K9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993" s="16">
        <f>VENTAS[[#This Row],[Total]]-VENTAS[[#This Row],[Comisión 10%]]-VENTAS[[#This Row],[Costo SIN Comision]]</f>
        <v>7.5</v>
      </c>
      <c r="M993" s="16"/>
    </row>
    <row r="994" ht="20" customHeight="1" spans="1:13">
      <c r="A994" s="10">
        <v>45454</v>
      </c>
      <c r="B994" s="11"/>
      <c r="C994" s="11" t="s">
        <v>20411</v>
      </c>
      <c r="D994" s="11" t="s">
        <v>20253</v>
      </c>
      <c r="E994" s="11" t="s">
        <v>20412</v>
      </c>
      <c r="F994" s="15" t="str">
        <f>IFERROR(VLOOKUP(VENTAS[[#This Row],[Código del producto Vendido]],STOCK[],5,FALSE),"-")</f>
        <v>-</v>
      </c>
      <c r="G994" s="15">
        <v>1</v>
      </c>
      <c r="H994" s="16">
        <v>12</v>
      </c>
      <c r="I994" s="16">
        <f>VENTAS[[#This Row],[Cantidad]]*VENTAS[[#This Row],[Precio Venta]]</f>
        <v>12</v>
      </c>
      <c r="J994" s="16">
        <f>IF(VENTAS[[#This Row],[Nombre del Gestor]]&gt;1,VENTAS[[#This Row],[Total]]*10%,0)</f>
        <v>1.2</v>
      </c>
      <c r="K9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994" s="16">
        <f>VENTAS[[#This Row],[Total]]-VENTAS[[#This Row],[Comisión 10%]]-VENTAS[[#This Row],[Costo SIN Comision]]</f>
        <v>-1.2</v>
      </c>
      <c r="M994" s="16"/>
    </row>
    <row r="995" ht="20" customHeight="1" spans="1:13">
      <c r="A995" s="10">
        <v>45455</v>
      </c>
      <c r="B995" s="11"/>
      <c r="C995" s="11" t="s">
        <v>20413</v>
      </c>
      <c r="D995" s="11" t="s">
        <v>20395</v>
      </c>
      <c r="E995" s="11" t="s">
        <v>20414</v>
      </c>
      <c r="F995" s="15" t="str">
        <f>IFERROR(VLOOKUP(VENTAS[[#This Row],[Código del producto Vendido]],STOCK[],5,FALSE),"-")</f>
        <v>-</v>
      </c>
      <c r="G995" s="15">
        <v>1</v>
      </c>
      <c r="H995" s="16">
        <v>25</v>
      </c>
      <c r="I995" s="16">
        <f>VENTAS[[#This Row],[Cantidad]]*VENTAS[[#This Row],[Precio Venta]]</f>
        <v>25</v>
      </c>
      <c r="J995" s="16">
        <f>IF(VENTAS[[#This Row],[Nombre del Gestor]]&gt;1,VENTAS[[#This Row],[Total]]*10%,0)</f>
        <v>2.5</v>
      </c>
      <c r="K9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95" s="16">
        <f>VENTAS[[#This Row],[Total]]-VENTAS[[#This Row],[Comisión 10%]]-VENTAS[[#This Row],[Costo SIN Comision]]</f>
        <v>-2.5</v>
      </c>
      <c r="M995" s="16"/>
    </row>
    <row r="996" ht="20" customHeight="1" spans="1:13">
      <c r="A996" s="10">
        <v>45456</v>
      </c>
      <c r="B996" s="11"/>
      <c r="C996" s="11" t="s">
        <v>20415</v>
      </c>
      <c r="D996" s="11" t="s">
        <v>20253</v>
      </c>
      <c r="E996" s="11" t="s">
        <v>20416</v>
      </c>
      <c r="F996" s="15" t="str">
        <f>IFERROR(VLOOKUP(VENTAS[[#This Row],[Código del producto Vendido]],STOCK[],5,FALSE),"-")</f>
        <v>-</v>
      </c>
      <c r="G996" s="15">
        <v>1</v>
      </c>
      <c r="H996" s="16">
        <v>35</v>
      </c>
      <c r="I996" s="16">
        <f>VENTAS[[#This Row],[Cantidad]]*VENTAS[[#This Row],[Precio Venta]]</f>
        <v>35</v>
      </c>
      <c r="J996" s="16">
        <f>IF(VENTAS[[#This Row],[Nombre del Gestor]]&gt;1,VENTAS[[#This Row],[Total]]*10%,0)</f>
        <v>3.5</v>
      </c>
      <c r="K9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96" s="16">
        <f>VENTAS[[#This Row],[Total]]-VENTAS[[#This Row],[Comisión 10%]]-VENTAS[[#This Row],[Costo SIN Comision]]</f>
        <v>-3.5</v>
      </c>
      <c r="M996" s="16"/>
    </row>
    <row r="997" ht="20" customHeight="1" spans="1:13">
      <c r="A997" s="10">
        <v>45457</v>
      </c>
      <c r="B997" s="11"/>
      <c r="C997" s="11" t="s">
        <v>20415</v>
      </c>
      <c r="D997" s="11" t="s">
        <v>20253</v>
      </c>
      <c r="E997" s="11" t="s">
        <v>20267</v>
      </c>
      <c r="F997" s="15" t="str">
        <f>IFERROR(VLOOKUP(VENTAS[[#This Row],[Código del producto Vendido]],STOCK[],5,FALSE),"-")</f>
        <v>-</v>
      </c>
      <c r="G997" s="15">
        <v>1</v>
      </c>
      <c r="H997" s="16">
        <v>35</v>
      </c>
      <c r="I997" s="16">
        <f>VENTAS[[#This Row],[Cantidad]]*VENTAS[[#This Row],[Precio Venta]]</f>
        <v>35</v>
      </c>
      <c r="J997" s="16">
        <f>IF(VENTAS[[#This Row],[Nombre del Gestor]]&gt;1,VENTAS[[#This Row],[Total]]*10%,0)</f>
        <v>3.5</v>
      </c>
      <c r="K9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97" s="16">
        <f>VENTAS[[#This Row],[Total]]-VENTAS[[#This Row],[Comisión 10%]]-VENTAS[[#This Row],[Costo SIN Comision]]</f>
        <v>-3.5</v>
      </c>
      <c r="M997" s="16"/>
    </row>
    <row r="998" ht="20" customHeight="1" spans="1:13">
      <c r="A998" s="10">
        <v>45458</v>
      </c>
      <c r="B998" s="11"/>
      <c r="C998" s="11" t="s">
        <v>20417</v>
      </c>
      <c r="D998" s="11" t="s">
        <v>20253</v>
      </c>
      <c r="E998" s="11" t="s">
        <v>20418</v>
      </c>
      <c r="F998" s="15" t="str">
        <f>IFERROR(VLOOKUP(VENTAS[[#This Row],[Código del producto Vendido]],STOCK[],5,FALSE),"-")</f>
        <v>-</v>
      </c>
      <c r="G998" s="15">
        <v>1</v>
      </c>
      <c r="H998" s="16">
        <v>20</v>
      </c>
      <c r="I998" s="16">
        <f>VENTAS[[#This Row],[Cantidad]]*VENTAS[[#This Row],[Precio Venta]]</f>
        <v>20</v>
      </c>
      <c r="J998" s="16">
        <f>IF(VENTAS[[#This Row],[Nombre del Gestor]]&gt;1,VENTAS[[#This Row],[Total]]*10%,0)</f>
        <v>2</v>
      </c>
      <c r="K9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98" s="16">
        <f>VENTAS[[#This Row],[Total]]-VENTAS[[#This Row],[Comisión 10%]]-VENTAS[[#This Row],[Costo SIN Comision]]</f>
        <v>-2</v>
      </c>
      <c r="M998" s="16"/>
    </row>
    <row r="999" ht="20" customHeight="1" spans="1:13">
      <c r="A999" s="10">
        <v>45459</v>
      </c>
      <c r="B999" s="11"/>
      <c r="C999" s="11" t="s">
        <v>20419</v>
      </c>
      <c r="D999" s="11" t="s">
        <v>20253</v>
      </c>
      <c r="E999" s="11" t="s">
        <v>20420</v>
      </c>
      <c r="F999" s="15" t="str">
        <f>IFERROR(VLOOKUP(VENTAS[[#This Row],[Código del producto Vendido]],STOCK[],5,FALSE),"-")</f>
        <v>-</v>
      </c>
      <c r="G999" s="15">
        <v>1</v>
      </c>
      <c r="H999" s="16">
        <v>20</v>
      </c>
      <c r="I999" s="16">
        <f>VENTAS[[#This Row],[Cantidad]]*VENTAS[[#This Row],[Precio Venta]]</f>
        <v>20</v>
      </c>
      <c r="J999" s="16">
        <f>IF(VENTAS[[#This Row],[Nombre del Gestor]]&gt;1,VENTAS[[#This Row],[Total]]*10%,0)</f>
        <v>2</v>
      </c>
      <c r="K9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99" s="16">
        <f>VENTAS[[#This Row],[Total]]-VENTAS[[#This Row],[Comisión 10%]]-VENTAS[[#This Row],[Costo SIN Comision]]</f>
        <v>-2</v>
      </c>
      <c r="M999" s="16"/>
    </row>
    <row r="1000" ht="20" customHeight="1" spans="1:13">
      <c r="A1000" s="10">
        <v>45460</v>
      </c>
      <c r="B1000" s="11"/>
      <c r="C1000" s="11" t="s">
        <v>20421</v>
      </c>
      <c r="D1000" s="11" t="s">
        <v>20395</v>
      </c>
      <c r="E1000" s="11" t="s">
        <v>20422</v>
      </c>
      <c r="F1000" s="15" t="str">
        <f>IFERROR(VLOOKUP(VENTAS[[#This Row],[Código del producto Vendido]],STOCK[],5,FALSE),"-")</f>
        <v>-</v>
      </c>
      <c r="G1000" s="15">
        <v>1</v>
      </c>
      <c r="H1000" s="16">
        <v>30</v>
      </c>
      <c r="I1000" s="16">
        <f>VENTAS[[#This Row],[Cantidad]]*VENTAS[[#This Row],[Precio Venta]]</f>
        <v>30</v>
      </c>
      <c r="J1000" s="16">
        <f>IF(VENTAS[[#This Row],[Nombre del Gestor]]&gt;1,VENTAS[[#This Row],[Total]]*10%,0)</f>
        <v>3</v>
      </c>
      <c r="K10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00" s="16">
        <f>VENTAS[[#This Row],[Total]]-VENTAS[[#This Row],[Comisión 10%]]-VENTAS[[#This Row],[Costo SIN Comision]]</f>
        <v>-3</v>
      </c>
      <c r="M1000" s="16"/>
    </row>
    <row r="1001" ht="20" customHeight="1" spans="1:13">
      <c r="A1001" s="10">
        <v>45461</v>
      </c>
      <c r="B1001" s="11"/>
      <c r="C1001" s="11" t="s">
        <v>20423</v>
      </c>
      <c r="D1001" s="11" t="s">
        <v>19799</v>
      </c>
      <c r="E1001" s="11" t="s">
        <v>20424</v>
      </c>
      <c r="F1001" s="15" t="str">
        <f>IFERROR(VLOOKUP(VENTAS[[#This Row],[Código del producto Vendido]],STOCK[],5,FALSE),"-")</f>
        <v>-</v>
      </c>
      <c r="G1001" s="15">
        <v>1</v>
      </c>
      <c r="H1001" s="16">
        <v>25</v>
      </c>
      <c r="I1001" s="16">
        <f>VENTAS[[#This Row],[Cantidad]]*VENTAS[[#This Row],[Precio Venta]]</f>
        <v>25</v>
      </c>
      <c r="J1001" s="16">
        <f>IF(VENTAS[[#This Row],[Nombre del Gestor]]&gt;1,VENTAS[[#This Row],[Total]]*10%,0)</f>
        <v>2.5</v>
      </c>
      <c r="K10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01" s="16">
        <f>VENTAS[[#This Row],[Total]]-VENTAS[[#This Row],[Comisión 10%]]-VENTAS[[#This Row],[Costo SIN Comision]]</f>
        <v>-2.5</v>
      </c>
      <c r="M1001" s="16"/>
    </row>
    <row r="1002" ht="20" customHeight="1" spans="1:13">
      <c r="A1002" s="10">
        <v>45462</v>
      </c>
      <c r="B1002" s="11"/>
      <c r="C1002" s="11" t="s">
        <v>19758</v>
      </c>
      <c r="D1002" s="11" t="s">
        <v>20425</v>
      </c>
      <c r="E1002" s="11" t="s">
        <v>20426</v>
      </c>
      <c r="F1002" s="15" t="str">
        <f>IFERROR(VLOOKUP(VENTAS[[#This Row],[Código del producto Vendido]],STOCK[],5,FALSE),"-")</f>
        <v>-</v>
      </c>
      <c r="G1002" s="15">
        <v>1</v>
      </c>
      <c r="H1002" s="16">
        <v>10</v>
      </c>
      <c r="I1002" s="16">
        <f>VENTAS[[#This Row],[Cantidad]]*VENTAS[[#This Row],[Precio Venta]]</f>
        <v>10</v>
      </c>
      <c r="J1002" s="16">
        <f>IF(VENTAS[[#This Row],[Nombre del Gestor]]&gt;1,VENTAS[[#This Row],[Total]]*10%,0)</f>
        <v>1</v>
      </c>
      <c r="K10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002" s="16">
        <f>VENTAS[[#This Row],[Total]]-VENTAS[[#This Row],[Comisión 10%]]-VENTAS[[#This Row],[Costo SIN Comision]]</f>
        <v>-1</v>
      </c>
      <c r="M1002" s="16"/>
    </row>
    <row r="1003" ht="20" customHeight="1" spans="1:13">
      <c r="A1003" s="10">
        <v>45463</v>
      </c>
      <c r="B1003" s="11"/>
      <c r="C1003" s="11" t="s">
        <v>19758</v>
      </c>
      <c r="D1003" s="11" t="s">
        <v>20425</v>
      </c>
      <c r="E1003" s="11" t="s">
        <v>20075</v>
      </c>
      <c r="F1003" s="15" t="str">
        <f>IFERROR(VLOOKUP(VENTAS[[#This Row],[Código del producto Vendido]],STOCK[],5,FALSE),"-")</f>
        <v>-</v>
      </c>
      <c r="G1003" s="15">
        <v>1</v>
      </c>
      <c r="H1003" s="16">
        <v>10</v>
      </c>
      <c r="I1003" s="16">
        <f>VENTAS[[#This Row],[Cantidad]]*VENTAS[[#This Row],[Precio Venta]]</f>
        <v>10</v>
      </c>
      <c r="J1003" s="16">
        <f>IF(VENTAS[[#This Row],[Nombre del Gestor]]&gt;1,VENTAS[[#This Row],[Total]]*10%,0)</f>
        <v>1</v>
      </c>
      <c r="K10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003" s="16">
        <f>VENTAS[[#This Row],[Total]]-VENTAS[[#This Row],[Comisión 10%]]-VENTAS[[#This Row],[Costo SIN Comision]]</f>
        <v>-1</v>
      </c>
      <c r="M1003" s="16"/>
    </row>
    <row r="1004" ht="20" customHeight="1" spans="1:13">
      <c r="A1004" s="10">
        <v>45464</v>
      </c>
      <c r="B1004" s="11"/>
      <c r="C1004" s="11" t="s">
        <v>19758</v>
      </c>
      <c r="D1004" s="11" t="s">
        <v>20425</v>
      </c>
      <c r="E1004" s="11" t="s">
        <v>20382</v>
      </c>
      <c r="F1004" s="15" t="str">
        <f>IFERROR(VLOOKUP(VENTAS[[#This Row],[Código del producto Vendido]],STOCK[],5,FALSE),"-")</f>
        <v>-</v>
      </c>
      <c r="G1004" s="15">
        <v>1</v>
      </c>
      <c r="H1004" s="16">
        <v>20</v>
      </c>
      <c r="I1004" s="16">
        <f>VENTAS[[#This Row],[Cantidad]]*VENTAS[[#This Row],[Precio Venta]]</f>
        <v>20</v>
      </c>
      <c r="J1004" s="16">
        <f>IF(VENTAS[[#This Row],[Nombre del Gestor]]&gt;1,VENTAS[[#This Row],[Total]]*10%,0)</f>
        <v>2</v>
      </c>
      <c r="K10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04" s="16">
        <f>VENTAS[[#This Row],[Total]]-VENTAS[[#This Row],[Comisión 10%]]-VENTAS[[#This Row],[Costo SIN Comision]]</f>
        <v>-2</v>
      </c>
      <c r="M1004" s="16"/>
    </row>
    <row r="1005" ht="20" customHeight="1" spans="1:13">
      <c r="A1005" s="10">
        <v>45465</v>
      </c>
      <c r="B1005" s="11"/>
      <c r="C1005" s="11" t="s">
        <v>19660</v>
      </c>
      <c r="D1005" s="11" t="s">
        <v>20425</v>
      </c>
      <c r="E1005" s="11" t="s">
        <v>20427</v>
      </c>
      <c r="F1005" s="15" t="str">
        <f>IFERROR(VLOOKUP(VENTAS[[#This Row],[Código del producto Vendido]],STOCK[],5,FALSE),"-")</f>
        <v>-</v>
      </c>
      <c r="G1005" s="15">
        <v>1</v>
      </c>
      <c r="H1005" s="16">
        <v>20</v>
      </c>
      <c r="I1005" s="16">
        <f>VENTAS[[#This Row],[Cantidad]]*VENTAS[[#This Row],[Precio Venta]]</f>
        <v>20</v>
      </c>
      <c r="J1005" s="16">
        <f>IF(VENTAS[[#This Row],[Nombre del Gestor]]&gt;1,VENTAS[[#This Row],[Total]]*10%,0)</f>
        <v>2</v>
      </c>
      <c r="K10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05" s="16">
        <f>VENTAS[[#This Row],[Total]]-VENTAS[[#This Row],[Comisión 10%]]-VENTAS[[#This Row],[Costo SIN Comision]]</f>
        <v>-2</v>
      </c>
      <c r="M1005" s="16"/>
    </row>
    <row r="1006" ht="20" customHeight="1" spans="1:13">
      <c r="A1006" s="10">
        <v>45473</v>
      </c>
      <c r="B1006" s="11"/>
      <c r="C1006" s="11" t="s">
        <v>20428</v>
      </c>
      <c r="D1006" s="11" t="s">
        <v>20429</v>
      </c>
      <c r="E1006" s="11" t="s">
        <v>20430</v>
      </c>
      <c r="F1006" s="15" t="str">
        <f>IFERROR(VLOOKUP(VENTAS[[#This Row],[Código del producto Vendido]],STOCK[],5,FALSE),"-")</f>
        <v>-</v>
      </c>
      <c r="G1006" s="15">
        <v>1</v>
      </c>
      <c r="H1006" s="16">
        <v>8</v>
      </c>
      <c r="I1006" s="16">
        <f>VENTAS[[#This Row],[Cantidad]]*VENTAS[[#This Row],[Precio Venta]]</f>
        <v>8</v>
      </c>
      <c r="J1006" s="16">
        <f>IF(VENTAS[[#This Row],[Nombre del Gestor]]&gt;1,VENTAS[[#This Row],[Total]]*10%,0)</f>
        <v>0.8</v>
      </c>
      <c r="K10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006" s="16">
        <f>VENTAS[[#This Row],[Total]]-VENTAS[[#This Row],[Comisión 10%]]-VENTAS[[#This Row],[Costo SIN Comision]]</f>
        <v>-0.8</v>
      </c>
      <c r="M1006" s="16"/>
    </row>
    <row r="1007" ht="20" customHeight="1" spans="1:13">
      <c r="A1007" s="10">
        <v>45473</v>
      </c>
      <c r="B1007" s="11"/>
      <c r="C1007" s="11" t="s">
        <v>20431</v>
      </c>
      <c r="D1007" s="11" t="s">
        <v>20058</v>
      </c>
      <c r="E1007" s="11" t="s">
        <v>20342</v>
      </c>
      <c r="F1007" s="15" t="str">
        <f>IFERROR(VLOOKUP(VENTAS[[#This Row],[Código del producto Vendido]],STOCK[],5,FALSE),"-")</f>
        <v>-</v>
      </c>
      <c r="G1007" s="15">
        <v>1</v>
      </c>
      <c r="H1007" s="16">
        <v>22</v>
      </c>
      <c r="I1007" s="16">
        <f>VENTAS[[#This Row],[Cantidad]]*VENTAS[[#This Row],[Precio Venta]]</f>
        <v>22</v>
      </c>
      <c r="J1007" s="16">
        <f>IF(VENTAS[[#This Row],[Nombre del Gestor]]&gt;1,VENTAS[[#This Row],[Total]]*10%,0)</f>
        <v>2.2</v>
      </c>
      <c r="K10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007" s="16">
        <f>VENTAS[[#This Row],[Total]]-VENTAS[[#This Row],[Comisión 10%]]-VENTAS[[#This Row],[Costo SIN Comision]]</f>
        <v>-2.2</v>
      </c>
      <c r="M1007" s="16"/>
    </row>
    <row r="1008" ht="20" customHeight="1" spans="1:13">
      <c r="A1008" s="10">
        <v>45473</v>
      </c>
      <c r="B1008" s="11"/>
      <c r="C1008" s="11" t="s">
        <v>20431</v>
      </c>
      <c r="D1008" s="11" t="s">
        <v>20058</v>
      </c>
      <c r="E1008" s="11" t="s">
        <v>20432</v>
      </c>
      <c r="F1008" s="15" t="str">
        <f>IFERROR(VLOOKUP(VENTAS[[#This Row],[Código del producto Vendido]],STOCK[],5,FALSE),"-")</f>
        <v>-</v>
      </c>
      <c r="G1008" s="15">
        <v>1</v>
      </c>
      <c r="H1008" s="16">
        <v>25</v>
      </c>
      <c r="I1008" s="16">
        <f>VENTAS[[#This Row],[Cantidad]]*VENTAS[[#This Row],[Precio Venta]]</f>
        <v>25</v>
      </c>
      <c r="J1008" s="16">
        <f>IF(VENTAS[[#This Row],[Nombre del Gestor]]&gt;1,VENTAS[[#This Row],[Total]]*10%,0)</f>
        <v>2.5</v>
      </c>
      <c r="K10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08" s="16">
        <f>VENTAS[[#This Row],[Total]]-VENTAS[[#This Row],[Comisión 10%]]-VENTAS[[#This Row],[Costo SIN Comision]]</f>
        <v>-2.5</v>
      </c>
      <c r="M1008" s="16"/>
    </row>
    <row r="1009" ht="20" customHeight="1" spans="1:13">
      <c r="A1009" s="10">
        <v>45444</v>
      </c>
      <c r="B1009" s="11"/>
      <c r="C1009" s="11" t="s">
        <v>20433</v>
      </c>
      <c r="D1009" s="11" t="s">
        <v>19904</v>
      </c>
      <c r="E1009" s="11" t="s">
        <v>20434</v>
      </c>
      <c r="F1009" s="15" t="str">
        <f>IFERROR(VLOOKUP(VENTAS[[#This Row],[Código del producto Vendido]],STOCK[],5,FALSE),"-")</f>
        <v>-</v>
      </c>
      <c r="G1009" s="15">
        <v>1</v>
      </c>
      <c r="H1009" s="16">
        <v>25</v>
      </c>
      <c r="I1009" s="16">
        <f>VENTAS[[#This Row],[Cantidad]]*VENTAS[[#This Row],[Precio Venta]]</f>
        <v>25</v>
      </c>
      <c r="J1009" s="16">
        <f>IF(VENTAS[[#This Row],[Nombre del Gestor]]&gt;1,VENTAS[[#This Row],[Total]]*10%,0)</f>
        <v>2.5</v>
      </c>
      <c r="K10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09" s="16">
        <f>VENTAS[[#This Row],[Total]]-VENTAS[[#This Row],[Comisión 10%]]-VENTAS[[#This Row],[Costo SIN Comision]]</f>
        <v>-2.5</v>
      </c>
      <c r="M1009" s="16"/>
    </row>
    <row r="1010" ht="20" customHeight="1" spans="1:13">
      <c r="A1010" s="10">
        <v>45474</v>
      </c>
      <c r="B1010" s="11"/>
      <c r="C1010" s="11" t="s">
        <v>20435</v>
      </c>
      <c r="D1010" s="11" t="s">
        <v>20395</v>
      </c>
      <c r="E1010" s="11" t="s">
        <v>20436</v>
      </c>
      <c r="F1010" s="15" t="str">
        <f>IFERROR(VLOOKUP(VENTAS[[#This Row],[Código del producto Vendido]],STOCK[],5,FALSE),"-")</f>
        <v>-</v>
      </c>
      <c r="G1010" s="15">
        <v>1</v>
      </c>
      <c r="H1010" s="16">
        <v>20</v>
      </c>
      <c r="I1010" s="16">
        <f>VENTAS[[#This Row],[Cantidad]]*VENTAS[[#This Row],[Precio Venta]]</f>
        <v>20</v>
      </c>
      <c r="J1010" s="16">
        <f>IF(VENTAS[[#This Row],[Nombre del Gestor]]&gt;1,VENTAS[[#This Row],[Total]]*10%,0)</f>
        <v>2</v>
      </c>
      <c r="K10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10" s="16">
        <f>VENTAS[[#This Row],[Total]]-VENTAS[[#This Row],[Comisión 10%]]-VENTAS[[#This Row],[Costo SIN Comision]]</f>
        <v>-2</v>
      </c>
      <c r="M1010" s="16"/>
    </row>
    <row r="1011" ht="20" customHeight="1" spans="1:13">
      <c r="A1011" s="10">
        <v>45474</v>
      </c>
      <c r="B1011" s="11"/>
      <c r="C1011" s="11" t="s">
        <v>20437</v>
      </c>
      <c r="D1011" s="11" t="s">
        <v>20395</v>
      </c>
      <c r="E1011" s="11" t="s">
        <v>20438</v>
      </c>
      <c r="F1011" s="15" t="str">
        <f>IFERROR(VLOOKUP(VENTAS[[#This Row],[Código del producto Vendido]],STOCK[],5,FALSE),"-")</f>
        <v>-</v>
      </c>
      <c r="G1011" s="15">
        <v>1</v>
      </c>
      <c r="H1011" s="16">
        <v>20</v>
      </c>
      <c r="I1011" s="16">
        <f>VENTAS[[#This Row],[Cantidad]]*VENTAS[[#This Row],[Precio Venta]]</f>
        <v>20</v>
      </c>
      <c r="J1011" s="16">
        <f>IF(VENTAS[[#This Row],[Nombre del Gestor]]&gt;1,VENTAS[[#This Row],[Total]]*10%,0)</f>
        <v>2</v>
      </c>
      <c r="K10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11" s="16">
        <f>VENTAS[[#This Row],[Total]]-VENTAS[[#This Row],[Comisión 10%]]-VENTAS[[#This Row],[Costo SIN Comision]]</f>
        <v>-2</v>
      </c>
      <c r="M1011" s="16"/>
    </row>
    <row r="1012" ht="20" customHeight="1" spans="1:13">
      <c r="A1012" s="10">
        <v>45475</v>
      </c>
      <c r="B1012" s="11"/>
      <c r="C1012" s="11"/>
      <c r="D1012" s="11" t="s">
        <v>20368</v>
      </c>
      <c r="E1012" s="11" t="s">
        <v>20439</v>
      </c>
      <c r="F1012" s="15" t="str">
        <f>IFERROR(VLOOKUP(VENTAS[[#This Row],[Código del producto Vendido]],STOCK[],5,FALSE),"-")</f>
        <v>-</v>
      </c>
      <c r="G1012" s="15">
        <v>1</v>
      </c>
      <c r="H1012" s="16">
        <v>28</v>
      </c>
      <c r="I1012" s="16">
        <f>VENTAS[[#This Row],[Cantidad]]*VENTAS[[#This Row],[Precio Venta]]</f>
        <v>28</v>
      </c>
      <c r="J1012" s="16">
        <f>IF(VENTAS[[#This Row],[Nombre del Gestor]]&gt;1,VENTAS[[#This Row],[Total]]*10%,0)</f>
        <v>2.8</v>
      </c>
      <c r="K10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012" s="16">
        <f>VENTAS[[#This Row],[Total]]-VENTAS[[#This Row],[Comisión 10%]]-VENTAS[[#This Row],[Costo SIN Comision]]</f>
        <v>-2.8</v>
      </c>
      <c r="M1012" s="16"/>
    </row>
    <row r="1013" ht="20" customHeight="1" spans="1:13">
      <c r="A1013" s="10">
        <v>45475</v>
      </c>
      <c r="B1013" s="11"/>
      <c r="C1013" s="11" t="s">
        <v>20440</v>
      </c>
      <c r="D1013" s="11" t="s">
        <v>19723</v>
      </c>
      <c r="E1013" s="11" t="s">
        <v>19879</v>
      </c>
      <c r="F1013" s="15" t="str">
        <f>IFERROR(VLOOKUP(VENTAS[[#This Row],[Código del producto Vendido]],STOCK[],5,FALSE),"-")</f>
        <v>-</v>
      </c>
      <c r="G1013" s="15">
        <v>1</v>
      </c>
      <c r="H1013" s="16">
        <v>22</v>
      </c>
      <c r="I1013" s="16">
        <f>VENTAS[[#This Row],[Cantidad]]*VENTAS[[#This Row],[Precio Venta]]</f>
        <v>22</v>
      </c>
      <c r="J1013" s="16">
        <f>IF(VENTAS[[#This Row],[Nombre del Gestor]]&gt;1,VENTAS[[#This Row],[Total]]*10%,0)</f>
        <v>2.2</v>
      </c>
      <c r="K10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013" s="16">
        <f>VENTAS[[#This Row],[Total]]-VENTAS[[#This Row],[Comisión 10%]]-VENTAS[[#This Row],[Costo SIN Comision]]</f>
        <v>-2.2</v>
      </c>
      <c r="M1013" s="16"/>
    </row>
    <row r="1014" ht="20" customHeight="1" spans="1:13">
      <c r="A1014" s="10">
        <v>45475</v>
      </c>
      <c r="B1014" s="11"/>
      <c r="C1014" s="11" t="s">
        <v>20440</v>
      </c>
      <c r="D1014" s="11" t="s">
        <v>19723</v>
      </c>
      <c r="E1014" s="11" t="s">
        <v>16651</v>
      </c>
      <c r="F1014" s="15" t="str">
        <f>IFERROR(VLOOKUP(VENTAS[[#This Row],[Código del producto Vendido]],STOCK[],5,FALSE),"-")</f>
        <v>Kimono Dazy Elegante - Talla S</v>
      </c>
      <c r="G1014" s="15">
        <v>1</v>
      </c>
      <c r="H1014" s="16">
        <v>22</v>
      </c>
      <c r="I1014" s="16">
        <f>VENTAS[[#This Row],[Cantidad]]*VENTAS[[#This Row],[Precio Venta]]</f>
        <v>22</v>
      </c>
      <c r="J1014" s="16">
        <f>IF(VENTAS[[#This Row],[Nombre del Gestor]]&gt;1,VENTAS[[#This Row],[Total]]*10%,0)</f>
        <v>2.2</v>
      </c>
      <c r="K10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13.3529411764706</v>
      </c>
      <c r="L1014" s="16">
        <f>VENTAS[[#This Row],[Total]]-VENTAS[[#This Row],[Comisión 10%]]-VENTAS[[#This Row],[Costo SIN Comision]]</f>
        <v>6.44705882352941</v>
      </c>
      <c r="M1014" s="16"/>
    </row>
    <row r="1015" ht="20" customHeight="1" spans="1:13">
      <c r="A1015" s="10">
        <v>45475</v>
      </c>
      <c r="B1015" s="11"/>
      <c r="C1015" s="11"/>
      <c r="D1015" s="11" t="s">
        <v>20253</v>
      </c>
      <c r="E1015" s="11" t="s">
        <v>19679</v>
      </c>
      <c r="F1015" s="15" t="str">
        <f>IFERROR(VLOOKUP(VENTAS[[#This Row],[Código del producto Vendido]],STOCK[],5,FALSE),"-")</f>
        <v>-</v>
      </c>
      <c r="G1015" s="15">
        <v>1</v>
      </c>
      <c r="H1015" s="16">
        <v>25</v>
      </c>
      <c r="I1015" s="16">
        <f>VENTAS[[#This Row],[Cantidad]]*VENTAS[[#This Row],[Precio Venta]]</f>
        <v>25</v>
      </c>
      <c r="J1015" s="16">
        <f>IF(VENTAS[[#This Row],[Nombre del Gestor]]&gt;1,VENTAS[[#This Row],[Total]]*10%,0)</f>
        <v>2.5</v>
      </c>
      <c r="K10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15" s="16">
        <f>VENTAS[[#This Row],[Total]]-VENTAS[[#This Row],[Comisión 10%]]-VENTAS[[#This Row],[Costo SIN Comision]]</f>
        <v>-2.5</v>
      </c>
      <c r="M1015" s="16"/>
    </row>
    <row r="1016" ht="20" customHeight="1" spans="1:13">
      <c r="A1016" s="10">
        <v>45475</v>
      </c>
      <c r="B1016" s="11"/>
      <c r="C1016" s="11"/>
      <c r="D1016" s="11" t="s">
        <v>20253</v>
      </c>
      <c r="E1016" s="11" t="s">
        <v>20441</v>
      </c>
      <c r="F1016" s="15" t="str">
        <f>IFERROR(VLOOKUP(VENTAS[[#This Row],[Código del producto Vendido]],STOCK[],5,FALSE),"-")</f>
        <v>-</v>
      </c>
      <c r="G1016" s="15">
        <v>1</v>
      </c>
      <c r="H1016" s="16">
        <v>18</v>
      </c>
      <c r="I1016" s="16">
        <f>VENTAS[[#This Row],[Cantidad]]*VENTAS[[#This Row],[Precio Venta]]</f>
        <v>18</v>
      </c>
      <c r="J1016" s="16">
        <f>IF(VENTAS[[#This Row],[Nombre del Gestor]]&gt;1,VENTAS[[#This Row],[Total]]*10%,0)</f>
        <v>1.8</v>
      </c>
      <c r="K10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016" s="16">
        <f>VENTAS[[#This Row],[Total]]-VENTAS[[#This Row],[Comisión 10%]]-VENTAS[[#This Row],[Costo SIN Comision]]</f>
        <v>-1.8</v>
      </c>
      <c r="M1016" s="16"/>
    </row>
    <row r="1017" ht="20" customHeight="1" spans="1:13">
      <c r="A1017" s="10">
        <v>45475</v>
      </c>
      <c r="B1017" s="11"/>
      <c r="C1017" s="11"/>
      <c r="D1017" s="11" t="s">
        <v>20253</v>
      </c>
      <c r="E1017" s="11" t="s">
        <v>20442</v>
      </c>
      <c r="F1017" s="15" t="str">
        <f>IFERROR(VLOOKUP(VENTAS[[#This Row],[Código del producto Vendido]],STOCK[],5,FALSE),"-")</f>
        <v>-</v>
      </c>
      <c r="G1017" s="15">
        <v>1</v>
      </c>
      <c r="H1017" s="16">
        <v>13</v>
      </c>
      <c r="I1017" s="16">
        <f>VENTAS[[#This Row],[Cantidad]]*VENTAS[[#This Row],[Precio Venta]]</f>
        <v>13</v>
      </c>
      <c r="J1017" s="16">
        <f>IF(VENTAS[[#This Row],[Nombre del Gestor]]&gt;1,VENTAS[[#This Row],[Total]]*10%,0)</f>
        <v>1.3</v>
      </c>
      <c r="K10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017" s="16">
        <f>VENTAS[[#This Row],[Total]]-VENTAS[[#This Row],[Comisión 10%]]-VENTAS[[#This Row],[Costo SIN Comision]]</f>
        <v>-1.3</v>
      </c>
      <c r="M1017" s="16"/>
    </row>
    <row r="1018" ht="20" customHeight="1" spans="1:13">
      <c r="A1018" s="10">
        <v>45474</v>
      </c>
      <c r="B1018" s="11"/>
      <c r="C1018" s="11"/>
      <c r="D1018" s="11" t="s">
        <v>20388</v>
      </c>
      <c r="E1018" s="11" t="s">
        <v>20418</v>
      </c>
      <c r="F1018" s="15" t="str">
        <f>IFERROR(VLOOKUP(VENTAS[[#This Row],[Código del producto Vendido]],STOCK[],5,FALSE),"-")</f>
        <v>-</v>
      </c>
      <c r="G1018" s="15">
        <v>1</v>
      </c>
      <c r="H1018" s="16">
        <v>20</v>
      </c>
      <c r="I1018" s="16">
        <f>VENTAS[[#This Row],[Cantidad]]*VENTAS[[#This Row],[Precio Venta]]</f>
        <v>20</v>
      </c>
      <c r="J1018" s="16">
        <f>IF(VENTAS[[#This Row],[Nombre del Gestor]]&gt;1,VENTAS[[#This Row],[Total]]*10%,0)</f>
        <v>2</v>
      </c>
      <c r="K10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18" s="16">
        <f>VENTAS[[#This Row],[Total]]-VENTAS[[#This Row],[Comisión 10%]]-VENTAS[[#This Row],[Costo SIN Comision]]</f>
        <v>-2</v>
      </c>
      <c r="M1018" s="16"/>
    </row>
    <row r="1019" ht="20" customHeight="1" spans="1:13">
      <c r="A1019" s="10">
        <v>45459</v>
      </c>
      <c r="B1019" s="11"/>
      <c r="C1019" s="11"/>
      <c r="D1019" s="11" t="s">
        <v>20253</v>
      </c>
      <c r="E1019" s="11" t="s">
        <v>20443</v>
      </c>
      <c r="F1019" s="15" t="str">
        <f>IFERROR(VLOOKUP(VENTAS[[#This Row],[Código del producto Vendido]],STOCK[],5,FALSE),"-")</f>
        <v>-</v>
      </c>
      <c r="G1019" s="15">
        <v>1</v>
      </c>
      <c r="H1019" s="16">
        <v>22</v>
      </c>
      <c r="I1019" s="16">
        <f>VENTAS[[#This Row],[Cantidad]]*VENTAS[[#This Row],[Precio Venta]]</f>
        <v>22</v>
      </c>
      <c r="J1019" s="16">
        <f>IF(VENTAS[[#This Row],[Nombre del Gestor]]&gt;1,VENTAS[[#This Row],[Total]]*10%,0)</f>
        <v>2.2</v>
      </c>
      <c r="K10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019" s="16">
        <f>VENTAS[[#This Row],[Total]]-VENTAS[[#This Row],[Comisión 10%]]-VENTAS[[#This Row],[Costo SIN Comision]]</f>
        <v>-2.2</v>
      </c>
      <c r="M1019" s="16"/>
    </row>
    <row r="1020" ht="20" customHeight="1" spans="1:13">
      <c r="A1020" s="10">
        <v>45450</v>
      </c>
      <c r="B1020" s="11"/>
      <c r="C1020" s="11"/>
      <c r="D1020" s="11" t="s">
        <v>20253</v>
      </c>
      <c r="E1020" s="11" t="s">
        <v>20351</v>
      </c>
      <c r="F1020" s="15" t="str">
        <f>IFERROR(VLOOKUP(VENTAS[[#This Row],[Código del producto Vendido]],STOCK[],5,FALSE),"-")</f>
        <v>-</v>
      </c>
      <c r="G1020" s="15">
        <v>1</v>
      </c>
      <c r="H1020" s="16">
        <v>15</v>
      </c>
      <c r="I1020" s="16">
        <f>VENTAS[[#This Row],[Cantidad]]*VENTAS[[#This Row],[Precio Venta]]</f>
        <v>15</v>
      </c>
      <c r="J1020" s="16">
        <f>IF(VENTAS[[#This Row],[Nombre del Gestor]]&gt;1,VENTAS[[#This Row],[Total]]*10%,0)</f>
        <v>1.5</v>
      </c>
      <c r="K10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020" s="16">
        <f>VENTAS[[#This Row],[Total]]-VENTAS[[#This Row],[Comisión 10%]]-VENTAS[[#This Row],[Costo SIN Comision]]</f>
        <v>-1.5</v>
      </c>
      <c r="M1020" s="16"/>
    </row>
    <row r="1021" ht="20" customHeight="1" spans="1:13">
      <c r="A1021" s="10">
        <v>45479</v>
      </c>
      <c r="B1021" s="11"/>
      <c r="C1021" s="11"/>
      <c r="D1021" s="11" t="s">
        <v>20253</v>
      </c>
      <c r="E1021" s="11" t="s">
        <v>20444</v>
      </c>
      <c r="F1021" s="15" t="str">
        <f>IFERROR(VLOOKUP(VENTAS[[#This Row],[Código del producto Vendido]],STOCK[],5,FALSE),"-")</f>
        <v>-</v>
      </c>
      <c r="G1021" s="15">
        <v>1</v>
      </c>
      <c r="H1021" s="16">
        <v>35</v>
      </c>
      <c r="I1021" s="16">
        <f>VENTAS[[#This Row],[Cantidad]]*VENTAS[[#This Row],[Precio Venta]]</f>
        <v>35</v>
      </c>
      <c r="J1021" s="16">
        <f>IF(VENTAS[[#This Row],[Nombre del Gestor]]&gt;1,VENTAS[[#This Row],[Total]]*10%,0)</f>
        <v>3.5</v>
      </c>
      <c r="K10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021" s="16">
        <f>VENTAS[[#This Row],[Total]]-VENTAS[[#This Row],[Comisión 10%]]-VENTAS[[#This Row],[Costo SIN Comision]]</f>
        <v>-3.5</v>
      </c>
      <c r="M1021" s="16"/>
    </row>
    <row r="1022" ht="20" customHeight="1" spans="1:13">
      <c r="A1022" s="10">
        <v>45479</v>
      </c>
      <c r="B1022" s="11"/>
      <c r="C1022" s="11"/>
      <c r="D1022" s="11" t="s">
        <v>20253</v>
      </c>
      <c r="E1022" s="11" t="s">
        <v>20445</v>
      </c>
      <c r="F1022" s="15" t="str">
        <f>IFERROR(VLOOKUP(VENTAS[[#This Row],[Código del producto Vendido]],STOCK[],5,FALSE),"-")</f>
        <v>-</v>
      </c>
      <c r="G1022" s="15">
        <v>1</v>
      </c>
      <c r="H1022" s="16">
        <v>35</v>
      </c>
      <c r="I1022" s="16">
        <f>VENTAS[[#This Row],[Cantidad]]*VENTAS[[#This Row],[Precio Venta]]</f>
        <v>35</v>
      </c>
      <c r="J1022" s="16">
        <f>IF(VENTAS[[#This Row],[Nombre del Gestor]]&gt;1,VENTAS[[#This Row],[Total]]*10%,0)</f>
        <v>3.5</v>
      </c>
      <c r="K10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022" s="16">
        <f>VENTAS[[#This Row],[Total]]-VENTAS[[#This Row],[Comisión 10%]]-VENTAS[[#This Row],[Costo SIN Comision]]</f>
        <v>-3.5</v>
      </c>
      <c r="M1022" s="16"/>
    </row>
    <row r="1023" ht="20" customHeight="1" spans="1:13">
      <c r="A1023" s="10">
        <v>45479</v>
      </c>
      <c r="B1023" s="11"/>
      <c r="C1023" s="11"/>
      <c r="D1023" s="11" t="s">
        <v>20253</v>
      </c>
      <c r="E1023" s="11" t="s">
        <v>20446</v>
      </c>
      <c r="F1023" s="15" t="str">
        <f>IFERROR(VLOOKUP(VENTAS[[#This Row],[Código del producto Vendido]],STOCK[],5,FALSE),"-")</f>
        <v>-</v>
      </c>
      <c r="G1023" s="15">
        <v>1</v>
      </c>
      <c r="H1023" s="16">
        <v>35</v>
      </c>
      <c r="I1023" s="16">
        <f>VENTAS[[#This Row],[Cantidad]]*VENTAS[[#This Row],[Precio Venta]]</f>
        <v>35</v>
      </c>
      <c r="J1023" s="16">
        <f>IF(VENTAS[[#This Row],[Nombre del Gestor]]&gt;1,VENTAS[[#This Row],[Total]]*10%,0)</f>
        <v>3.5</v>
      </c>
      <c r="K10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023" s="16">
        <f>VENTAS[[#This Row],[Total]]-VENTAS[[#This Row],[Comisión 10%]]-VENTAS[[#This Row],[Costo SIN Comision]]</f>
        <v>-3.5</v>
      </c>
      <c r="M1023" s="16"/>
    </row>
    <row r="1024" ht="20" customHeight="1" spans="1:13">
      <c r="A1024" s="10">
        <v>45479</v>
      </c>
      <c r="B1024" s="11"/>
      <c r="C1024" s="11"/>
      <c r="D1024" s="11" t="s">
        <v>20253</v>
      </c>
      <c r="E1024" s="11" t="s">
        <v>20447</v>
      </c>
      <c r="F1024" s="15" t="str">
        <f>IFERROR(VLOOKUP(VENTAS[[#This Row],[Código del producto Vendido]],STOCK[],5,FALSE),"-")</f>
        <v>-</v>
      </c>
      <c r="G1024" s="15">
        <v>1</v>
      </c>
      <c r="H1024" s="16">
        <v>30</v>
      </c>
      <c r="I1024" s="16">
        <f>VENTAS[[#This Row],[Cantidad]]*VENTAS[[#This Row],[Precio Venta]]</f>
        <v>30</v>
      </c>
      <c r="J1024" s="16">
        <f>IF(VENTAS[[#This Row],[Nombre del Gestor]]&gt;1,VENTAS[[#This Row],[Total]]*10%,0)</f>
        <v>3</v>
      </c>
      <c r="K10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24" s="16">
        <f>VENTAS[[#This Row],[Total]]-VENTAS[[#This Row],[Comisión 10%]]-VENTAS[[#This Row],[Costo SIN Comision]]</f>
        <v>-3</v>
      </c>
      <c r="M1024" s="16"/>
    </row>
    <row r="1025" ht="20" customHeight="1" spans="1:13">
      <c r="A1025" s="10">
        <v>45479</v>
      </c>
      <c r="B1025" s="11"/>
      <c r="C1025" s="11"/>
      <c r="D1025" s="11" t="s">
        <v>20253</v>
      </c>
      <c r="E1025" s="11" t="s">
        <v>20448</v>
      </c>
      <c r="F1025" s="15" t="str">
        <f>IFERROR(VLOOKUP(VENTAS[[#This Row],[Código del producto Vendido]],STOCK[],5,FALSE),"-")</f>
        <v>-</v>
      </c>
      <c r="G1025" s="15">
        <v>1</v>
      </c>
      <c r="H1025" s="16">
        <v>30</v>
      </c>
      <c r="I1025" s="16">
        <f>VENTAS[[#This Row],[Cantidad]]*VENTAS[[#This Row],[Precio Venta]]</f>
        <v>30</v>
      </c>
      <c r="J1025" s="16">
        <f>IF(VENTAS[[#This Row],[Nombre del Gestor]]&gt;1,VENTAS[[#This Row],[Total]]*10%,0)</f>
        <v>3</v>
      </c>
      <c r="K10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25" s="16">
        <f>VENTAS[[#This Row],[Total]]-VENTAS[[#This Row],[Comisión 10%]]-VENTAS[[#This Row],[Costo SIN Comision]]</f>
        <v>-3</v>
      </c>
      <c r="M1025" s="16"/>
    </row>
    <row r="1026" ht="20" customHeight="1" spans="1:13">
      <c r="A1026" s="10">
        <v>45479</v>
      </c>
      <c r="B1026" s="11"/>
      <c r="C1026" s="11"/>
      <c r="D1026" s="11" t="s">
        <v>20253</v>
      </c>
      <c r="E1026" s="11" t="s">
        <v>20030</v>
      </c>
      <c r="F1026" s="15" t="str">
        <f>IFERROR(VLOOKUP(VENTAS[[#This Row],[Código del producto Vendido]],STOCK[],5,FALSE),"-")</f>
        <v>-</v>
      </c>
      <c r="G1026" s="15">
        <v>1</v>
      </c>
      <c r="H1026" s="16">
        <v>35</v>
      </c>
      <c r="I1026" s="16">
        <f>VENTAS[[#This Row],[Cantidad]]*VENTAS[[#This Row],[Precio Venta]]</f>
        <v>35</v>
      </c>
      <c r="J1026" s="16">
        <f>IF(VENTAS[[#This Row],[Nombre del Gestor]]&gt;1,VENTAS[[#This Row],[Total]]*10%,0)</f>
        <v>3.5</v>
      </c>
      <c r="K10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026" s="16">
        <f>VENTAS[[#This Row],[Total]]-VENTAS[[#This Row],[Comisión 10%]]-VENTAS[[#This Row],[Costo SIN Comision]]</f>
        <v>-3.5</v>
      </c>
      <c r="M1026" s="16"/>
    </row>
    <row r="1027" ht="20" customHeight="1" spans="1:13">
      <c r="A1027" s="10">
        <v>45476</v>
      </c>
      <c r="B1027" s="11"/>
      <c r="C1027" s="11"/>
      <c r="D1027" s="11" t="s">
        <v>20377</v>
      </c>
      <c r="E1027" s="11" t="s">
        <v>20449</v>
      </c>
      <c r="F1027" s="15" t="str">
        <f>IFERROR(VLOOKUP(VENTAS[[#This Row],[Código del producto Vendido]],STOCK[],5,FALSE),"-")</f>
        <v>-</v>
      </c>
      <c r="G1027" s="15">
        <v>1</v>
      </c>
      <c r="H1027" s="16">
        <v>28</v>
      </c>
      <c r="I1027" s="16">
        <f>VENTAS[[#This Row],[Cantidad]]*VENTAS[[#This Row],[Precio Venta]]</f>
        <v>28</v>
      </c>
      <c r="J1027" s="16">
        <f>IF(VENTAS[[#This Row],[Nombre del Gestor]]&gt;1,VENTAS[[#This Row],[Total]]*10%,0)</f>
        <v>2.8</v>
      </c>
      <c r="K10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027" s="16">
        <f>VENTAS[[#This Row],[Total]]-VENTAS[[#This Row],[Comisión 10%]]-VENTAS[[#This Row],[Costo SIN Comision]]</f>
        <v>-2.8</v>
      </c>
      <c r="M1027" s="16"/>
    </row>
    <row r="1028" ht="20" customHeight="1" spans="1:13">
      <c r="A1028" s="10">
        <v>45479</v>
      </c>
      <c r="B1028" s="11"/>
      <c r="C1028" s="11"/>
      <c r="D1028" s="11" t="s">
        <v>20253</v>
      </c>
      <c r="E1028" s="11" t="s">
        <v>16455</v>
      </c>
      <c r="F1028" s="15" t="str">
        <f>IFERROR(VLOOKUP(VENTAS[[#This Row],[Código del producto Vendido]],STOCK[],5,FALSE),"-")</f>
        <v>Vestido con cordón de ajuste H&amp;M - Talla S</v>
      </c>
      <c r="G1028" s="15">
        <v>1</v>
      </c>
      <c r="H1028" s="16">
        <v>19</v>
      </c>
      <c r="I1028" s="16">
        <f>VENTAS[[#This Row],[Cantidad]]*VENTAS[[#This Row],[Precio Venta]]</f>
        <v>19</v>
      </c>
      <c r="J1028" s="16">
        <f>IF(VENTAS[[#This Row],[Nombre del Gestor]]&gt;1,VENTAS[[#This Row],[Total]]*10%,0)</f>
        <v>1.9</v>
      </c>
      <c r="K10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1028" s="16">
        <f>VENTAS[[#This Row],[Total]]-VENTAS[[#This Row],[Comisión 10%]]-VENTAS[[#This Row],[Costo SIN Comision]]</f>
        <v>-1.9</v>
      </c>
      <c r="M1028" s="16"/>
    </row>
    <row r="1029" ht="20" customHeight="1" spans="1:13">
      <c r="A1029" s="10">
        <v>45482</v>
      </c>
      <c r="B1029" s="11"/>
      <c r="C1029" s="11"/>
      <c r="D1029" s="11" t="s">
        <v>20388</v>
      </c>
      <c r="E1029" s="11" t="s">
        <v>20450</v>
      </c>
      <c r="F1029" s="15" t="str">
        <f>IFERROR(VLOOKUP(VENTAS[[#This Row],[Código del producto Vendido]],STOCK[],5,FALSE),"-")</f>
        <v>-</v>
      </c>
      <c r="G1029" s="15">
        <v>1</v>
      </c>
      <c r="H1029" s="16">
        <v>8</v>
      </c>
      <c r="I1029" s="16">
        <f>VENTAS[[#This Row],[Cantidad]]*VENTAS[[#This Row],[Precio Venta]]</f>
        <v>8</v>
      </c>
      <c r="J1029" s="16">
        <f>IF(VENTAS[[#This Row],[Nombre del Gestor]]&gt;1,VENTAS[[#This Row],[Total]]*10%,0)</f>
        <v>0.8</v>
      </c>
      <c r="K10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029" s="16">
        <f>VENTAS[[#This Row],[Total]]-VENTAS[[#This Row],[Comisión 10%]]-VENTAS[[#This Row],[Costo SIN Comision]]</f>
        <v>-0.8</v>
      </c>
      <c r="M1029" s="16"/>
    </row>
    <row r="1030" ht="20" customHeight="1" spans="1:13">
      <c r="A1030" s="10">
        <v>45479</v>
      </c>
      <c r="B1030" s="11"/>
      <c r="C1030" s="11"/>
      <c r="D1030" s="11" t="s">
        <v>20253</v>
      </c>
      <c r="E1030" s="11" t="s">
        <v>20451</v>
      </c>
      <c r="F1030" s="15" t="str">
        <f>IFERROR(VLOOKUP(VENTAS[[#This Row],[Código del producto Vendido]],STOCK[],5,FALSE),"-")</f>
        <v>-</v>
      </c>
      <c r="G1030" s="15">
        <v>1</v>
      </c>
      <c r="H1030" s="16">
        <v>22</v>
      </c>
      <c r="I1030" s="16">
        <f>VENTAS[[#This Row],[Cantidad]]*VENTAS[[#This Row],[Precio Venta]]</f>
        <v>22</v>
      </c>
      <c r="J1030" s="16">
        <f>IF(VENTAS[[#This Row],[Nombre del Gestor]]&gt;1,VENTAS[[#This Row],[Total]]*10%,0)</f>
        <v>2.2</v>
      </c>
      <c r="K10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030" s="16">
        <f>VENTAS[[#This Row],[Total]]-VENTAS[[#This Row],[Comisión 10%]]-VENTAS[[#This Row],[Costo SIN Comision]]</f>
        <v>-2.2</v>
      </c>
      <c r="M1030" s="16"/>
    </row>
    <row r="1031" ht="20" customHeight="1" spans="1:13">
      <c r="A1031" s="10">
        <v>45479</v>
      </c>
      <c r="B1031" s="11"/>
      <c r="C1031" s="11"/>
      <c r="D1031" s="11" t="s">
        <v>20253</v>
      </c>
      <c r="E1031" s="11" t="s">
        <v>20452</v>
      </c>
      <c r="F1031" s="15" t="str">
        <f>IFERROR(VLOOKUP(VENTAS[[#This Row],[Código del producto Vendido]],STOCK[],5,FALSE),"-")</f>
        <v>-</v>
      </c>
      <c r="G1031" s="15">
        <v>1</v>
      </c>
      <c r="H1031" s="16">
        <v>20</v>
      </c>
      <c r="I1031" s="16">
        <f>VENTAS[[#This Row],[Cantidad]]*VENTAS[[#This Row],[Precio Venta]]</f>
        <v>20</v>
      </c>
      <c r="J1031" s="16">
        <f>IF(VENTAS[[#This Row],[Nombre del Gestor]]&gt;1,VENTAS[[#This Row],[Total]]*10%,0)</f>
        <v>2</v>
      </c>
      <c r="K10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31" s="16">
        <f>VENTAS[[#This Row],[Total]]-VENTAS[[#This Row],[Comisión 10%]]-VENTAS[[#This Row],[Costo SIN Comision]]</f>
        <v>-2</v>
      </c>
      <c r="M1031" s="16"/>
    </row>
    <row r="1032" ht="20" customHeight="1" spans="1:13">
      <c r="A1032" s="10">
        <v>45478</v>
      </c>
      <c r="B1032" s="11"/>
      <c r="C1032" s="11"/>
      <c r="D1032" s="11" t="s">
        <v>20253</v>
      </c>
      <c r="E1032" s="11" t="s">
        <v>16384</v>
      </c>
      <c r="F1032" s="15" t="str">
        <f>IFERROR(VLOOKUP(VENTAS[[#This Row],[Código del producto Vendido]],STOCK[],5,FALSE),"-")</f>
        <v>Bikini elegante con herrajes color negro - Talla XS</v>
      </c>
      <c r="G1032" s="15">
        <v>1</v>
      </c>
      <c r="H1032" s="16">
        <v>18</v>
      </c>
      <c r="I1032" s="16">
        <f>VENTAS[[#This Row],[Cantidad]]*VENTAS[[#This Row],[Precio Venta]]</f>
        <v>18</v>
      </c>
      <c r="J1032" s="16">
        <f>IF(VENTAS[[#This Row],[Nombre del Gestor]]&gt;1,VENTAS[[#This Row],[Total]]*10%,0)</f>
        <v>1.8</v>
      </c>
      <c r="K10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9.44444444444444</v>
      </c>
      <c r="L1032" s="16">
        <f>VENTAS[[#This Row],[Total]]-VENTAS[[#This Row],[Comisión 10%]]-VENTAS[[#This Row],[Costo SIN Comision]]</f>
        <v>6.75555555555556</v>
      </c>
      <c r="M1032" s="16"/>
    </row>
    <row r="1033" ht="20" customHeight="1" spans="1:13">
      <c r="A1033" s="10">
        <v>45477</v>
      </c>
      <c r="B1033" s="11"/>
      <c r="C1033" s="11"/>
      <c r="D1033" s="11" t="s">
        <v>20253</v>
      </c>
      <c r="E1033" s="11" t="s">
        <v>16482</v>
      </c>
      <c r="F1033" s="15" t="str">
        <f>IFERROR(VLOOKUP(VENTAS[[#This Row],[Código del producto Vendido]],STOCK[],5,FALSE),"-")</f>
        <v>Top Negro en tela de algodón - Talla XS</v>
      </c>
      <c r="G1033" s="15">
        <v>1</v>
      </c>
      <c r="H1033" s="16">
        <v>10</v>
      </c>
      <c r="I1033" s="16">
        <f>VENTAS[[#This Row],[Cantidad]]*VENTAS[[#This Row],[Precio Venta]]</f>
        <v>10</v>
      </c>
      <c r="J1033" s="16">
        <f>IF(VENTAS[[#This Row],[Nombre del Gestor]]&gt;1,VENTAS[[#This Row],[Total]]*10%,0)</f>
        <v>1</v>
      </c>
      <c r="K10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033" s="16">
        <f>VENTAS[[#This Row],[Total]]-VENTAS[[#This Row],[Comisión 10%]]-VENTAS[[#This Row],[Costo SIN Comision]]</f>
        <v>-1</v>
      </c>
      <c r="M1033" s="16"/>
    </row>
    <row r="1034" ht="20" customHeight="1" spans="1:13">
      <c r="A1034" s="10">
        <v>45477</v>
      </c>
      <c r="B1034" s="11"/>
      <c r="C1034" s="11"/>
      <c r="D1034" s="11" t="s">
        <v>20253</v>
      </c>
      <c r="E1034" s="11" t="s">
        <v>20250</v>
      </c>
      <c r="F1034" s="15" t="str">
        <f>IFERROR(VLOOKUP(VENTAS[[#This Row],[Código del producto Vendido]],STOCK[],5,FALSE),"-")</f>
        <v>-</v>
      </c>
      <c r="G1034" s="15">
        <v>1</v>
      </c>
      <c r="H1034" s="16">
        <v>23</v>
      </c>
      <c r="I1034" s="16">
        <f>VENTAS[[#This Row],[Cantidad]]*VENTAS[[#This Row],[Precio Venta]]</f>
        <v>23</v>
      </c>
      <c r="J1034" s="16">
        <f>IF(VENTAS[[#This Row],[Nombre del Gestor]]&gt;1,VENTAS[[#This Row],[Total]]*10%,0)</f>
        <v>2.3</v>
      </c>
      <c r="K10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034" s="16">
        <f>VENTAS[[#This Row],[Total]]-VENTAS[[#This Row],[Comisión 10%]]-VENTAS[[#This Row],[Costo SIN Comision]]</f>
        <v>-2.3</v>
      </c>
      <c r="M1034" s="16"/>
    </row>
    <row r="1035" ht="20" customHeight="1" spans="1:13">
      <c r="A1035" s="10">
        <v>45477</v>
      </c>
      <c r="B1035" s="11"/>
      <c r="C1035" s="11"/>
      <c r="D1035" s="11" t="s">
        <v>20253</v>
      </c>
      <c r="E1035" s="11" t="s">
        <v>20453</v>
      </c>
      <c r="F1035" s="15" t="str">
        <f>IFERROR(VLOOKUP(VENTAS[[#This Row],[Código del producto Vendido]],STOCK[],5,FALSE),"-")</f>
        <v>-</v>
      </c>
      <c r="G1035" s="15">
        <v>1</v>
      </c>
      <c r="H1035" s="16">
        <v>13</v>
      </c>
      <c r="I1035" s="16">
        <f>VENTAS[[#This Row],[Cantidad]]*VENTAS[[#This Row],[Precio Venta]]</f>
        <v>13</v>
      </c>
      <c r="J1035" s="16">
        <f>IF(VENTAS[[#This Row],[Nombre del Gestor]]&gt;1,VENTAS[[#This Row],[Total]]*10%,0)</f>
        <v>1.3</v>
      </c>
      <c r="K10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035" s="16">
        <f>VENTAS[[#This Row],[Total]]-VENTAS[[#This Row],[Comisión 10%]]-VENTAS[[#This Row],[Costo SIN Comision]]</f>
        <v>-1.3</v>
      </c>
      <c r="M1035" s="16"/>
    </row>
    <row r="1036" ht="20" customHeight="1" spans="1:13">
      <c r="A1036" s="10">
        <v>45477</v>
      </c>
      <c r="B1036" s="11"/>
      <c r="C1036" s="11"/>
      <c r="D1036" s="11" t="s">
        <v>20253</v>
      </c>
      <c r="E1036" s="11" t="s">
        <v>20454</v>
      </c>
      <c r="F1036" s="15" t="str">
        <f>IFERROR(VLOOKUP(VENTAS[[#This Row],[Código del producto Vendido]],STOCK[],5,FALSE),"-")</f>
        <v>-</v>
      </c>
      <c r="G1036" s="15">
        <v>1</v>
      </c>
      <c r="H1036" s="16">
        <v>28</v>
      </c>
      <c r="I1036" s="16">
        <f>VENTAS[[#This Row],[Cantidad]]*VENTAS[[#This Row],[Precio Venta]]</f>
        <v>28</v>
      </c>
      <c r="J1036" s="16">
        <f>IF(VENTAS[[#This Row],[Nombre del Gestor]]&gt;1,VENTAS[[#This Row],[Total]]*10%,0)</f>
        <v>2.8</v>
      </c>
      <c r="K10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036" s="16">
        <f>VENTAS[[#This Row],[Total]]-VENTAS[[#This Row],[Comisión 10%]]-VENTAS[[#This Row],[Costo SIN Comision]]</f>
        <v>-2.8</v>
      </c>
      <c r="M1036" s="16"/>
    </row>
    <row r="1037" ht="20" customHeight="1" spans="1:13">
      <c r="A1037" s="10">
        <v>45476</v>
      </c>
      <c r="B1037" s="11"/>
      <c r="C1037" s="11"/>
      <c r="D1037" s="11" t="s">
        <v>20253</v>
      </c>
      <c r="E1037" s="11" t="s">
        <v>20453</v>
      </c>
      <c r="F1037" s="15" t="str">
        <f>IFERROR(VLOOKUP(VENTAS[[#This Row],[Código del producto Vendido]],STOCK[],5,FALSE),"-")</f>
        <v>-</v>
      </c>
      <c r="G1037" s="15">
        <v>1</v>
      </c>
      <c r="H1037" s="16">
        <v>13</v>
      </c>
      <c r="I1037" s="16">
        <f>VENTAS[[#This Row],[Cantidad]]*VENTAS[[#This Row],[Precio Venta]]</f>
        <v>13</v>
      </c>
      <c r="J1037" s="16">
        <f>IF(VENTAS[[#This Row],[Nombre del Gestor]]&gt;1,VENTAS[[#This Row],[Total]]*10%,0)</f>
        <v>1.3</v>
      </c>
      <c r="K10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037" s="16">
        <f>VENTAS[[#This Row],[Total]]-VENTAS[[#This Row],[Comisión 10%]]-VENTAS[[#This Row],[Costo SIN Comision]]</f>
        <v>-1.3</v>
      </c>
      <c r="M1037" s="16"/>
    </row>
    <row r="1038" ht="20" customHeight="1" spans="1:13">
      <c r="A1038" s="10">
        <v>45476</v>
      </c>
      <c r="B1038" s="11"/>
      <c r="C1038" s="11"/>
      <c r="D1038" s="11" t="s">
        <v>20253</v>
      </c>
      <c r="E1038" s="11" t="s">
        <v>19979</v>
      </c>
      <c r="F1038" s="15" t="str">
        <f>IFERROR(VLOOKUP(VENTAS[[#This Row],[Código del producto Vendido]],STOCK[],5,FALSE),"-")</f>
        <v>-</v>
      </c>
      <c r="G1038" s="15">
        <v>1</v>
      </c>
      <c r="H1038" s="16">
        <v>13</v>
      </c>
      <c r="I1038" s="16">
        <f>VENTAS[[#This Row],[Cantidad]]*VENTAS[[#This Row],[Precio Venta]]</f>
        <v>13</v>
      </c>
      <c r="J1038" s="16">
        <f>IF(VENTAS[[#This Row],[Nombre del Gestor]]&gt;1,VENTAS[[#This Row],[Total]]*10%,0)</f>
        <v>1.3</v>
      </c>
      <c r="K10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038" s="16">
        <f>VENTAS[[#This Row],[Total]]-VENTAS[[#This Row],[Comisión 10%]]-VENTAS[[#This Row],[Costo SIN Comision]]</f>
        <v>-1.3</v>
      </c>
      <c r="M1038" s="16"/>
    </row>
    <row r="1039" ht="20" customHeight="1" spans="1:13">
      <c r="A1039" s="10">
        <v>45476</v>
      </c>
      <c r="B1039" s="11"/>
      <c r="C1039" s="11"/>
      <c r="D1039" s="11" t="s">
        <v>20253</v>
      </c>
      <c r="E1039" s="11" t="s">
        <v>16632</v>
      </c>
      <c r="F1039" s="15" t="str">
        <f>IFERROR(VLOOKUP(VENTAS[[#This Row],[Código del producto Vendido]],STOCK[],5,FALSE),"-")</f>
        <v>Sandalias flip de plataforma Naranja Marca F21 - Talla 40-41</v>
      </c>
      <c r="G1039" s="15">
        <v>1</v>
      </c>
      <c r="H1039" s="16">
        <v>30</v>
      </c>
      <c r="I1039" s="16">
        <f>VENTAS[[#This Row],[Cantidad]]*VENTAS[[#This Row],[Precio Venta]]</f>
        <v>30</v>
      </c>
      <c r="J1039" s="16">
        <f>IF(VENTAS[[#This Row],[Nombre del Gestor]]&gt;1,VENTAS[[#This Row],[Total]]*10%,0)</f>
        <v>3</v>
      </c>
      <c r="K10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9.49</v>
      </c>
      <c r="L1039" s="16">
        <f>VENTAS[[#This Row],[Total]]-VENTAS[[#This Row],[Comisión 10%]]-VENTAS[[#This Row],[Costo SIN Comision]]</f>
        <v>17.51</v>
      </c>
      <c r="M1039" s="16"/>
    </row>
    <row r="1040" ht="20" customHeight="1" spans="1:13">
      <c r="A1040" s="10">
        <v>45476</v>
      </c>
      <c r="B1040" s="11"/>
      <c r="C1040" s="11" t="s">
        <v>19660</v>
      </c>
      <c r="D1040" s="11" t="s">
        <v>20377</v>
      </c>
      <c r="E1040" s="11" t="s">
        <v>20455</v>
      </c>
      <c r="F1040" s="15" t="str">
        <f>IFERROR(VLOOKUP(VENTAS[[#This Row],[Código del producto Vendido]],STOCK[],5,FALSE),"-")</f>
        <v>-</v>
      </c>
      <c r="G1040" s="15">
        <v>1</v>
      </c>
      <c r="H1040" s="16">
        <v>30</v>
      </c>
      <c r="I1040" s="16">
        <f>VENTAS[[#This Row],[Cantidad]]*VENTAS[[#This Row],[Precio Venta]]</f>
        <v>30</v>
      </c>
      <c r="J1040" s="16">
        <f>IF(VENTAS[[#This Row],[Nombre del Gestor]]&gt;1,VENTAS[[#This Row],[Total]]*10%,0)</f>
        <v>3</v>
      </c>
      <c r="K10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40" s="16">
        <f>VENTAS[[#This Row],[Total]]-VENTAS[[#This Row],[Comisión 10%]]-VENTAS[[#This Row],[Costo SIN Comision]]</f>
        <v>-3</v>
      </c>
      <c r="M1040" s="16"/>
    </row>
    <row r="1041" ht="20" customHeight="1" spans="1:13">
      <c r="A1041" s="10">
        <v>45476</v>
      </c>
      <c r="B1041" s="11"/>
      <c r="C1041" s="11" t="s">
        <v>20456</v>
      </c>
      <c r="D1041" s="11" t="s">
        <v>20377</v>
      </c>
      <c r="E1041" s="11" t="s">
        <v>20457</v>
      </c>
      <c r="F1041" s="15" t="str">
        <f>IFERROR(VLOOKUP(VENTAS[[#This Row],[Código del producto Vendido]],STOCK[],5,FALSE),"-")</f>
        <v>-</v>
      </c>
      <c r="G1041" s="15">
        <v>1</v>
      </c>
      <c r="H1041" s="16">
        <v>10</v>
      </c>
      <c r="I1041" s="16">
        <f>VENTAS[[#This Row],[Cantidad]]*VENTAS[[#This Row],[Precio Venta]]</f>
        <v>10</v>
      </c>
      <c r="J1041" s="16">
        <f>IF(VENTAS[[#This Row],[Nombre del Gestor]]&gt;1,VENTAS[[#This Row],[Total]]*10%,0)</f>
        <v>1</v>
      </c>
      <c r="K10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041" s="16">
        <f>VENTAS[[#This Row],[Total]]-VENTAS[[#This Row],[Comisión 10%]]-VENTAS[[#This Row],[Costo SIN Comision]]</f>
        <v>-1</v>
      </c>
      <c r="M1041" s="16"/>
    </row>
    <row r="1042" ht="20" customHeight="1" spans="1:13">
      <c r="A1042" s="10">
        <v>45480</v>
      </c>
      <c r="B1042" s="11"/>
      <c r="C1042" s="11"/>
      <c r="D1042" s="11" t="s">
        <v>20253</v>
      </c>
      <c r="E1042" s="11" t="s">
        <v>20458</v>
      </c>
      <c r="F1042" s="15" t="str">
        <f>IFERROR(VLOOKUP(VENTAS[[#This Row],[Código del producto Vendido]],STOCK[],5,FALSE),"-")</f>
        <v>-</v>
      </c>
      <c r="G1042" s="15">
        <v>1</v>
      </c>
      <c r="H1042" s="16">
        <v>40</v>
      </c>
      <c r="I1042" s="16">
        <f>VENTAS[[#This Row],[Cantidad]]*VENTAS[[#This Row],[Precio Venta]]</f>
        <v>40</v>
      </c>
      <c r="J1042" s="16">
        <f>IF(VENTAS[[#This Row],[Nombre del Gestor]]&gt;1,VENTAS[[#This Row],[Total]]*10%,0)</f>
        <v>4</v>
      </c>
      <c r="K10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042" s="16">
        <f>VENTAS[[#This Row],[Total]]-VENTAS[[#This Row],[Comisión 10%]]-VENTAS[[#This Row],[Costo SIN Comision]]</f>
        <v>-4</v>
      </c>
      <c r="M1042" s="16"/>
    </row>
    <row r="1043" ht="20" customHeight="1" spans="1:13">
      <c r="A1043" s="10">
        <v>45480</v>
      </c>
      <c r="B1043" s="11"/>
      <c r="C1043" s="11"/>
      <c r="D1043" s="11" t="s">
        <v>20253</v>
      </c>
      <c r="E1043" s="11" t="s">
        <v>20459</v>
      </c>
      <c r="F1043" s="15" t="str">
        <f>IFERROR(VLOOKUP(VENTAS[[#This Row],[Código del producto Vendido]],STOCK[],5,FALSE),"-")</f>
        <v>-</v>
      </c>
      <c r="G1043" s="15">
        <v>1</v>
      </c>
      <c r="H1043" s="16">
        <v>40</v>
      </c>
      <c r="I1043" s="16">
        <f>VENTAS[[#This Row],[Cantidad]]*VENTAS[[#This Row],[Precio Venta]]</f>
        <v>40</v>
      </c>
      <c r="J1043" s="16">
        <f>IF(VENTAS[[#This Row],[Nombre del Gestor]]&gt;1,VENTAS[[#This Row],[Total]]*10%,0)</f>
        <v>4</v>
      </c>
      <c r="K10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043" s="16">
        <f>VENTAS[[#This Row],[Total]]-VENTAS[[#This Row],[Comisión 10%]]-VENTAS[[#This Row],[Costo SIN Comision]]</f>
        <v>-4</v>
      </c>
      <c r="M1043" s="16"/>
    </row>
    <row r="1044" ht="20" customHeight="1" spans="1:13">
      <c r="A1044" s="10">
        <v>45480</v>
      </c>
      <c r="B1044" s="11"/>
      <c r="C1044" s="11"/>
      <c r="D1044" s="11" t="s">
        <v>20253</v>
      </c>
      <c r="E1044" s="11" t="s">
        <v>20097</v>
      </c>
      <c r="F1044" s="15" t="str">
        <f>IFERROR(VLOOKUP(VENTAS[[#This Row],[Código del producto Vendido]],STOCK[],5,FALSE),"-")</f>
        <v>-</v>
      </c>
      <c r="G1044" s="15">
        <v>1</v>
      </c>
      <c r="H1044" s="16">
        <v>17</v>
      </c>
      <c r="I1044" s="16">
        <f>VENTAS[[#This Row],[Cantidad]]*VENTAS[[#This Row],[Precio Venta]]</f>
        <v>17</v>
      </c>
      <c r="J1044" s="16">
        <f>IF(VENTAS[[#This Row],[Nombre del Gestor]]&gt;1,VENTAS[[#This Row],[Total]]*10%,0)</f>
        <v>1.7</v>
      </c>
      <c r="K10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1044" s="16">
        <f>VENTAS[[#This Row],[Total]]-VENTAS[[#This Row],[Comisión 10%]]-VENTAS[[#This Row],[Costo SIN Comision]]</f>
        <v>-1.7</v>
      </c>
      <c r="M1044" s="16"/>
    </row>
    <row r="1045" ht="20" customHeight="1" spans="1:13">
      <c r="A1045" s="10">
        <v>45476</v>
      </c>
      <c r="B1045" s="11"/>
      <c r="C1045" s="11"/>
      <c r="D1045" s="11" t="s">
        <v>20377</v>
      </c>
      <c r="E1045" s="11" t="s">
        <v>20460</v>
      </c>
      <c r="F1045" s="15" t="str">
        <f>IFERROR(VLOOKUP(VENTAS[[#This Row],[Código del producto Vendido]],STOCK[],5,FALSE),"-")</f>
        <v>-</v>
      </c>
      <c r="G1045" s="15">
        <v>1</v>
      </c>
      <c r="H1045" s="16">
        <v>10</v>
      </c>
      <c r="I1045" s="16">
        <f>VENTAS[[#This Row],[Cantidad]]*VENTAS[[#This Row],[Precio Venta]]</f>
        <v>10</v>
      </c>
      <c r="J1045" s="16">
        <f>IF(VENTAS[[#This Row],[Nombre del Gestor]]&gt;1,VENTAS[[#This Row],[Total]]*10%,0)</f>
        <v>1</v>
      </c>
      <c r="K10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045" s="16">
        <f>VENTAS[[#This Row],[Total]]-VENTAS[[#This Row],[Comisión 10%]]-VENTAS[[#This Row],[Costo SIN Comision]]</f>
        <v>-1</v>
      </c>
      <c r="M1045" s="16"/>
    </row>
    <row r="1046" ht="20" customHeight="1" spans="1:13">
      <c r="A1046" s="10">
        <v>45476</v>
      </c>
      <c r="B1046" s="11"/>
      <c r="C1046" s="11"/>
      <c r="D1046" s="11" t="s">
        <v>20377</v>
      </c>
      <c r="E1046" s="11" t="s">
        <v>20461</v>
      </c>
      <c r="F1046" s="15" t="str">
        <f>IFERROR(VLOOKUP(VENTAS[[#This Row],[Código del producto Vendido]],STOCK[],5,FALSE),"-")</f>
        <v>-</v>
      </c>
      <c r="G1046" s="15">
        <v>1</v>
      </c>
      <c r="H1046" s="16">
        <v>18</v>
      </c>
      <c r="I1046" s="16">
        <f>VENTAS[[#This Row],[Cantidad]]*VENTAS[[#This Row],[Precio Venta]]</f>
        <v>18</v>
      </c>
      <c r="J1046" s="16">
        <f>IF(VENTAS[[#This Row],[Nombre del Gestor]]&gt;1,VENTAS[[#This Row],[Total]]*10%,0)</f>
        <v>1.8</v>
      </c>
      <c r="K10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046" s="16">
        <f>VENTAS[[#This Row],[Total]]-VENTAS[[#This Row],[Comisión 10%]]-VENTAS[[#This Row],[Costo SIN Comision]]</f>
        <v>-1.8</v>
      </c>
      <c r="M1046" s="16"/>
    </row>
    <row r="1047" ht="20" customHeight="1" spans="1:13">
      <c r="A1047" s="10">
        <v>45479</v>
      </c>
      <c r="B1047" s="11"/>
      <c r="C1047" s="11"/>
      <c r="D1047" s="11" t="s">
        <v>20377</v>
      </c>
      <c r="E1047" s="11" t="s">
        <v>20390</v>
      </c>
      <c r="F1047" s="15" t="str">
        <f>IFERROR(VLOOKUP(VENTAS[[#This Row],[Código del producto Vendido]],STOCK[],5,FALSE),"-")</f>
        <v>-</v>
      </c>
      <c r="G1047" s="15">
        <v>1</v>
      </c>
      <c r="H1047" s="16">
        <v>15</v>
      </c>
      <c r="I1047" s="16">
        <f>VENTAS[[#This Row],[Cantidad]]*VENTAS[[#This Row],[Precio Venta]]</f>
        <v>15</v>
      </c>
      <c r="J1047" s="16">
        <f>IF(VENTAS[[#This Row],[Nombre del Gestor]]&gt;1,VENTAS[[#This Row],[Total]]*10%,0)</f>
        <v>1.5</v>
      </c>
      <c r="K10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047" s="16">
        <f>VENTAS[[#This Row],[Total]]-VENTAS[[#This Row],[Comisión 10%]]-VENTAS[[#This Row],[Costo SIN Comision]]</f>
        <v>-1.5</v>
      </c>
      <c r="M1047" s="16"/>
    </row>
    <row r="1048" ht="20" customHeight="1" spans="1:13">
      <c r="A1048" s="10">
        <v>45478</v>
      </c>
      <c r="B1048" s="11"/>
      <c r="C1048" s="11"/>
      <c r="D1048" s="11" t="s">
        <v>20388</v>
      </c>
      <c r="E1048" s="11" t="s">
        <v>20250</v>
      </c>
      <c r="F1048" s="15" t="str">
        <f>IFERROR(VLOOKUP(VENTAS[[#This Row],[Código del producto Vendido]],STOCK[],5,FALSE),"-")</f>
        <v>-</v>
      </c>
      <c r="G1048" s="15">
        <v>1</v>
      </c>
      <c r="H1048" s="16">
        <v>23</v>
      </c>
      <c r="I1048" s="16">
        <f>VENTAS[[#This Row],[Cantidad]]*VENTAS[[#This Row],[Precio Venta]]</f>
        <v>23</v>
      </c>
      <c r="J1048" s="16">
        <f>IF(VENTAS[[#This Row],[Nombre del Gestor]]&gt;1,VENTAS[[#This Row],[Total]]*10%,0)</f>
        <v>2.3</v>
      </c>
      <c r="K10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048" s="16">
        <f>VENTAS[[#This Row],[Total]]-VENTAS[[#This Row],[Comisión 10%]]-VENTAS[[#This Row],[Costo SIN Comision]]</f>
        <v>-2.3</v>
      </c>
      <c r="M1048" s="16"/>
    </row>
    <row r="1049" ht="20" customHeight="1" spans="1:13">
      <c r="A1049" s="10">
        <v>45478</v>
      </c>
      <c r="B1049" s="11"/>
      <c r="C1049" s="11"/>
      <c r="D1049" s="11" t="s">
        <v>20388</v>
      </c>
      <c r="E1049" s="11" t="s">
        <v>20462</v>
      </c>
      <c r="F1049" s="15" t="str">
        <f>IFERROR(VLOOKUP(VENTAS[[#This Row],[Código del producto Vendido]],STOCK[],5,FALSE),"-")</f>
        <v>-</v>
      </c>
      <c r="G1049" s="15">
        <v>1</v>
      </c>
      <c r="H1049" s="16">
        <v>30</v>
      </c>
      <c r="I1049" s="16">
        <f>VENTAS[[#This Row],[Cantidad]]*VENTAS[[#This Row],[Precio Venta]]</f>
        <v>30</v>
      </c>
      <c r="J1049" s="16">
        <f>IF(VENTAS[[#This Row],[Nombre del Gestor]]&gt;1,VENTAS[[#This Row],[Total]]*10%,0)</f>
        <v>3</v>
      </c>
      <c r="K10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49" s="16">
        <f>VENTAS[[#This Row],[Total]]-VENTAS[[#This Row],[Comisión 10%]]-VENTAS[[#This Row],[Costo SIN Comision]]</f>
        <v>-3</v>
      </c>
      <c r="M1049" s="16"/>
    </row>
    <row r="1050" ht="20" customHeight="1" spans="1:13">
      <c r="A1050" s="10">
        <v>45478</v>
      </c>
      <c r="B1050" s="11"/>
      <c r="C1050" s="11"/>
      <c r="D1050" s="11" t="s">
        <v>20388</v>
      </c>
      <c r="E1050" s="11" t="s">
        <v>20463</v>
      </c>
      <c r="F1050" s="15" t="str">
        <f>IFERROR(VLOOKUP(VENTAS[[#This Row],[Código del producto Vendido]],STOCK[],5,FALSE),"-")</f>
        <v>-</v>
      </c>
      <c r="G1050" s="15">
        <v>1</v>
      </c>
      <c r="H1050" s="16">
        <v>13</v>
      </c>
      <c r="I1050" s="16">
        <f>VENTAS[[#This Row],[Cantidad]]*VENTAS[[#This Row],[Precio Venta]]</f>
        <v>13</v>
      </c>
      <c r="J1050" s="16">
        <f>IF(VENTAS[[#This Row],[Nombre del Gestor]]&gt;1,VENTAS[[#This Row],[Total]]*10%,0)</f>
        <v>1.3</v>
      </c>
      <c r="K10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050" s="16">
        <f>VENTAS[[#This Row],[Total]]-VENTAS[[#This Row],[Comisión 10%]]-VENTAS[[#This Row],[Costo SIN Comision]]</f>
        <v>-1.3</v>
      </c>
      <c r="M1050" s="16"/>
    </row>
    <row r="1051" ht="20" customHeight="1" spans="1:13">
      <c r="A1051" s="10">
        <v>45478</v>
      </c>
      <c r="B1051" s="11"/>
      <c r="C1051" s="11"/>
      <c r="D1051" s="11" t="s">
        <v>20388</v>
      </c>
      <c r="E1051" s="11" t="s">
        <v>16684</v>
      </c>
      <c r="F1051" s="15" t="str">
        <f>IFERROR(VLOOKUP(VENTAS[[#This Row],[Código del producto Vendido]],STOCK[],5,FALSE),"-")</f>
        <v>Pantalón Palazzo  - Talla L</v>
      </c>
      <c r="G1051" s="15">
        <v>1</v>
      </c>
      <c r="H1051" s="16">
        <v>30</v>
      </c>
      <c r="I1051" s="16">
        <f>VENTAS[[#This Row],[Cantidad]]*VENTAS[[#This Row],[Precio Venta]]</f>
        <v>30</v>
      </c>
      <c r="J1051" s="16">
        <f>IF(VENTAS[[#This Row],[Nombre del Gestor]]&gt;1,VENTAS[[#This Row],[Total]]*10%,0)</f>
        <v>3</v>
      </c>
      <c r="K10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16.79</v>
      </c>
      <c r="L1051" s="16">
        <f>VENTAS[[#This Row],[Total]]-VENTAS[[#This Row],[Comisión 10%]]-VENTAS[[#This Row],[Costo SIN Comision]]</f>
        <v>10.21</v>
      </c>
      <c r="M1051" s="16"/>
    </row>
    <row r="1052" ht="20" customHeight="1" spans="1:13">
      <c r="A1052" s="10">
        <v>45476</v>
      </c>
      <c r="B1052" s="11"/>
      <c r="C1052" s="11"/>
      <c r="D1052" s="11" t="s">
        <v>20388</v>
      </c>
      <c r="E1052" s="11" t="s">
        <v>20464</v>
      </c>
      <c r="F1052" s="15" t="str">
        <f>IFERROR(VLOOKUP(VENTAS[[#This Row],[Código del producto Vendido]],STOCK[],5,FALSE),"-")</f>
        <v>-</v>
      </c>
      <c r="G1052" s="15">
        <v>1</v>
      </c>
      <c r="H1052" s="16">
        <v>12</v>
      </c>
      <c r="I1052" s="16">
        <f>VENTAS[[#This Row],[Cantidad]]*VENTAS[[#This Row],[Precio Venta]]</f>
        <v>12</v>
      </c>
      <c r="J1052" s="16">
        <f>IF(VENTAS[[#This Row],[Nombre del Gestor]]&gt;1,VENTAS[[#This Row],[Total]]*10%,0)</f>
        <v>1.2</v>
      </c>
      <c r="K10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052" s="16">
        <f>VENTAS[[#This Row],[Total]]-VENTAS[[#This Row],[Comisión 10%]]-VENTAS[[#This Row],[Costo SIN Comision]]</f>
        <v>-1.2</v>
      </c>
      <c r="M1052" s="16"/>
    </row>
    <row r="1053" ht="20" customHeight="1" spans="1:13">
      <c r="A1053" s="10">
        <v>45476</v>
      </c>
      <c r="B1053" s="11"/>
      <c r="C1053" s="11"/>
      <c r="D1053" s="11" t="s">
        <v>20388</v>
      </c>
      <c r="E1053" s="11" t="s">
        <v>20465</v>
      </c>
      <c r="F1053" s="15" t="str">
        <f>IFERROR(VLOOKUP(VENTAS[[#This Row],[Código del producto Vendido]],STOCK[],5,FALSE),"-")</f>
        <v>-</v>
      </c>
      <c r="G1053" s="15">
        <v>1</v>
      </c>
      <c r="H1053" s="16">
        <v>30</v>
      </c>
      <c r="I1053" s="16">
        <f>VENTAS[[#This Row],[Cantidad]]*VENTAS[[#This Row],[Precio Venta]]</f>
        <v>30</v>
      </c>
      <c r="J1053" s="16">
        <f>IF(VENTAS[[#This Row],[Nombre del Gestor]]&gt;1,VENTAS[[#This Row],[Total]]*10%,0)</f>
        <v>3</v>
      </c>
      <c r="K10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53" s="16">
        <f>VENTAS[[#This Row],[Total]]-VENTAS[[#This Row],[Comisión 10%]]-VENTAS[[#This Row],[Costo SIN Comision]]</f>
        <v>-3</v>
      </c>
      <c r="M1053" s="16"/>
    </row>
    <row r="1054" ht="20" customHeight="1" spans="1:13">
      <c r="A1054" s="10">
        <v>45476</v>
      </c>
      <c r="B1054" s="11"/>
      <c r="C1054" s="11"/>
      <c r="D1054" s="11" t="s">
        <v>20388</v>
      </c>
      <c r="E1054" s="11" t="s">
        <v>20466</v>
      </c>
      <c r="F1054" s="15" t="str">
        <f>IFERROR(VLOOKUP(VENTAS[[#This Row],[Código del producto Vendido]],STOCK[],5,FALSE),"-")</f>
        <v>-</v>
      </c>
      <c r="G1054" s="15">
        <v>1</v>
      </c>
      <c r="H1054" s="16">
        <v>25</v>
      </c>
      <c r="I1054" s="16">
        <f>VENTAS[[#This Row],[Cantidad]]*VENTAS[[#This Row],[Precio Venta]]</f>
        <v>25</v>
      </c>
      <c r="J1054" s="16">
        <f>IF(VENTAS[[#This Row],[Nombre del Gestor]]&gt;1,VENTAS[[#This Row],[Total]]*10%,0)</f>
        <v>2.5</v>
      </c>
      <c r="K10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54" s="16">
        <f>VENTAS[[#This Row],[Total]]-VENTAS[[#This Row],[Comisión 10%]]-VENTAS[[#This Row],[Costo SIN Comision]]</f>
        <v>-2.5</v>
      </c>
      <c r="M1054" s="16"/>
    </row>
    <row r="1055" ht="20" customHeight="1" spans="1:13">
      <c r="A1055" s="10">
        <v>45476</v>
      </c>
      <c r="B1055" s="11"/>
      <c r="C1055" s="11"/>
      <c r="D1055" s="11" t="s">
        <v>20388</v>
      </c>
      <c r="E1055" s="11" t="s">
        <v>20463</v>
      </c>
      <c r="F1055" s="15" t="str">
        <f>IFERROR(VLOOKUP(VENTAS[[#This Row],[Código del producto Vendido]],STOCK[],5,FALSE),"-")</f>
        <v>-</v>
      </c>
      <c r="G1055" s="15">
        <v>1</v>
      </c>
      <c r="H1055" s="16">
        <v>13</v>
      </c>
      <c r="I1055" s="16">
        <f>VENTAS[[#This Row],[Cantidad]]*VENTAS[[#This Row],[Precio Venta]]</f>
        <v>13</v>
      </c>
      <c r="J1055" s="16">
        <f>IF(VENTAS[[#This Row],[Nombre del Gestor]]&gt;1,VENTAS[[#This Row],[Total]]*10%,0)</f>
        <v>1.3</v>
      </c>
      <c r="K10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055" s="16">
        <f>VENTAS[[#This Row],[Total]]-VENTAS[[#This Row],[Comisión 10%]]-VENTAS[[#This Row],[Costo SIN Comision]]</f>
        <v>-1.3</v>
      </c>
      <c r="M1055" s="16"/>
    </row>
    <row r="1056" ht="20" customHeight="1" spans="1:13">
      <c r="A1056" s="10">
        <v>45476</v>
      </c>
      <c r="B1056" s="11"/>
      <c r="C1056" s="11"/>
      <c r="D1056" s="11" t="s">
        <v>20388</v>
      </c>
      <c r="E1056" s="11" t="s">
        <v>20127</v>
      </c>
      <c r="F1056" s="15" t="str">
        <f>IFERROR(VLOOKUP(VENTAS[[#This Row],[Código del producto Vendido]],STOCK[],5,FALSE),"-")</f>
        <v>-</v>
      </c>
      <c r="G1056" s="15">
        <v>1</v>
      </c>
      <c r="H1056" s="16">
        <v>10</v>
      </c>
      <c r="I1056" s="16">
        <f>VENTAS[[#This Row],[Cantidad]]*VENTAS[[#This Row],[Precio Venta]]</f>
        <v>10</v>
      </c>
      <c r="J1056" s="16">
        <f>IF(VENTAS[[#This Row],[Nombre del Gestor]]&gt;1,VENTAS[[#This Row],[Total]]*10%,0)</f>
        <v>1</v>
      </c>
      <c r="K10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056" s="16">
        <f>VENTAS[[#This Row],[Total]]-VENTAS[[#This Row],[Comisión 10%]]-VENTAS[[#This Row],[Costo SIN Comision]]</f>
        <v>-1</v>
      </c>
      <c r="M1056" s="16"/>
    </row>
    <row r="1057" ht="20" customHeight="1" spans="1:13">
      <c r="A1057" s="10">
        <v>45476</v>
      </c>
      <c r="B1057" s="11"/>
      <c r="C1057" s="11"/>
      <c r="D1057" s="11" t="s">
        <v>20388</v>
      </c>
      <c r="E1057" s="11" t="s">
        <v>20467</v>
      </c>
      <c r="F1057" s="15" t="str">
        <f>IFERROR(VLOOKUP(VENTAS[[#This Row],[Código del producto Vendido]],STOCK[],5,FALSE),"-")</f>
        <v>-</v>
      </c>
      <c r="G1057" s="15">
        <v>1</v>
      </c>
      <c r="H1057" s="16">
        <v>28</v>
      </c>
      <c r="I1057" s="16">
        <f>VENTAS[[#This Row],[Cantidad]]*VENTAS[[#This Row],[Precio Venta]]</f>
        <v>28</v>
      </c>
      <c r="J1057" s="16">
        <f>IF(VENTAS[[#This Row],[Nombre del Gestor]]&gt;1,VENTAS[[#This Row],[Total]]*10%,0)</f>
        <v>2.8</v>
      </c>
      <c r="K10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057" s="16">
        <f>VENTAS[[#This Row],[Total]]-VENTAS[[#This Row],[Comisión 10%]]-VENTAS[[#This Row],[Costo SIN Comision]]</f>
        <v>-2.8</v>
      </c>
      <c r="M1057" s="16"/>
    </row>
    <row r="1058" ht="20" customHeight="1" spans="1:13">
      <c r="A1058" s="10">
        <v>45476</v>
      </c>
      <c r="B1058" s="11"/>
      <c r="C1058" s="11"/>
      <c r="D1058" s="11" t="s">
        <v>20388</v>
      </c>
      <c r="E1058" s="11" t="s">
        <v>20309</v>
      </c>
      <c r="F1058" s="15" t="str">
        <f>IFERROR(VLOOKUP(VENTAS[[#This Row],[Código del producto Vendido]],STOCK[],5,FALSE),"-")</f>
        <v>-</v>
      </c>
      <c r="G1058" s="15">
        <v>1</v>
      </c>
      <c r="H1058" s="16">
        <v>25</v>
      </c>
      <c r="I1058" s="16">
        <f>VENTAS[[#This Row],[Cantidad]]*VENTAS[[#This Row],[Precio Venta]]</f>
        <v>25</v>
      </c>
      <c r="J1058" s="16">
        <f>IF(VENTAS[[#This Row],[Nombre del Gestor]]&gt;1,VENTAS[[#This Row],[Total]]*10%,0)</f>
        <v>2.5</v>
      </c>
      <c r="K10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58" s="16">
        <f>VENTAS[[#This Row],[Total]]-VENTAS[[#This Row],[Comisión 10%]]-VENTAS[[#This Row],[Costo SIN Comision]]</f>
        <v>-2.5</v>
      </c>
      <c r="M1058" s="16"/>
    </row>
    <row r="1059" ht="20" customHeight="1" spans="1:13">
      <c r="A1059" s="10">
        <v>45477</v>
      </c>
      <c r="B1059" s="11"/>
      <c r="C1059" s="11"/>
      <c r="D1059" s="11" t="s">
        <v>20395</v>
      </c>
      <c r="E1059" s="11" t="s">
        <v>20468</v>
      </c>
      <c r="F1059" s="15" t="str">
        <f>IFERROR(VLOOKUP(VENTAS[[#This Row],[Código del producto Vendido]],STOCK[],5,FALSE),"-")</f>
        <v>-</v>
      </c>
      <c r="G1059" s="15">
        <v>1</v>
      </c>
      <c r="H1059" s="16">
        <v>9</v>
      </c>
      <c r="I1059" s="16">
        <f>VENTAS[[#This Row],[Cantidad]]*VENTAS[[#This Row],[Precio Venta]]</f>
        <v>9</v>
      </c>
      <c r="J1059" s="16">
        <f>IF(VENTAS[[#This Row],[Nombre del Gestor]]&gt;1,VENTAS[[#This Row],[Total]]*10%,0)</f>
        <v>0.9</v>
      </c>
      <c r="K10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059" s="16">
        <f>VENTAS[[#This Row],[Total]]-VENTAS[[#This Row],[Comisión 10%]]-VENTAS[[#This Row],[Costo SIN Comision]]</f>
        <v>-0.9</v>
      </c>
      <c r="M1059" s="16"/>
    </row>
    <row r="1060" ht="20" customHeight="1" spans="1:13">
      <c r="A1060" s="10">
        <v>45476</v>
      </c>
      <c r="B1060" s="11"/>
      <c r="C1060" s="11"/>
      <c r="D1060" s="11" t="s">
        <v>20469</v>
      </c>
      <c r="E1060" s="11" t="s">
        <v>20470</v>
      </c>
      <c r="F1060" s="15" t="str">
        <f>IFERROR(VLOOKUP(VENTAS[[#This Row],[Código del producto Vendido]],STOCK[],5,FALSE),"-")</f>
        <v>-</v>
      </c>
      <c r="G1060" s="15">
        <v>1</v>
      </c>
      <c r="H1060" s="16">
        <v>3</v>
      </c>
      <c r="I1060" s="16">
        <f>VENTAS[[#This Row],[Cantidad]]*VENTAS[[#This Row],[Precio Venta]]</f>
        <v>3</v>
      </c>
      <c r="J1060" s="16">
        <f>IF(VENTAS[[#This Row],[Nombre del Gestor]]&gt;1,VENTAS[[#This Row],[Total]]*10%,0)</f>
        <v>0.3</v>
      </c>
      <c r="K10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</v>
      </c>
      <c r="L1060" s="16">
        <f>VENTAS[[#This Row],[Total]]-VENTAS[[#This Row],[Comisión 10%]]-VENTAS[[#This Row],[Costo SIN Comision]]</f>
        <v>-0.3</v>
      </c>
      <c r="M1060" s="16"/>
    </row>
    <row r="1061" ht="20" customHeight="1" spans="1:13">
      <c r="A1061" s="10">
        <v>45478</v>
      </c>
      <c r="B1061" s="11"/>
      <c r="C1061" s="11" t="s">
        <v>20471</v>
      </c>
      <c r="D1061" s="11"/>
      <c r="E1061" s="11" t="s">
        <v>20472</v>
      </c>
      <c r="F1061" s="15" t="str">
        <f>IFERROR(VLOOKUP(VENTAS[[#This Row],[Código del producto Vendido]],STOCK[],5,FALSE),"-")</f>
        <v>-</v>
      </c>
      <c r="G1061" s="15">
        <v>1</v>
      </c>
      <c r="H1061" s="16">
        <v>55</v>
      </c>
      <c r="I1061" s="16">
        <f>VENTAS[[#This Row],[Cantidad]]*VENTAS[[#This Row],[Precio Venta]]</f>
        <v>55</v>
      </c>
      <c r="J1061" s="16">
        <f>IF(VENTAS[[#This Row],[Nombre del Gestor]]&gt;1,VENTAS[[#This Row],[Total]]*10%,0)</f>
        <v>0</v>
      </c>
      <c r="K10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55</v>
      </c>
      <c r="L1061" s="16">
        <f>VENTAS[[#This Row],[Total]]-VENTAS[[#This Row],[Comisión 10%]]-VENTAS[[#This Row],[Costo SIN Comision]]</f>
        <v>0</v>
      </c>
      <c r="M1061" s="16"/>
    </row>
    <row r="1062" ht="20" customHeight="1" spans="1:13">
      <c r="A1062" s="10">
        <v>45474</v>
      </c>
      <c r="B1062" s="11"/>
      <c r="C1062" s="11"/>
      <c r="D1062" s="11" t="s">
        <v>20253</v>
      </c>
      <c r="E1062" s="11" t="s">
        <v>20412</v>
      </c>
      <c r="F1062" s="15" t="str">
        <f>IFERROR(VLOOKUP(VENTAS[[#This Row],[Código del producto Vendido]],STOCK[],5,FALSE),"-")</f>
        <v>-</v>
      </c>
      <c r="G1062" s="15">
        <v>1</v>
      </c>
      <c r="H1062" s="16">
        <v>12</v>
      </c>
      <c r="I1062" s="16">
        <f>VENTAS[[#This Row],[Cantidad]]*VENTAS[[#This Row],[Precio Venta]]</f>
        <v>12</v>
      </c>
      <c r="J1062" s="16">
        <f>IF(VENTAS[[#This Row],[Nombre del Gestor]]&gt;1,VENTAS[[#This Row],[Total]]*10%,0)</f>
        <v>1.2</v>
      </c>
      <c r="K10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062" s="16">
        <f>VENTAS[[#This Row],[Total]]-VENTAS[[#This Row],[Comisión 10%]]-VENTAS[[#This Row],[Costo SIN Comision]]</f>
        <v>-1.2</v>
      </c>
      <c r="M1062" s="16"/>
    </row>
    <row r="1063" ht="20" customHeight="1" spans="1:13">
      <c r="A1063" s="10">
        <v>45488</v>
      </c>
      <c r="B1063" s="11"/>
      <c r="C1063" s="11"/>
      <c r="D1063" s="11" t="s">
        <v>19669</v>
      </c>
      <c r="E1063" s="11" t="s">
        <v>20420</v>
      </c>
      <c r="F1063" s="15" t="str">
        <f>IFERROR(VLOOKUP(VENTAS[[#This Row],[Código del producto Vendido]],STOCK[],5,FALSE),"-")</f>
        <v>-</v>
      </c>
      <c r="G1063" s="15">
        <v>1</v>
      </c>
      <c r="H1063" s="16">
        <v>20</v>
      </c>
      <c r="I1063" s="16">
        <f>VENTAS[[#This Row],[Cantidad]]*VENTAS[[#This Row],[Precio Venta]]</f>
        <v>20</v>
      </c>
      <c r="J1063" s="16">
        <f>IF(VENTAS[[#This Row],[Nombre del Gestor]]&gt;1,VENTAS[[#This Row],[Total]]*10%,0)</f>
        <v>2</v>
      </c>
      <c r="K10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63" s="16">
        <f>VENTAS[[#This Row],[Total]]-VENTAS[[#This Row],[Comisión 10%]]-VENTAS[[#This Row],[Costo SIN Comision]]</f>
        <v>-2</v>
      </c>
      <c r="M1063" s="16" t="s">
        <v>20473</v>
      </c>
    </row>
    <row r="1064" ht="20" customHeight="1" spans="1:13">
      <c r="A1064" s="10">
        <v>45483</v>
      </c>
      <c r="B1064" s="11"/>
      <c r="C1064" s="11"/>
      <c r="D1064" s="11" t="s">
        <v>20253</v>
      </c>
      <c r="E1064" s="11" t="s">
        <v>20474</v>
      </c>
      <c r="F1064" s="15" t="str">
        <f>IFERROR(VLOOKUP(VENTAS[[#This Row],[Código del producto Vendido]],STOCK[],5,FALSE),"-")</f>
        <v>-</v>
      </c>
      <c r="G1064" s="15">
        <v>0</v>
      </c>
      <c r="H1064" s="16">
        <v>20</v>
      </c>
      <c r="I1064" s="16">
        <f>VENTAS[[#This Row],[Cantidad]]*VENTAS[[#This Row],[Precio Venta]]</f>
        <v>0</v>
      </c>
      <c r="J1064" s="16">
        <f>IF(VENTAS[[#This Row],[Nombre del Gestor]]&gt;1,VENTAS[[#This Row],[Total]]*10%,0)</f>
        <v>0</v>
      </c>
      <c r="K10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064" s="16">
        <f>VENTAS[[#This Row],[Total]]-VENTAS[[#This Row],[Comisión 10%]]-VENTAS[[#This Row],[Costo SIN Comision]]</f>
        <v>0</v>
      </c>
      <c r="M1064" s="16"/>
    </row>
    <row r="1065" ht="20" customHeight="1" spans="1:13">
      <c r="A1065" s="10">
        <v>45483</v>
      </c>
      <c r="B1065" s="11"/>
      <c r="C1065" s="11"/>
      <c r="D1065" s="11" t="s">
        <v>20253</v>
      </c>
      <c r="E1065" s="11" t="s">
        <v>20475</v>
      </c>
      <c r="F1065" s="15" t="str">
        <f>IFERROR(VLOOKUP(VENTAS[[#This Row],[Código del producto Vendido]],STOCK[],5,FALSE),"-")</f>
        <v>-</v>
      </c>
      <c r="G1065" s="15">
        <v>1</v>
      </c>
      <c r="H1065" s="16">
        <v>8</v>
      </c>
      <c r="I1065" s="16">
        <f>VENTAS[[#This Row],[Cantidad]]*VENTAS[[#This Row],[Precio Venta]]</f>
        <v>8</v>
      </c>
      <c r="J1065" s="16">
        <f>IF(VENTAS[[#This Row],[Nombre del Gestor]]&gt;1,VENTAS[[#This Row],[Total]]*10%,0)</f>
        <v>0.8</v>
      </c>
      <c r="K10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065" s="16">
        <f>VENTAS[[#This Row],[Total]]-VENTAS[[#This Row],[Comisión 10%]]-VENTAS[[#This Row],[Costo SIN Comision]]</f>
        <v>-0.8</v>
      </c>
      <c r="M1065" s="16"/>
    </row>
    <row r="1066" ht="20" customHeight="1" spans="1:13">
      <c r="A1066" s="10">
        <v>45483</v>
      </c>
      <c r="B1066" s="11"/>
      <c r="C1066" s="11"/>
      <c r="D1066" s="11" t="s">
        <v>20253</v>
      </c>
      <c r="E1066" s="11" t="s">
        <v>20476</v>
      </c>
      <c r="F1066" s="15" t="str">
        <f>IFERROR(VLOOKUP(VENTAS[[#This Row],[Código del producto Vendido]],STOCK[],5,FALSE),"-")</f>
        <v>-</v>
      </c>
      <c r="G1066" s="15">
        <v>1</v>
      </c>
      <c r="H1066" s="16">
        <v>22</v>
      </c>
      <c r="I1066" s="16">
        <f>VENTAS[[#This Row],[Cantidad]]*VENTAS[[#This Row],[Precio Venta]]</f>
        <v>22</v>
      </c>
      <c r="J1066" s="16">
        <f>IF(VENTAS[[#This Row],[Nombre del Gestor]]&gt;1,VENTAS[[#This Row],[Total]]*10%,0)</f>
        <v>2.2</v>
      </c>
      <c r="K10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066" s="16">
        <f>VENTAS[[#This Row],[Total]]-VENTAS[[#This Row],[Comisión 10%]]-VENTAS[[#This Row],[Costo SIN Comision]]</f>
        <v>-2.2</v>
      </c>
      <c r="M1066" s="16"/>
    </row>
    <row r="1067" ht="20" customHeight="1" spans="1:13">
      <c r="A1067" s="10">
        <v>45484</v>
      </c>
      <c r="B1067" s="11"/>
      <c r="C1067" s="11"/>
      <c r="D1067" s="11" t="s">
        <v>20253</v>
      </c>
      <c r="E1067" s="11" t="s">
        <v>20477</v>
      </c>
      <c r="F1067" s="15" t="str">
        <f>IFERROR(VLOOKUP(VENTAS[[#This Row],[Código del producto Vendido]],STOCK[],5,FALSE),"-")</f>
        <v>-</v>
      </c>
      <c r="G1067" s="15">
        <v>1</v>
      </c>
      <c r="H1067" s="16">
        <v>20</v>
      </c>
      <c r="I1067" s="16">
        <f>VENTAS[[#This Row],[Cantidad]]*VENTAS[[#This Row],[Precio Venta]]</f>
        <v>20</v>
      </c>
      <c r="J1067" s="16">
        <f>IF(VENTAS[[#This Row],[Nombre del Gestor]]&gt;1,VENTAS[[#This Row],[Total]]*10%,0)</f>
        <v>2</v>
      </c>
      <c r="K10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67" s="16">
        <f>VENTAS[[#This Row],[Total]]-VENTAS[[#This Row],[Comisión 10%]]-VENTAS[[#This Row],[Costo SIN Comision]]</f>
        <v>-2</v>
      </c>
      <c r="M1067" s="16"/>
    </row>
    <row r="1068" ht="20" customHeight="1" spans="1:13">
      <c r="A1068" s="10">
        <v>45485</v>
      </c>
      <c r="B1068" s="11"/>
      <c r="C1068" s="11"/>
      <c r="D1068" s="11" t="s">
        <v>20253</v>
      </c>
      <c r="E1068" s="11" t="s">
        <v>16549</v>
      </c>
      <c r="F1068" s="15" t="str">
        <f>IFERROR(VLOOKUP(VENTAS[[#This Row],[Código del producto Vendido]],STOCK[],5,FALSE),"-")</f>
        <v>Short de mezclilla con doblez no elastizado - Talla M</v>
      </c>
      <c r="G1068" s="15">
        <v>1</v>
      </c>
      <c r="H1068" s="16">
        <v>20</v>
      </c>
      <c r="I1068" s="16">
        <f>VENTAS[[#This Row],[Cantidad]]*VENTAS[[#This Row],[Precio Venta]]</f>
        <v>20</v>
      </c>
      <c r="J1068" s="16">
        <f>IF(VENTAS[[#This Row],[Nombre del Gestor]]&gt;1,VENTAS[[#This Row],[Total]]*10%,0)</f>
        <v>2</v>
      </c>
      <c r="K10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14.29</v>
      </c>
      <c r="L1068" s="16">
        <f>VENTAS[[#This Row],[Total]]-VENTAS[[#This Row],[Comisión 10%]]-VENTAS[[#This Row],[Costo SIN Comision]]</f>
        <v>3.71</v>
      </c>
      <c r="M1068" s="16"/>
    </row>
    <row r="1069" ht="20" customHeight="1" spans="1:13">
      <c r="A1069" s="10">
        <v>45485</v>
      </c>
      <c r="B1069" s="11"/>
      <c r="C1069" s="11"/>
      <c r="D1069" s="11" t="s">
        <v>20253</v>
      </c>
      <c r="E1069" s="11"/>
      <c r="F1069" s="15" t="s">
        <v>20478</v>
      </c>
      <c r="G1069" s="15">
        <v>1</v>
      </c>
      <c r="H1069" s="16">
        <v>25</v>
      </c>
      <c r="I1069" s="16">
        <f>VENTAS[[#This Row],[Cantidad]]*VENTAS[[#This Row],[Precio Venta]]</f>
        <v>25</v>
      </c>
      <c r="J1069" s="16">
        <f>IF(VENTAS[[#This Row],[Nombre del Gestor]]&gt;1,VENTAS[[#This Row],[Total]]*10%,0)</f>
        <v>2.5</v>
      </c>
      <c r="K10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69" s="16">
        <f>VENTAS[[#This Row],[Total]]-VENTAS[[#This Row],[Comisión 10%]]-VENTAS[[#This Row],[Costo SIN Comision]]</f>
        <v>-2.5</v>
      </c>
      <c r="M1069" s="16"/>
    </row>
    <row r="1070" ht="20" customHeight="1" spans="1:13">
      <c r="A1070" s="10">
        <v>45485</v>
      </c>
      <c r="B1070" s="11"/>
      <c r="C1070" s="11"/>
      <c r="D1070" s="11" t="s">
        <v>20253</v>
      </c>
      <c r="E1070" s="11" t="s">
        <v>20479</v>
      </c>
      <c r="F1070" s="15" t="str">
        <f>IFERROR(VLOOKUP(VENTAS[[#This Row],[Código del producto Vendido]],STOCK[],5,FALSE),"-")</f>
        <v>-</v>
      </c>
      <c r="G1070" s="15">
        <v>1</v>
      </c>
      <c r="H1070" s="16">
        <v>20</v>
      </c>
      <c r="I1070" s="16">
        <f>VENTAS[[#This Row],[Cantidad]]*VENTAS[[#This Row],[Precio Venta]]</f>
        <v>20</v>
      </c>
      <c r="J1070" s="16">
        <f>IF(VENTAS[[#This Row],[Nombre del Gestor]]&gt;1,VENTAS[[#This Row],[Total]]*10%,0)</f>
        <v>2</v>
      </c>
      <c r="K10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70" s="16">
        <f>VENTAS[[#This Row],[Total]]-VENTAS[[#This Row],[Comisión 10%]]-VENTAS[[#This Row],[Costo SIN Comision]]</f>
        <v>-2</v>
      </c>
      <c r="M1070" s="16"/>
    </row>
    <row r="1071" ht="20" customHeight="1" spans="1:13">
      <c r="A1071" s="10">
        <v>45485</v>
      </c>
      <c r="B1071" s="11"/>
      <c r="C1071" s="11"/>
      <c r="D1071" s="11" t="s">
        <v>20253</v>
      </c>
      <c r="E1071" s="11" t="s">
        <v>20480</v>
      </c>
      <c r="F1071" s="15" t="str">
        <f>IFERROR(VLOOKUP(VENTAS[[#This Row],[Código del producto Vendido]],STOCK[],5,FALSE),"-")</f>
        <v>-</v>
      </c>
      <c r="G1071" s="15">
        <v>1</v>
      </c>
      <c r="H1071" s="16">
        <v>15</v>
      </c>
      <c r="I1071" s="16">
        <f>VENTAS[[#This Row],[Cantidad]]*VENTAS[[#This Row],[Precio Venta]]</f>
        <v>15</v>
      </c>
      <c r="J1071" s="16">
        <f>IF(VENTAS[[#This Row],[Nombre del Gestor]]&gt;1,VENTAS[[#This Row],[Total]]*10%,0)</f>
        <v>1.5</v>
      </c>
      <c r="K10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071" s="16">
        <f>VENTAS[[#This Row],[Total]]-VENTAS[[#This Row],[Comisión 10%]]-VENTAS[[#This Row],[Costo SIN Comision]]</f>
        <v>-1.5</v>
      </c>
      <c r="M1071" s="16"/>
    </row>
    <row r="1072" ht="20" customHeight="1" spans="1:13">
      <c r="A1072" s="10">
        <v>45485</v>
      </c>
      <c r="B1072" s="11"/>
      <c r="C1072" s="11"/>
      <c r="D1072" s="11" t="s">
        <v>20253</v>
      </c>
      <c r="E1072" s="11" t="s">
        <v>20481</v>
      </c>
      <c r="F1072" s="15" t="str">
        <f>IFERROR(VLOOKUP(VENTAS[[#This Row],[Código del producto Vendido]],STOCK[],5,FALSE),"-")</f>
        <v>-</v>
      </c>
      <c r="G1072" s="15">
        <v>1</v>
      </c>
      <c r="H1072" s="16">
        <v>15</v>
      </c>
      <c r="I1072" s="16">
        <f>VENTAS[[#This Row],[Cantidad]]*VENTAS[[#This Row],[Precio Venta]]</f>
        <v>15</v>
      </c>
      <c r="J1072" s="16">
        <f>IF(VENTAS[[#This Row],[Nombre del Gestor]]&gt;1,VENTAS[[#This Row],[Total]]*10%,0)</f>
        <v>1.5</v>
      </c>
      <c r="K10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072" s="16">
        <f>VENTAS[[#This Row],[Total]]-VENTAS[[#This Row],[Comisión 10%]]-VENTAS[[#This Row],[Costo SIN Comision]]</f>
        <v>-1.5</v>
      </c>
      <c r="M1072" s="16"/>
    </row>
    <row r="1073" ht="20" customHeight="1" spans="1:13">
      <c r="A1073" s="10">
        <v>45486</v>
      </c>
      <c r="B1073" s="11"/>
      <c r="C1073" s="11"/>
      <c r="D1073" s="11" t="s">
        <v>20253</v>
      </c>
      <c r="E1073" s="11" t="s">
        <v>20474</v>
      </c>
      <c r="F1073" s="15" t="str">
        <f>IFERROR(VLOOKUP(VENTAS[[#This Row],[Código del producto Vendido]],STOCK[],5,FALSE),"-")</f>
        <v>-</v>
      </c>
      <c r="G1073" s="15">
        <v>1</v>
      </c>
      <c r="H1073" s="16">
        <v>20</v>
      </c>
      <c r="I1073" s="16">
        <f>VENTAS[[#This Row],[Cantidad]]*VENTAS[[#This Row],[Precio Venta]]</f>
        <v>20</v>
      </c>
      <c r="J1073" s="16">
        <f>IF(VENTAS[[#This Row],[Nombre del Gestor]]&gt;1,VENTAS[[#This Row],[Total]]*10%,0)</f>
        <v>2</v>
      </c>
      <c r="K10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73" s="16">
        <f>VENTAS[[#This Row],[Total]]-VENTAS[[#This Row],[Comisión 10%]]-VENTAS[[#This Row],[Costo SIN Comision]]</f>
        <v>-2</v>
      </c>
      <c r="M1073" s="16"/>
    </row>
    <row r="1074" ht="20" customHeight="1" spans="1:13">
      <c r="A1074" s="10">
        <v>45487</v>
      </c>
      <c r="B1074" s="11"/>
      <c r="C1074" s="11"/>
      <c r="D1074" s="11" t="s">
        <v>20253</v>
      </c>
      <c r="E1074" s="11" t="s">
        <v>20482</v>
      </c>
      <c r="F1074" s="15" t="str">
        <f>IFERROR(VLOOKUP(VENTAS[[#This Row],[Código del producto Vendido]],STOCK[],5,FALSE),"-")</f>
        <v>-</v>
      </c>
      <c r="G1074" s="15">
        <v>1</v>
      </c>
      <c r="H1074" s="16">
        <v>18</v>
      </c>
      <c r="I1074" s="16">
        <f>VENTAS[[#This Row],[Cantidad]]*VENTAS[[#This Row],[Precio Venta]]</f>
        <v>18</v>
      </c>
      <c r="J1074" s="16">
        <f>IF(VENTAS[[#This Row],[Nombre del Gestor]]&gt;1,VENTAS[[#This Row],[Total]]*10%,0)</f>
        <v>1.8</v>
      </c>
      <c r="K10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074" s="16">
        <f>VENTAS[[#This Row],[Total]]-VENTAS[[#This Row],[Comisión 10%]]-VENTAS[[#This Row],[Costo SIN Comision]]</f>
        <v>-1.8</v>
      </c>
      <c r="M1074" s="16"/>
    </row>
    <row r="1075" ht="20" customHeight="1" spans="1:13">
      <c r="A1075" s="10">
        <v>45487</v>
      </c>
      <c r="B1075" s="11"/>
      <c r="C1075" s="11"/>
      <c r="D1075" s="11" t="s">
        <v>20253</v>
      </c>
      <c r="E1075" s="11" t="s">
        <v>16734</v>
      </c>
      <c r="F1075" s="15" t="str">
        <f>IFERROR(VLOOKUP(VENTAS[[#This Row],[Código del producto Vendido]],STOCK[],5,FALSE),"-")</f>
        <v>Bolso TOTE arcoíris trending  - Talla Mediano</v>
      </c>
      <c r="G1075" s="15">
        <v>1</v>
      </c>
      <c r="H1075" s="16">
        <v>12</v>
      </c>
      <c r="I1075" s="16">
        <f>VENTAS[[#This Row],[Cantidad]]*VENTAS[[#This Row],[Precio Venta]]</f>
        <v>12</v>
      </c>
      <c r="J1075" s="16">
        <f>IF(VENTAS[[#This Row],[Nombre del Gestor]]&gt;1,VENTAS[[#This Row],[Total]]*10%,0)</f>
        <v>1.2</v>
      </c>
      <c r="K10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5.84</v>
      </c>
      <c r="L1075" s="16">
        <f>VENTAS[[#This Row],[Total]]-VENTAS[[#This Row],[Comisión 10%]]-VENTAS[[#This Row],[Costo SIN Comision]]</f>
        <v>4.96</v>
      </c>
      <c r="M1075" s="16"/>
    </row>
    <row r="1076" ht="20" customHeight="1" spans="1:13">
      <c r="A1076" s="10">
        <v>45487</v>
      </c>
      <c r="B1076" s="11"/>
      <c r="C1076" s="11"/>
      <c r="D1076" s="11" t="s">
        <v>20253</v>
      </c>
      <c r="E1076" s="11" t="s">
        <v>20300</v>
      </c>
      <c r="F1076" s="15" t="str">
        <f>IFERROR(VLOOKUP(VENTAS[[#This Row],[Código del producto Vendido]],STOCK[],5,FALSE),"-")</f>
        <v>-</v>
      </c>
      <c r="G1076" s="15">
        <v>1</v>
      </c>
      <c r="H1076" s="16">
        <v>25</v>
      </c>
      <c r="I1076" s="16">
        <f>VENTAS[[#This Row],[Cantidad]]*VENTAS[[#This Row],[Precio Venta]]</f>
        <v>25</v>
      </c>
      <c r="J1076" s="16">
        <f>IF(VENTAS[[#This Row],[Nombre del Gestor]]&gt;1,VENTAS[[#This Row],[Total]]*10%,0)</f>
        <v>2.5</v>
      </c>
      <c r="K10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76" s="16">
        <f>VENTAS[[#This Row],[Total]]-VENTAS[[#This Row],[Comisión 10%]]-VENTAS[[#This Row],[Costo SIN Comision]]</f>
        <v>-2.5</v>
      </c>
      <c r="M1076" s="16"/>
    </row>
    <row r="1077" ht="20" customHeight="1" spans="1:13">
      <c r="A1077" s="10">
        <v>45487</v>
      </c>
      <c r="B1077" s="11"/>
      <c r="C1077" s="11"/>
      <c r="D1077" s="11" t="s">
        <v>20377</v>
      </c>
      <c r="E1077" s="11" t="s">
        <v>20483</v>
      </c>
      <c r="F1077" s="15" t="str">
        <f>IFERROR(VLOOKUP(VENTAS[[#This Row],[Código del producto Vendido]],STOCK[],5,FALSE),"-")</f>
        <v>-</v>
      </c>
      <c r="G1077" s="15">
        <v>1</v>
      </c>
      <c r="H1077" s="16">
        <v>28</v>
      </c>
      <c r="I1077" s="16">
        <f>VENTAS[[#This Row],[Cantidad]]*VENTAS[[#This Row],[Precio Venta]]</f>
        <v>28</v>
      </c>
      <c r="J1077" s="16">
        <f>IF(VENTAS[[#This Row],[Nombre del Gestor]]&gt;1,VENTAS[[#This Row],[Total]]*10%,0)</f>
        <v>2.8</v>
      </c>
      <c r="K10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077" s="16">
        <f>VENTAS[[#This Row],[Total]]-VENTAS[[#This Row],[Comisión 10%]]-VENTAS[[#This Row],[Costo SIN Comision]]</f>
        <v>-2.8</v>
      </c>
      <c r="M1077" s="16"/>
    </row>
    <row r="1078" ht="20" customHeight="1" spans="1:13">
      <c r="A1078" s="10">
        <v>45487</v>
      </c>
      <c r="B1078" s="11"/>
      <c r="C1078" s="11"/>
      <c r="D1078" s="11" t="s">
        <v>20377</v>
      </c>
      <c r="E1078" s="11" t="s">
        <v>20444</v>
      </c>
      <c r="F1078" s="15" t="str">
        <f>IFERROR(VLOOKUP(VENTAS[[#This Row],[Código del producto Vendido]],STOCK[],5,FALSE),"-")</f>
        <v>-</v>
      </c>
      <c r="G1078" s="15">
        <v>1</v>
      </c>
      <c r="H1078" s="16">
        <v>35</v>
      </c>
      <c r="I1078" s="16">
        <f>VENTAS[[#This Row],[Cantidad]]*VENTAS[[#This Row],[Precio Venta]]</f>
        <v>35</v>
      </c>
      <c r="J1078" s="16">
        <f>IF(VENTAS[[#This Row],[Nombre del Gestor]]&gt;1,VENTAS[[#This Row],[Total]]*10%,0)</f>
        <v>3.5</v>
      </c>
      <c r="K10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078" s="16">
        <f>VENTAS[[#This Row],[Total]]-VENTAS[[#This Row],[Comisión 10%]]-VENTAS[[#This Row],[Costo SIN Comision]]</f>
        <v>-3.5</v>
      </c>
      <c r="M1078" s="16"/>
    </row>
    <row r="1079" ht="20" customHeight="1" spans="1:13">
      <c r="A1079" s="10">
        <v>45484</v>
      </c>
      <c r="B1079" s="11"/>
      <c r="C1079" s="11"/>
      <c r="D1079" s="11" t="s">
        <v>20377</v>
      </c>
      <c r="E1079" s="11" t="s">
        <v>20484</v>
      </c>
      <c r="F1079" s="15" t="str">
        <f>IFERROR(VLOOKUP(VENTAS[[#This Row],[Código del producto Vendido]],STOCK[],5,FALSE),"-")</f>
        <v>-</v>
      </c>
      <c r="G1079" s="15">
        <v>1</v>
      </c>
      <c r="H1079" s="16">
        <v>20</v>
      </c>
      <c r="I1079" s="16">
        <f>VENTAS[[#This Row],[Cantidad]]*VENTAS[[#This Row],[Precio Venta]]</f>
        <v>20</v>
      </c>
      <c r="J1079" s="16">
        <f>IF(VENTAS[[#This Row],[Nombre del Gestor]]&gt;1,VENTAS[[#This Row],[Total]]*10%,0)</f>
        <v>2</v>
      </c>
      <c r="K10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79" s="16">
        <f>VENTAS[[#This Row],[Total]]-VENTAS[[#This Row],[Comisión 10%]]-VENTAS[[#This Row],[Costo SIN Comision]]</f>
        <v>-2</v>
      </c>
      <c r="M1079" s="16"/>
    </row>
    <row r="1080" ht="20" customHeight="1" spans="1:13">
      <c r="A1080" s="10">
        <v>45484</v>
      </c>
      <c r="B1080" s="11"/>
      <c r="C1080" s="11"/>
      <c r="D1080" s="11" t="s">
        <v>20377</v>
      </c>
      <c r="E1080" s="11" t="s">
        <v>19894</v>
      </c>
      <c r="F1080" s="15" t="str">
        <f>IFERROR(VLOOKUP(VENTAS[[#This Row],[Código del producto Vendido]],STOCK[],5,FALSE),"-")</f>
        <v>-</v>
      </c>
      <c r="G1080" s="15">
        <v>1</v>
      </c>
      <c r="H1080" s="16">
        <v>23</v>
      </c>
      <c r="I1080" s="16">
        <f>VENTAS[[#This Row],[Cantidad]]*VENTAS[[#This Row],[Precio Venta]]</f>
        <v>23</v>
      </c>
      <c r="J1080" s="16">
        <f>IF(VENTAS[[#This Row],[Nombre del Gestor]]&gt;1,VENTAS[[#This Row],[Total]]*10%,0)</f>
        <v>2.3</v>
      </c>
      <c r="K10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080" s="16">
        <f>VENTAS[[#This Row],[Total]]-VENTAS[[#This Row],[Comisión 10%]]-VENTAS[[#This Row],[Costo SIN Comision]]</f>
        <v>-2.3</v>
      </c>
      <c r="M1080" s="16"/>
    </row>
    <row r="1081" ht="20" customHeight="1" spans="1:13">
      <c r="A1081" s="10">
        <v>45483</v>
      </c>
      <c r="B1081" s="11"/>
      <c r="C1081" s="11"/>
      <c r="D1081" s="11" t="s">
        <v>20377</v>
      </c>
      <c r="E1081" s="11" t="s">
        <v>20342</v>
      </c>
      <c r="F1081" s="15" t="str">
        <f>IFERROR(VLOOKUP(VENTAS[[#This Row],[Código del producto Vendido]],STOCK[],5,FALSE),"-")</f>
        <v>-</v>
      </c>
      <c r="G1081" s="15">
        <v>1</v>
      </c>
      <c r="H1081" s="16">
        <v>22</v>
      </c>
      <c r="I1081" s="16">
        <f>VENTAS[[#This Row],[Cantidad]]*VENTAS[[#This Row],[Precio Venta]]</f>
        <v>22</v>
      </c>
      <c r="J1081" s="16">
        <f>IF(VENTAS[[#This Row],[Nombre del Gestor]]&gt;1,VENTAS[[#This Row],[Total]]*10%,0)</f>
        <v>2.2</v>
      </c>
      <c r="K10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081" s="16">
        <f>VENTAS[[#This Row],[Total]]-VENTAS[[#This Row],[Comisión 10%]]-VENTAS[[#This Row],[Costo SIN Comision]]</f>
        <v>-2.2</v>
      </c>
      <c r="M1081" s="16"/>
    </row>
    <row r="1082" ht="20" customHeight="1" spans="1:13">
      <c r="A1082" s="10">
        <v>45485</v>
      </c>
      <c r="B1082" s="11"/>
      <c r="C1082" s="11"/>
      <c r="D1082" s="11" t="s">
        <v>20395</v>
      </c>
      <c r="E1082" s="11" t="s">
        <v>20485</v>
      </c>
      <c r="F1082" s="15" t="str">
        <f>IFERROR(VLOOKUP(VENTAS[[#This Row],[Código del producto Vendido]],STOCK[],5,FALSE),"-")</f>
        <v>-</v>
      </c>
      <c r="G1082" s="15">
        <v>1</v>
      </c>
      <c r="H1082" s="16">
        <v>12</v>
      </c>
      <c r="I1082" s="16">
        <f>VENTAS[[#This Row],[Cantidad]]*VENTAS[[#This Row],[Precio Venta]]</f>
        <v>12</v>
      </c>
      <c r="J1082" s="16">
        <f>IF(VENTAS[[#This Row],[Nombre del Gestor]]&gt;1,VENTAS[[#This Row],[Total]]*10%,0)</f>
        <v>1.2</v>
      </c>
      <c r="K10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082" s="16">
        <f>VENTAS[[#This Row],[Total]]-VENTAS[[#This Row],[Comisión 10%]]-VENTAS[[#This Row],[Costo SIN Comision]]</f>
        <v>-1.2</v>
      </c>
      <c r="M1082" s="16"/>
    </row>
    <row r="1083" ht="20" customHeight="1" spans="1:13">
      <c r="A1083" s="10">
        <v>45485</v>
      </c>
      <c r="B1083" s="11"/>
      <c r="C1083" s="11"/>
      <c r="D1083" s="11" t="s">
        <v>20395</v>
      </c>
      <c r="E1083" s="11" t="s">
        <v>20486</v>
      </c>
      <c r="F1083" s="15" t="str">
        <f>IFERROR(VLOOKUP(VENTAS[[#This Row],[Código del producto Vendido]],STOCK[],5,FALSE),"-")</f>
        <v>-</v>
      </c>
      <c r="G1083" s="15">
        <v>1</v>
      </c>
      <c r="H1083" s="16">
        <v>12</v>
      </c>
      <c r="I1083" s="16">
        <f>VENTAS[[#This Row],[Cantidad]]*VENTAS[[#This Row],[Precio Venta]]</f>
        <v>12</v>
      </c>
      <c r="J1083" s="16">
        <f>IF(VENTAS[[#This Row],[Nombre del Gestor]]&gt;1,VENTAS[[#This Row],[Total]]*10%,0)</f>
        <v>1.2</v>
      </c>
      <c r="K10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083" s="16">
        <f>VENTAS[[#This Row],[Total]]-VENTAS[[#This Row],[Comisión 10%]]-VENTAS[[#This Row],[Costo SIN Comision]]</f>
        <v>-1.2</v>
      </c>
      <c r="M1083" s="16"/>
    </row>
    <row r="1084" ht="20" customHeight="1" spans="1:13">
      <c r="A1084" s="10">
        <v>45482</v>
      </c>
      <c r="B1084" s="11"/>
      <c r="C1084" s="11"/>
      <c r="D1084" s="11" t="s">
        <v>20395</v>
      </c>
      <c r="E1084" s="11" t="s">
        <v>16473</v>
      </c>
      <c r="F1084" s="15" t="str">
        <f>IFERROR(VLOOKUP(VENTAS[[#This Row],[Código del producto Vendido]],STOCK[],5,FALSE),"-")</f>
        <v>Sandalias anudadas - Talla 37</v>
      </c>
      <c r="G1084" s="15">
        <v>1</v>
      </c>
      <c r="H1084" s="16">
        <v>27</v>
      </c>
      <c r="I1084" s="16">
        <f>VENTAS[[#This Row],[Cantidad]]*VENTAS[[#This Row],[Precio Venta]]</f>
        <v>27</v>
      </c>
      <c r="J1084" s="16">
        <f>IF(VENTAS[[#This Row],[Nombre del Gestor]]&gt;1,VENTAS[[#This Row],[Total]]*10%,0)</f>
        <v>2.7</v>
      </c>
      <c r="K10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1084" s="16">
        <f>VENTAS[[#This Row],[Total]]-VENTAS[[#This Row],[Comisión 10%]]-VENTAS[[#This Row],[Costo SIN Comision]]</f>
        <v>-2.7</v>
      </c>
      <c r="M1084" s="16"/>
    </row>
    <row r="1085" ht="20" customHeight="1" spans="1:13">
      <c r="A1085" s="10">
        <v>45486</v>
      </c>
      <c r="B1085" s="11"/>
      <c r="C1085" s="11"/>
      <c r="D1085" s="11" t="s">
        <v>20058</v>
      </c>
      <c r="E1085" s="11" t="s">
        <v>20430</v>
      </c>
      <c r="F1085" s="15" t="str">
        <f>IFERROR(VLOOKUP(VENTAS[[#This Row],[Código del producto Vendido]],STOCK[],5,FALSE),"-")</f>
        <v>-</v>
      </c>
      <c r="G1085" s="15">
        <v>1</v>
      </c>
      <c r="H1085" s="16">
        <v>8</v>
      </c>
      <c r="I1085" s="16">
        <f>VENTAS[[#This Row],[Cantidad]]*VENTAS[[#This Row],[Precio Venta]]</f>
        <v>8</v>
      </c>
      <c r="J1085" s="16">
        <f>IF(VENTAS[[#This Row],[Nombre del Gestor]]&gt;1,VENTAS[[#This Row],[Total]]*10%,0)</f>
        <v>0.8</v>
      </c>
      <c r="K10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085" s="16">
        <f>VENTAS[[#This Row],[Total]]-VENTAS[[#This Row],[Comisión 10%]]-VENTAS[[#This Row],[Costo SIN Comision]]</f>
        <v>-0.8</v>
      </c>
      <c r="M1085" s="16"/>
    </row>
    <row r="1086" ht="20" customHeight="1" spans="1:13">
      <c r="A1086" s="10">
        <v>45485</v>
      </c>
      <c r="B1086" s="11"/>
      <c r="C1086" s="11"/>
      <c r="D1086" s="11" t="s">
        <v>20388</v>
      </c>
      <c r="E1086" s="11" t="s">
        <v>20119</v>
      </c>
      <c r="F1086" s="15" t="str">
        <f>IFERROR(VLOOKUP(VENTAS[[#This Row],[Código del producto Vendido]],STOCK[],5,FALSE),"-")</f>
        <v>-</v>
      </c>
      <c r="G1086" s="15">
        <v>1</v>
      </c>
      <c r="H1086" s="16">
        <v>18</v>
      </c>
      <c r="I1086" s="16">
        <f>VENTAS[[#This Row],[Cantidad]]*VENTAS[[#This Row],[Precio Venta]]</f>
        <v>18</v>
      </c>
      <c r="J1086" s="16">
        <f>IF(VENTAS[[#This Row],[Nombre del Gestor]]&gt;1,VENTAS[[#This Row],[Total]]*10%,0)</f>
        <v>1.8</v>
      </c>
      <c r="K10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086" s="16">
        <f>VENTAS[[#This Row],[Total]]-VENTAS[[#This Row],[Comisión 10%]]-VENTAS[[#This Row],[Costo SIN Comision]]</f>
        <v>-1.8</v>
      </c>
      <c r="M1086" s="16"/>
    </row>
    <row r="1087" ht="20" customHeight="1" spans="1:13">
      <c r="A1087" s="10">
        <v>45485</v>
      </c>
      <c r="B1087" s="11"/>
      <c r="C1087" s="11"/>
      <c r="D1087" s="11" t="s">
        <v>20388</v>
      </c>
      <c r="E1087" s="11" t="s">
        <v>20487</v>
      </c>
      <c r="F1087" s="15" t="str">
        <f>IFERROR(VLOOKUP(VENTAS[[#This Row],[Código del producto Vendido]],STOCK[],5,FALSE),"-")</f>
        <v>-</v>
      </c>
      <c r="G1087" s="15">
        <v>1</v>
      </c>
      <c r="H1087" s="16">
        <v>10</v>
      </c>
      <c r="I1087" s="16">
        <f>VENTAS[[#This Row],[Cantidad]]*VENTAS[[#This Row],[Precio Venta]]</f>
        <v>10</v>
      </c>
      <c r="J1087" s="16">
        <f>IF(VENTAS[[#This Row],[Nombre del Gestor]]&gt;1,VENTAS[[#This Row],[Total]]*10%,0)</f>
        <v>1</v>
      </c>
      <c r="K10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087" s="16">
        <f>VENTAS[[#This Row],[Total]]-VENTAS[[#This Row],[Comisión 10%]]-VENTAS[[#This Row],[Costo SIN Comision]]</f>
        <v>-1</v>
      </c>
      <c r="M1087" s="16"/>
    </row>
    <row r="1088" ht="20" customHeight="1" spans="1:13">
      <c r="A1088" s="10">
        <v>45483</v>
      </c>
      <c r="B1088" s="11"/>
      <c r="C1088" s="11"/>
      <c r="D1088" s="11" t="s">
        <v>20388</v>
      </c>
      <c r="E1088" s="11" t="s">
        <v>20488</v>
      </c>
      <c r="F1088" s="15" t="str">
        <f>IFERROR(VLOOKUP(VENTAS[[#This Row],[Código del producto Vendido]],STOCK[],5,FALSE),"-")</f>
        <v>-</v>
      </c>
      <c r="G1088" s="15">
        <v>1</v>
      </c>
      <c r="H1088" s="16">
        <v>35</v>
      </c>
      <c r="I1088" s="16">
        <f>VENTAS[[#This Row],[Cantidad]]*VENTAS[[#This Row],[Precio Venta]]</f>
        <v>35</v>
      </c>
      <c r="J1088" s="16">
        <f>IF(VENTAS[[#This Row],[Nombre del Gestor]]&gt;1,VENTAS[[#This Row],[Total]]*10%,0)</f>
        <v>3.5</v>
      </c>
      <c r="K10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088" s="16">
        <f>VENTAS[[#This Row],[Total]]-VENTAS[[#This Row],[Comisión 10%]]-VENTAS[[#This Row],[Costo SIN Comision]]</f>
        <v>-3.5</v>
      </c>
      <c r="M1088" s="16"/>
    </row>
    <row r="1089" ht="20" customHeight="1" spans="1:13">
      <c r="A1089" s="10">
        <v>45482</v>
      </c>
      <c r="B1089" s="11"/>
      <c r="C1089" s="11"/>
      <c r="D1089" s="11" t="s">
        <v>20388</v>
      </c>
      <c r="E1089" s="11" t="s">
        <v>20303</v>
      </c>
      <c r="F1089" s="15" t="str">
        <f>IFERROR(VLOOKUP(VENTAS[[#This Row],[Código del producto Vendido]],STOCK[],5,FALSE),"-")</f>
        <v>-</v>
      </c>
      <c r="G1089" s="15">
        <v>1</v>
      </c>
      <c r="H1089" s="16">
        <v>20</v>
      </c>
      <c r="I1089" s="16">
        <f>VENTAS[[#This Row],[Cantidad]]*VENTAS[[#This Row],[Precio Venta]]</f>
        <v>20</v>
      </c>
      <c r="J1089" s="16">
        <f>IF(VENTAS[[#This Row],[Nombre del Gestor]]&gt;1,VENTAS[[#This Row],[Total]]*10%,0)</f>
        <v>2</v>
      </c>
      <c r="K10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89" s="16">
        <f>VENTAS[[#This Row],[Total]]-VENTAS[[#This Row],[Comisión 10%]]-VENTAS[[#This Row],[Costo SIN Comision]]</f>
        <v>-2</v>
      </c>
      <c r="M1089" s="16"/>
    </row>
    <row r="1090" ht="20" customHeight="1" spans="1:13">
      <c r="A1090" s="10">
        <v>45481</v>
      </c>
      <c r="B1090" s="11"/>
      <c r="C1090" s="11"/>
      <c r="D1090" s="11" t="s">
        <v>20388</v>
      </c>
      <c r="E1090" s="11" t="s">
        <v>20414</v>
      </c>
      <c r="F1090" s="15" t="str">
        <f>IFERROR(VLOOKUP(VENTAS[[#This Row],[Código del producto Vendido]],STOCK[],5,FALSE),"-")</f>
        <v>-</v>
      </c>
      <c r="G1090" s="15">
        <v>1</v>
      </c>
      <c r="H1090" s="16">
        <v>25</v>
      </c>
      <c r="I1090" s="16">
        <f>VENTAS[[#This Row],[Cantidad]]*VENTAS[[#This Row],[Precio Venta]]</f>
        <v>25</v>
      </c>
      <c r="J1090" s="16">
        <f>IF(VENTAS[[#This Row],[Nombre del Gestor]]&gt;1,VENTAS[[#This Row],[Total]]*10%,0)</f>
        <v>2.5</v>
      </c>
      <c r="K10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90" s="16">
        <f>VENTAS[[#This Row],[Total]]-VENTAS[[#This Row],[Comisión 10%]]-VENTAS[[#This Row],[Costo SIN Comision]]</f>
        <v>-2.5</v>
      </c>
      <c r="M1090" s="16"/>
    </row>
    <row r="1091" ht="20" customHeight="1" spans="1:13">
      <c r="A1091" s="10">
        <v>45474</v>
      </c>
      <c r="B1091" s="11"/>
      <c r="C1091" s="11"/>
      <c r="D1091" s="11" t="s">
        <v>20489</v>
      </c>
      <c r="E1091" s="11" t="s">
        <v>20390</v>
      </c>
      <c r="F1091" s="15" t="str">
        <f>IFERROR(VLOOKUP(VENTAS[[#This Row],[Código del producto Vendido]],STOCK[],5,FALSE),"-")</f>
        <v>-</v>
      </c>
      <c r="G1091" s="15">
        <v>1</v>
      </c>
      <c r="H1091" s="16">
        <v>15</v>
      </c>
      <c r="I1091" s="16">
        <f>VENTAS[[#This Row],[Cantidad]]*VENTAS[[#This Row],[Precio Venta]]</f>
        <v>15</v>
      </c>
      <c r="J1091" s="16">
        <f>IF(VENTAS[[#This Row],[Nombre del Gestor]]&gt;1,VENTAS[[#This Row],[Total]]*10%,0)</f>
        <v>1.5</v>
      </c>
      <c r="K10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091" s="16">
        <f>VENTAS[[#This Row],[Total]]-VENTAS[[#This Row],[Comisión 10%]]-VENTAS[[#This Row],[Costo SIN Comision]]</f>
        <v>-1.5</v>
      </c>
      <c r="M1091" s="16"/>
    </row>
    <row r="1092" ht="20" customHeight="1" spans="1:13">
      <c r="A1092" s="10">
        <v>45483</v>
      </c>
      <c r="B1092" s="11" t="s">
        <v>20137</v>
      </c>
      <c r="C1092" s="11" t="s">
        <v>20490</v>
      </c>
      <c r="D1092" s="11"/>
      <c r="E1092" s="11" t="s">
        <v>20491</v>
      </c>
      <c r="F1092" s="15" t="str">
        <f>IFERROR(VLOOKUP(VENTAS[[#This Row],[Código del producto Vendido]],STOCK[],5,FALSE),"-")</f>
        <v>-</v>
      </c>
      <c r="G1092" s="15">
        <v>1</v>
      </c>
      <c r="H1092" s="16">
        <v>18</v>
      </c>
      <c r="I1092" s="16">
        <f>VENTAS[[#This Row],[Cantidad]]*VENTAS[[#This Row],[Precio Venta]]</f>
        <v>18</v>
      </c>
      <c r="J1092" s="16">
        <f>IF(VENTAS[[#This Row],[Nombre del Gestor]]&gt;1,VENTAS[[#This Row],[Total]]*10%,0)</f>
        <v>0</v>
      </c>
      <c r="K10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092" s="16">
        <f>VENTAS[[#This Row],[Total]]-VENTAS[[#This Row],[Comisión 10%]]-VENTAS[[#This Row],[Costo SIN Comision]]</f>
        <v>0</v>
      </c>
      <c r="M1092" s="16"/>
    </row>
    <row r="1093" ht="20" customHeight="1" spans="1:13">
      <c r="A1093" s="10">
        <v>45489</v>
      </c>
      <c r="B1093" s="11"/>
      <c r="C1093" s="11"/>
      <c r="D1093" s="11" t="s">
        <v>19669</v>
      </c>
      <c r="E1093" s="11" t="s">
        <v>16632</v>
      </c>
      <c r="F1093" s="15" t="str">
        <f>IFERROR(VLOOKUP(VENTAS[[#This Row],[Código del producto Vendido]],STOCK[],5,FALSE),"-")</f>
        <v>Sandalias flip de plataforma Naranja Marca F21 - Talla 40-41</v>
      </c>
      <c r="G1093" s="15">
        <v>1</v>
      </c>
      <c r="H1093" s="16">
        <v>30</v>
      </c>
      <c r="I1093" s="16">
        <f>VENTAS[[#This Row],[Cantidad]]*VENTAS[[#This Row],[Precio Venta]]</f>
        <v>30</v>
      </c>
      <c r="J1093" s="16">
        <f>IF(VENTAS[[#This Row],[Nombre del Gestor]]&gt;1,VENTAS[[#This Row],[Total]]*10%,0)</f>
        <v>3</v>
      </c>
      <c r="K10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9.49</v>
      </c>
      <c r="L1093" s="16">
        <f>VENTAS[[#This Row],[Total]]-VENTAS[[#This Row],[Comisión 10%]]-VENTAS[[#This Row],[Costo SIN Comision]]</f>
        <v>17.51</v>
      </c>
      <c r="M1093" s="16"/>
    </row>
    <row r="1094" ht="20" customHeight="1" spans="1:13">
      <c r="A1094" s="10">
        <v>45488</v>
      </c>
      <c r="B1094" s="11"/>
      <c r="C1094" s="11"/>
      <c r="D1094" s="11" t="s">
        <v>20388</v>
      </c>
      <c r="E1094" s="11" t="s">
        <v>20485</v>
      </c>
      <c r="F1094" s="15" t="str">
        <f>IFERROR(VLOOKUP(VENTAS[[#This Row],[Código del producto Vendido]],STOCK[],5,FALSE),"-")</f>
        <v>-</v>
      </c>
      <c r="G1094" s="15">
        <v>1</v>
      </c>
      <c r="H1094" s="16">
        <v>12</v>
      </c>
      <c r="I1094" s="16">
        <f>VENTAS[[#This Row],[Cantidad]]*VENTAS[[#This Row],[Precio Venta]]</f>
        <v>12</v>
      </c>
      <c r="J1094" s="16">
        <f>IF(VENTAS[[#This Row],[Nombre del Gestor]]&gt;1,VENTAS[[#This Row],[Total]]*10%,0)</f>
        <v>1.2</v>
      </c>
      <c r="K10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094" s="16">
        <f>VENTAS[[#This Row],[Total]]-VENTAS[[#This Row],[Comisión 10%]]-VENTAS[[#This Row],[Costo SIN Comision]]</f>
        <v>-1.2</v>
      </c>
      <c r="M1094" s="16"/>
    </row>
    <row r="1095" ht="20" customHeight="1" spans="1:13">
      <c r="A1095" s="10">
        <v>45489</v>
      </c>
      <c r="B1095" s="11"/>
      <c r="C1095" s="11"/>
      <c r="D1095" s="11" t="s">
        <v>20395</v>
      </c>
      <c r="E1095" s="11" t="s">
        <v>20492</v>
      </c>
      <c r="F1095" s="15" t="str">
        <f>IFERROR(VLOOKUP(VENTAS[[#This Row],[Código del producto Vendido]],STOCK[],5,FALSE),"-")</f>
        <v>-</v>
      </c>
      <c r="G1095" s="15">
        <v>1</v>
      </c>
      <c r="H1095" s="16">
        <v>35</v>
      </c>
      <c r="I1095" s="16">
        <f>VENTAS[[#This Row],[Cantidad]]*VENTAS[[#This Row],[Precio Venta]]</f>
        <v>35</v>
      </c>
      <c r="J1095" s="16">
        <f>IF(VENTAS[[#This Row],[Nombre del Gestor]]&gt;1,VENTAS[[#This Row],[Total]]*10%,0)</f>
        <v>3.5</v>
      </c>
      <c r="K10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095" s="16">
        <f>VENTAS[[#This Row],[Total]]-VENTAS[[#This Row],[Comisión 10%]]-VENTAS[[#This Row],[Costo SIN Comision]]</f>
        <v>-3.5</v>
      </c>
      <c r="M1095" s="16"/>
    </row>
    <row r="1096" ht="20" customHeight="1" spans="1:13">
      <c r="A1096" s="10" t="s">
        <v>20172</v>
      </c>
      <c r="B1096" s="11" t="s">
        <v>20137</v>
      </c>
      <c r="C1096" s="11"/>
      <c r="D1096" s="11"/>
      <c r="E1096" s="11" t="s">
        <v>19860</v>
      </c>
      <c r="F1096" s="15" t="str">
        <f>IFERROR(VLOOKUP(VENTAS[[#This Row],[Código del producto Vendido]],STOCK[],5,FALSE),"-")</f>
        <v>-</v>
      </c>
      <c r="G1096" s="15">
        <v>1</v>
      </c>
      <c r="H1096" s="16">
        <v>25</v>
      </c>
      <c r="I1096" s="16">
        <f>VENTAS[[#This Row],[Cantidad]]*VENTAS[[#This Row],[Precio Venta]]</f>
        <v>25</v>
      </c>
      <c r="J1096" s="16">
        <f>IF(VENTAS[[#This Row],[Nombre del Gestor]]&gt;1,VENTAS[[#This Row],[Total]]*10%,0)</f>
        <v>0</v>
      </c>
      <c r="K10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96" s="16">
        <f>VENTAS[[#This Row],[Total]]-VENTAS[[#This Row],[Comisión 10%]]-VENTAS[[#This Row],[Costo SIN Comision]]</f>
        <v>0</v>
      </c>
      <c r="M1096" s="16"/>
    </row>
    <row r="1097" ht="20" customHeight="1" spans="1:13">
      <c r="A1097" s="10" t="s">
        <v>20172</v>
      </c>
      <c r="B1097" s="11" t="s">
        <v>20137</v>
      </c>
      <c r="C1097" s="11"/>
      <c r="D1097" s="11"/>
      <c r="E1097" s="11" t="s">
        <v>19884</v>
      </c>
      <c r="F1097" s="15" t="str">
        <f>IFERROR(VLOOKUP(VENTAS[[#This Row],[Código del producto Vendido]],STOCK[],5,FALSE),"-")</f>
        <v>-</v>
      </c>
      <c r="G1097" s="15">
        <v>1</v>
      </c>
      <c r="H1097" s="16">
        <v>25</v>
      </c>
      <c r="I1097" s="16">
        <f>VENTAS[[#This Row],[Cantidad]]*VENTAS[[#This Row],[Precio Venta]]</f>
        <v>25</v>
      </c>
      <c r="J1097" s="16">
        <f>IF(VENTAS[[#This Row],[Nombre del Gestor]]&gt;1,VENTAS[[#This Row],[Total]]*10%,0)</f>
        <v>0</v>
      </c>
      <c r="K10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97" s="16">
        <f>VENTAS[[#This Row],[Total]]-VENTAS[[#This Row],[Comisión 10%]]-VENTAS[[#This Row],[Costo SIN Comision]]</f>
        <v>0</v>
      </c>
      <c r="M1097" s="16"/>
    </row>
    <row r="1098" ht="20" customHeight="1" spans="1:13">
      <c r="A1098" s="10">
        <v>45489</v>
      </c>
      <c r="B1098" s="11"/>
      <c r="C1098" s="11"/>
      <c r="D1098" s="11" t="s">
        <v>20253</v>
      </c>
      <c r="E1098" s="11" t="s">
        <v>20493</v>
      </c>
      <c r="F1098" s="15" t="str">
        <f>IFERROR(VLOOKUP(VENTAS[[#This Row],[Código del producto Vendido]],STOCK[],5,FALSE),"-")</f>
        <v>-</v>
      </c>
      <c r="G1098" s="15">
        <v>1</v>
      </c>
      <c r="H1098" s="16">
        <v>30</v>
      </c>
      <c r="I1098" s="16">
        <f>VENTAS[[#This Row],[Cantidad]]*VENTAS[[#This Row],[Precio Venta]]</f>
        <v>30</v>
      </c>
      <c r="J1098" s="16">
        <f>IF(VENTAS[[#This Row],[Nombre del Gestor]]&gt;1,VENTAS[[#This Row],[Total]]*10%,0)</f>
        <v>3</v>
      </c>
      <c r="K10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98" s="16">
        <f>VENTAS[[#This Row],[Total]]-VENTAS[[#This Row],[Comisión 10%]]-VENTAS[[#This Row],[Costo SIN Comision]]</f>
        <v>-3</v>
      </c>
      <c r="M1098" s="16"/>
    </row>
    <row r="1099" ht="20" customHeight="1" spans="1:13">
      <c r="A1099" s="10">
        <v>45475</v>
      </c>
      <c r="B1099" s="11"/>
      <c r="C1099" s="11"/>
      <c r="D1099" s="11" t="s">
        <v>20253</v>
      </c>
      <c r="E1099" s="11" t="s">
        <v>20494</v>
      </c>
      <c r="F1099" s="15" t="str">
        <f>IFERROR(VLOOKUP(VENTAS[[#This Row],[Código del producto Vendido]],STOCK[],5,FALSE),"-")</f>
        <v>-</v>
      </c>
      <c r="G1099" s="15">
        <v>1</v>
      </c>
      <c r="H1099" s="16">
        <v>20</v>
      </c>
      <c r="I1099" s="16">
        <f>VENTAS[[#This Row],[Cantidad]]*VENTAS[[#This Row],[Precio Venta]]</f>
        <v>20</v>
      </c>
      <c r="J1099" s="16">
        <f>IF(VENTAS[[#This Row],[Nombre del Gestor]]&gt;1,VENTAS[[#This Row],[Total]]*10%,0)</f>
        <v>2</v>
      </c>
      <c r="K10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99" s="16">
        <f>VENTAS[[#This Row],[Total]]-VENTAS[[#This Row],[Comisión 10%]]-VENTAS[[#This Row],[Costo SIN Comision]]</f>
        <v>-2</v>
      </c>
      <c r="M1099" s="16"/>
    </row>
    <row r="1100" ht="20" customHeight="1" spans="1:13">
      <c r="A1100" s="10">
        <v>45475</v>
      </c>
      <c r="B1100" s="11"/>
      <c r="C1100" s="11"/>
      <c r="D1100" s="11" t="s">
        <v>20253</v>
      </c>
      <c r="E1100" s="11" t="s">
        <v>19877</v>
      </c>
      <c r="F1100" s="15" t="str">
        <f>IFERROR(VLOOKUP(VENTAS[[#This Row],[Código del producto Vendido]],STOCK[],5,FALSE),"-")</f>
        <v>-</v>
      </c>
      <c r="G1100" s="15">
        <v>1</v>
      </c>
      <c r="H1100" s="16">
        <v>12</v>
      </c>
      <c r="I1100" s="16">
        <f>VENTAS[[#This Row],[Cantidad]]*VENTAS[[#This Row],[Precio Venta]]</f>
        <v>12</v>
      </c>
      <c r="J1100" s="16">
        <f>IF(VENTAS[[#This Row],[Nombre del Gestor]]&gt;1,VENTAS[[#This Row],[Total]]*10%,0)</f>
        <v>1.2</v>
      </c>
      <c r="K11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100" s="16">
        <f>VENTAS[[#This Row],[Total]]-VENTAS[[#This Row],[Comisión 10%]]-VENTAS[[#This Row],[Costo SIN Comision]]</f>
        <v>-1.2</v>
      </c>
      <c r="M1100" s="16"/>
    </row>
    <row r="1101" ht="20" customHeight="1" spans="1:13">
      <c r="A1101" s="10"/>
      <c r="B1101" s="11" t="s">
        <v>20137</v>
      </c>
      <c r="C1101" s="11" t="s">
        <v>20490</v>
      </c>
      <c r="D1101" s="11"/>
      <c r="E1101" s="11" t="s">
        <v>20495</v>
      </c>
      <c r="F1101" s="15" t="str">
        <f>IFERROR(VLOOKUP(VENTAS[[#This Row],[Código del producto Vendido]],STOCK[],5,FALSE),"-")</f>
        <v>-</v>
      </c>
      <c r="G1101" s="15">
        <v>1</v>
      </c>
      <c r="H1101" s="16">
        <v>28</v>
      </c>
      <c r="I1101" s="16">
        <f>VENTAS[[#This Row],[Cantidad]]*VENTAS[[#This Row],[Precio Venta]]</f>
        <v>28</v>
      </c>
      <c r="J1101" s="16">
        <f>IF(VENTAS[[#This Row],[Nombre del Gestor]]&gt;1,VENTAS[[#This Row],[Total]]*10%,0)</f>
        <v>0</v>
      </c>
      <c r="K11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101" s="16">
        <f>VENTAS[[#This Row],[Total]]-VENTAS[[#This Row],[Comisión 10%]]-VENTAS[[#This Row],[Costo SIN Comision]]</f>
        <v>0</v>
      </c>
      <c r="M1101" s="16"/>
    </row>
    <row r="1102" ht="20" customHeight="1" spans="1:13">
      <c r="A1102" s="10"/>
      <c r="B1102" s="11" t="s">
        <v>20137</v>
      </c>
      <c r="C1102" s="11" t="s">
        <v>20490</v>
      </c>
      <c r="D1102" s="11"/>
      <c r="E1102" s="11" t="s">
        <v>20496</v>
      </c>
      <c r="F1102" s="15" t="str">
        <f>IFERROR(VLOOKUP(VENTAS[[#This Row],[Código del producto Vendido]],STOCK[],5,FALSE),"-")</f>
        <v>-</v>
      </c>
      <c r="G1102" s="15">
        <v>1</v>
      </c>
      <c r="H1102" s="16">
        <v>10</v>
      </c>
      <c r="I1102" s="16">
        <f>VENTAS[[#This Row],[Cantidad]]*VENTAS[[#This Row],[Precio Venta]]</f>
        <v>10</v>
      </c>
      <c r="J1102" s="16">
        <f>IF(VENTAS[[#This Row],[Nombre del Gestor]]&gt;1,VENTAS[[#This Row],[Total]]*10%,0)</f>
        <v>0</v>
      </c>
      <c r="K11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102" s="16">
        <f>VENTAS[[#This Row],[Total]]-VENTAS[[#This Row],[Comisión 10%]]-VENTAS[[#This Row],[Costo SIN Comision]]</f>
        <v>0</v>
      </c>
      <c r="M1102" s="16"/>
    </row>
    <row r="1103" ht="20" customHeight="1" spans="1:13">
      <c r="A1103" s="10"/>
      <c r="B1103" s="11" t="s">
        <v>20137</v>
      </c>
      <c r="C1103" s="11" t="s">
        <v>20490</v>
      </c>
      <c r="D1103" s="11"/>
      <c r="E1103" s="11" t="s">
        <v>20390</v>
      </c>
      <c r="F1103" s="15" t="str">
        <f>IFERROR(VLOOKUP(VENTAS[[#This Row],[Código del producto Vendido]],STOCK[],5,FALSE),"-")</f>
        <v>-</v>
      </c>
      <c r="G1103" s="15">
        <v>1</v>
      </c>
      <c r="H1103" s="16">
        <v>15</v>
      </c>
      <c r="I1103" s="16">
        <f>VENTAS[[#This Row],[Cantidad]]*VENTAS[[#This Row],[Precio Venta]]</f>
        <v>15</v>
      </c>
      <c r="J1103" s="16">
        <f>IF(VENTAS[[#This Row],[Nombre del Gestor]]&gt;1,VENTAS[[#This Row],[Total]]*10%,0)</f>
        <v>0</v>
      </c>
      <c r="K11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103" s="16">
        <f>VENTAS[[#This Row],[Total]]-VENTAS[[#This Row],[Comisión 10%]]-VENTAS[[#This Row],[Costo SIN Comision]]</f>
        <v>0</v>
      </c>
      <c r="M1103" s="16"/>
    </row>
    <row r="1104" ht="20" customHeight="1" spans="1:13">
      <c r="A1104" s="10">
        <v>45475</v>
      </c>
      <c r="B1104" s="11"/>
      <c r="C1104" s="11"/>
      <c r="D1104" s="11" t="s">
        <v>20253</v>
      </c>
      <c r="E1104" s="11" t="s">
        <v>20497</v>
      </c>
      <c r="F1104" s="15" t="str">
        <f>IFERROR(VLOOKUP(VENTAS[[#This Row],[Código del producto Vendido]],STOCK[],5,FALSE),"-")</f>
        <v>-</v>
      </c>
      <c r="G1104" s="15">
        <v>1</v>
      </c>
      <c r="H1104" s="16">
        <v>12</v>
      </c>
      <c r="I1104" s="16">
        <f>VENTAS[[#This Row],[Cantidad]]*VENTAS[[#This Row],[Precio Venta]]</f>
        <v>12</v>
      </c>
      <c r="J1104" s="16">
        <f>IF(VENTAS[[#This Row],[Nombre del Gestor]]&gt;1,VENTAS[[#This Row],[Total]]*10%,0)</f>
        <v>1.2</v>
      </c>
      <c r="K11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104" s="16">
        <f>VENTAS[[#This Row],[Total]]-VENTAS[[#This Row],[Comisión 10%]]-VENTAS[[#This Row],[Costo SIN Comision]]</f>
        <v>-1.2</v>
      </c>
      <c r="M1104" s="16"/>
    </row>
    <row r="1105" ht="20" customHeight="1" spans="1:13">
      <c r="A1105" s="10">
        <v>45489</v>
      </c>
      <c r="B1105" s="11"/>
      <c r="C1105" s="11"/>
      <c r="D1105" s="11" t="s">
        <v>20395</v>
      </c>
      <c r="E1105" s="11" t="s">
        <v>20498</v>
      </c>
      <c r="F1105" s="15" t="str">
        <f>IFERROR(VLOOKUP(VENTAS[[#This Row],[Código del producto Vendido]],STOCK[],5,FALSE),"-")</f>
        <v>-</v>
      </c>
      <c r="G1105" s="15">
        <v>1</v>
      </c>
      <c r="H1105" s="16">
        <v>20</v>
      </c>
      <c r="I1105" s="16">
        <f>VENTAS[[#This Row],[Cantidad]]*VENTAS[[#This Row],[Precio Venta]]</f>
        <v>20</v>
      </c>
      <c r="J1105" s="16">
        <f>IF(VENTAS[[#This Row],[Nombre del Gestor]]&gt;1,VENTAS[[#This Row],[Total]]*10%,0)</f>
        <v>2</v>
      </c>
      <c r="K11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105" s="16">
        <f>VENTAS[[#This Row],[Total]]-VENTAS[[#This Row],[Comisión 10%]]-VENTAS[[#This Row],[Costo SIN Comision]]</f>
        <v>-2</v>
      </c>
      <c r="M1105" s="16"/>
    </row>
    <row r="1106" ht="20" customHeight="1" spans="1:13">
      <c r="A1106" s="10">
        <v>45489</v>
      </c>
      <c r="B1106" s="11"/>
      <c r="C1106" s="11"/>
      <c r="D1106" s="11" t="s">
        <v>20395</v>
      </c>
      <c r="E1106" s="11" t="s">
        <v>20499</v>
      </c>
      <c r="F1106" s="15" t="str">
        <f>IFERROR(VLOOKUP(VENTAS[[#This Row],[Código del producto Vendido]],STOCK[],5,FALSE),"-")</f>
        <v>-</v>
      </c>
      <c r="G1106" s="15">
        <v>1</v>
      </c>
      <c r="H1106" s="16">
        <v>20</v>
      </c>
      <c r="I1106" s="16">
        <f>VENTAS[[#This Row],[Cantidad]]*VENTAS[[#This Row],[Precio Venta]]</f>
        <v>20</v>
      </c>
      <c r="J1106" s="16">
        <f>IF(VENTAS[[#This Row],[Nombre del Gestor]]&gt;1,VENTAS[[#This Row],[Total]]*10%,0)</f>
        <v>2</v>
      </c>
      <c r="K11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106" s="16">
        <f>VENTAS[[#This Row],[Total]]-VENTAS[[#This Row],[Comisión 10%]]-VENTAS[[#This Row],[Costo SIN Comision]]</f>
        <v>-2</v>
      </c>
      <c r="M1106" s="16"/>
    </row>
    <row r="1107" ht="20" customHeight="1" spans="1:13">
      <c r="A1107" s="10">
        <v>45489</v>
      </c>
      <c r="B1107" s="11"/>
      <c r="C1107" s="11" t="s">
        <v>20490</v>
      </c>
      <c r="D1107" s="11"/>
      <c r="E1107" s="11" t="s">
        <v>20500</v>
      </c>
      <c r="F1107" s="15" t="str">
        <f>IFERROR(VLOOKUP(VENTAS[[#This Row],[Código del producto Vendido]],STOCK[],5,FALSE),"-")</f>
        <v>-</v>
      </c>
      <c r="G1107" s="15">
        <v>1</v>
      </c>
      <c r="H1107" s="16">
        <v>23</v>
      </c>
      <c r="I1107" s="16">
        <f>VENTAS[[#This Row],[Cantidad]]*VENTAS[[#This Row],[Precio Venta]]</f>
        <v>23</v>
      </c>
      <c r="J1107" s="16">
        <f>IF(VENTAS[[#This Row],[Nombre del Gestor]]&gt;1,VENTAS[[#This Row],[Total]]*10%,0)</f>
        <v>0</v>
      </c>
      <c r="K11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107" s="16">
        <f>VENTAS[[#This Row],[Total]]-VENTAS[[#This Row],[Comisión 10%]]-VENTAS[[#This Row],[Costo SIN Comision]]</f>
        <v>0</v>
      </c>
      <c r="M1107" s="16"/>
    </row>
    <row r="1108" ht="20" customHeight="1" spans="1:13">
      <c r="A1108" s="10" t="s">
        <v>20172</v>
      </c>
      <c r="B1108" s="11"/>
      <c r="C1108" s="11"/>
      <c r="D1108" s="11"/>
      <c r="E1108" s="11" t="s">
        <v>20501</v>
      </c>
      <c r="F1108" s="15" t="str">
        <f>IFERROR(VLOOKUP(VENTAS[[#This Row],[Código del producto Vendido]],STOCK[],5,FALSE),"-")</f>
        <v>-</v>
      </c>
      <c r="G1108" s="15">
        <v>1</v>
      </c>
      <c r="H1108" s="16">
        <v>27</v>
      </c>
      <c r="I1108" s="16">
        <f>VENTAS[[#This Row],[Cantidad]]*VENTAS[[#This Row],[Precio Venta]]</f>
        <v>27</v>
      </c>
      <c r="J1108" s="16">
        <f>IF(VENTAS[[#This Row],[Nombre del Gestor]]&gt;1,VENTAS[[#This Row],[Total]]*10%,0)</f>
        <v>0</v>
      </c>
      <c r="K11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1108" s="16">
        <f>VENTAS[[#This Row],[Total]]-VENTAS[[#This Row],[Comisión 10%]]-VENTAS[[#This Row],[Costo SIN Comision]]</f>
        <v>0</v>
      </c>
      <c r="M1108" s="16"/>
    </row>
    <row r="1109" ht="20" customHeight="1" spans="1:13">
      <c r="A1109" s="10"/>
      <c r="B1109" s="11"/>
      <c r="C1109" s="11"/>
      <c r="D1109" s="11" t="s">
        <v>20395</v>
      </c>
      <c r="E1109" s="11" t="s">
        <v>20486</v>
      </c>
      <c r="F1109" s="15" t="str">
        <f>IFERROR(VLOOKUP(VENTAS[[#This Row],[Código del producto Vendido]],STOCK[],5,FALSE),"-")</f>
        <v>-</v>
      </c>
      <c r="G1109" s="15">
        <v>1</v>
      </c>
      <c r="H1109" s="16">
        <v>12</v>
      </c>
      <c r="I1109" s="16">
        <f>VENTAS[[#This Row],[Cantidad]]*VENTAS[[#This Row],[Precio Venta]]</f>
        <v>12</v>
      </c>
      <c r="J1109" s="16">
        <f>IF(VENTAS[[#This Row],[Nombre del Gestor]]&gt;1,VENTAS[[#This Row],[Total]]*10%,0)</f>
        <v>1.2</v>
      </c>
      <c r="K11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109" s="16">
        <f>VENTAS[[#This Row],[Total]]-VENTAS[[#This Row],[Comisión 10%]]-VENTAS[[#This Row],[Costo SIN Comision]]</f>
        <v>-1.2</v>
      </c>
      <c r="M1109" s="16"/>
    </row>
    <row r="1110" ht="20" customHeight="1" spans="1:13">
      <c r="A1110" s="10">
        <v>45480</v>
      </c>
      <c r="B1110" s="11"/>
      <c r="C1110" s="11"/>
      <c r="D1110" s="11" t="s">
        <v>20429</v>
      </c>
      <c r="E1110" s="11" t="s">
        <v>20502</v>
      </c>
      <c r="F1110" s="15" t="str">
        <f>IFERROR(VLOOKUP(VENTAS[[#This Row],[Código del producto Vendido]],STOCK[],5,FALSE),"-")</f>
        <v>-</v>
      </c>
      <c r="G1110" s="15">
        <v>1</v>
      </c>
      <c r="H1110" s="16">
        <v>20</v>
      </c>
      <c r="I1110" s="16">
        <f>VENTAS[[#This Row],[Cantidad]]*VENTAS[[#This Row],[Precio Venta]]</f>
        <v>20</v>
      </c>
      <c r="J1110" s="16">
        <f>IF(VENTAS[[#This Row],[Nombre del Gestor]]&gt;1,VENTAS[[#This Row],[Total]]*10%,0)</f>
        <v>2</v>
      </c>
      <c r="K11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110" s="16">
        <f>VENTAS[[#This Row],[Total]]-VENTAS[[#This Row],[Comisión 10%]]-VENTAS[[#This Row],[Costo SIN Comision]]</f>
        <v>-2</v>
      </c>
      <c r="M1110" s="16"/>
    </row>
    <row r="1111" ht="20" customHeight="1" spans="1:13">
      <c r="A1111" s="10">
        <v>45490</v>
      </c>
      <c r="B1111" s="11"/>
      <c r="C1111" s="11"/>
      <c r="D1111" s="11" t="s">
        <v>20395</v>
      </c>
      <c r="E1111" s="11" t="s">
        <v>20503</v>
      </c>
      <c r="F1111" s="15" t="str">
        <f>IFERROR(VLOOKUP(VENTAS[[#This Row],[Código del producto Vendido]],STOCK[],5,FALSE),"-")</f>
        <v>-</v>
      </c>
      <c r="G1111" s="15">
        <v>1</v>
      </c>
      <c r="H1111" s="16">
        <v>30</v>
      </c>
      <c r="I1111" s="16">
        <f>VENTAS[[#This Row],[Cantidad]]*VENTAS[[#This Row],[Precio Venta]]</f>
        <v>30</v>
      </c>
      <c r="J1111" s="16">
        <f>IF(VENTAS[[#This Row],[Nombre del Gestor]]&gt;1,VENTAS[[#This Row],[Total]]*10%,0)</f>
        <v>3</v>
      </c>
      <c r="K11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111" s="16">
        <f>VENTAS[[#This Row],[Total]]-VENTAS[[#This Row],[Comisión 10%]]-VENTAS[[#This Row],[Costo SIN Comision]]</f>
        <v>-3</v>
      </c>
      <c r="M1111" s="16"/>
    </row>
    <row r="1112" ht="20" customHeight="1" spans="1:13">
      <c r="A1112" s="10">
        <v>45483</v>
      </c>
      <c r="B1112" s="11"/>
      <c r="C1112" s="11" t="s">
        <v>20504</v>
      </c>
      <c r="D1112" s="11" t="s">
        <v>20505</v>
      </c>
      <c r="E1112" s="11" t="s">
        <v>19906</v>
      </c>
      <c r="F1112" s="15" t="str">
        <f>IFERROR(VLOOKUP(VENTAS[[#This Row],[Código del producto Vendido]],STOCK[],5,FALSE),"-")</f>
        <v>-</v>
      </c>
      <c r="G1112" s="15">
        <v>1</v>
      </c>
      <c r="H1112" s="16">
        <v>10</v>
      </c>
      <c r="I1112" s="16">
        <f>VENTAS[[#This Row],[Cantidad]]*VENTAS[[#This Row],[Precio Venta]]</f>
        <v>10</v>
      </c>
      <c r="J1112" s="16">
        <f>IF(VENTAS[[#This Row],[Nombre del Gestor]]&gt;1,VENTAS[[#This Row],[Total]]*10%,0)</f>
        <v>1</v>
      </c>
      <c r="K11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112" s="16">
        <f>VENTAS[[#This Row],[Total]]-VENTAS[[#This Row],[Comisión 10%]]-VENTAS[[#This Row],[Costo SIN Comision]]</f>
        <v>-1</v>
      </c>
      <c r="M1112" s="16"/>
    </row>
    <row r="1113" ht="20" customHeight="1" spans="1:13">
      <c r="A1113" s="10">
        <v>45483</v>
      </c>
      <c r="B1113" s="11"/>
      <c r="C1113" s="11" t="s">
        <v>20504</v>
      </c>
      <c r="D1113" s="11" t="s">
        <v>20505</v>
      </c>
      <c r="E1113" s="11" t="s">
        <v>16554</v>
      </c>
      <c r="F1113" s="15" t="str">
        <f>IFERROR(VLOOKUP(VENTAS[[#This Row],[Código del producto Vendido]],STOCK[],5,FALSE),"-")</f>
        <v>Cinturón de hebilla dorada color blanco - Talla Unitalla</v>
      </c>
      <c r="G1113" s="15">
        <v>1</v>
      </c>
      <c r="H1113" s="16">
        <v>10</v>
      </c>
      <c r="I1113" s="16">
        <f>VENTAS[[#This Row],[Cantidad]]*VENTAS[[#This Row],[Precio Venta]]</f>
        <v>10</v>
      </c>
      <c r="J1113" s="16">
        <f>IF(VENTAS[[#This Row],[Nombre del Gestor]]&gt;1,VENTAS[[#This Row],[Total]]*10%,0)</f>
        <v>1</v>
      </c>
      <c r="K11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4.09</v>
      </c>
      <c r="L1113" s="16">
        <f>VENTAS[[#This Row],[Total]]-VENTAS[[#This Row],[Comisión 10%]]-VENTAS[[#This Row],[Costo SIN Comision]]</f>
        <v>4.91</v>
      </c>
      <c r="M1113" s="16"/>
    </row>
    <row r="1114" ht="20" customHeight="1" spans="1:13">
      <c r="A1114" s="10">
        <v>45483</v>
      </c>
      <c r="B1114" s="11"/>
      <c r="C1114" s="11" t="s">
        <v>20504</v>
      </c>
      <c r="D1114" s="11" t="s">
        <v>20505</v>
      </c>
      <c r="E1114" s="11" t="s">
        <v>16586</v>
      </c>
      <c r="F1114" s="15" t="str">
        <f>IFERROR(VLOOKUP(VENTAS[[#This Row],[Código del producto Vendido]],STOCK[],5,FALSE),"-")</f>
        <v>Camiseta acanalada de bajo asimétrico blanco - Talla M</v>
      </c>
      <c r="G1114" s="15">
        <v>1</v>
      </c>
      <c r="H1114" s="16">
        <v>12</v>
      </c>
      <c r="I1114" s="16">
        <f>VENTAS[[#This Row],[Cantidad]]*VENTAS[[#This Row],[Precio Venta]]</f>
        <v>12</v>
      </c>
      <c r="J1114" s="16">
        <f>IF(VENTAS[[#This Row],[Nombre del Gestor]]&gt;1,VENTAS[[#This Row],[Total]]*10%,0)</f>
        <v>1.2</v>
      </c>
      <c r="K11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114" s="16">
        <f>VENTAS[[#This Row],[Total]]-VENTAS[[#This Row],[Comisión 10%]]-VENTAS[[#This Row],[Costo SIN Comision]]</f>
        <v>1.8</v>
      </c>
      <c r="M1114" s="16"/>
    </row>
    <row r="1115" ht="20" customHeight="1" spans="1:13">
      <c r="A1115" s="10">
        <v>45483</v>
      </c>
      <c r="B1115" s="11"/>
      <c r="C1115" s="11" t="s">
        <v>20504</v>
      </c>
      <c r="D1115" s="11" t="s">
        <v>20505</v>
      </c>
      <c r="E1115" s="11" t="s">
        <v>16588</v>
      </c>
      <c r="F1115" s="15" t="str">
        <f>IFERROR(VLOOKUP(VENTAS[[#This Row],[Código del producto Vendido]],STOCK[],5,FALSE),"-")</f>
        <v>Camiseta acanalada de bajo asimétrico naranja - Talla M</v>
      </c>
      <c r="G1115" s="15">
        <v>1</v>
      </c>
      <c r="H1115" s="16">
        <v>12</v>
      </c>
      <c r="I1115" s="16">
        <f>VENTAS[[#This Row],[Cantidad]]*VENTAS[[#This Row],[Precio Venta]]</f>
        <v>12</v>
      </c>
      <c r="J1115" s="16">
        <f>IF(VENTAS[[#This Row],[Nombre del Gestor]]&gt;1,VENTAS[[#This Row],[Total]]*10%,0)</f>
        <v>1.2</v>
      </c>
      <c r="K11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115" s="16">
        <f>VENTAS[[#This Row],[Total]]-VENTAS[[#This Row],[Comisión 10%]]-VENTAS[[#This Row],[Costo SIN Comision]]</f>
        <v>1.8</v>
      </c>
      <c r="M1115" s="16"/>
    </row>
    <row r="1116" ht="20" customHeight="1" spans="1:13">
      <c r="A1116" s="10">
        <v>45491</v>
      </c>
      <c r="B1116" s="11"/>
      <c r="C1116" s="11" t="s">
        <v>20490</v>
      </c>
      <c r="D1116" s="11"/>
      <c r="E1116" s="11" t="s">
        <v>20506</v>
      </c>
      <c r="F1116" s="15" t="str">
        <f>IFERROR(VLOOKUP(VENTAS[[#This Row],[Código del producto Vendido]],STOCK[],5,FALSE),"-")</f>
        <v>-</v>
      </c>
      <c r="G1116" s="15">
        <v>1</v>
      </c>
      <c r="H1116" s="16">
        <v>3</v>
      </c>
      <c r="I1116" s="16">
        <f>VENTAS[[#This Row],[Cantidad]]*VENTAS[[#This Row],[Precio Venta]]</f>
        <v>3</v>
      </c>
      <c r="J1116" s="16">
        <f>IF(VENTAS[[#This Row],[Nombre del Gestor]]&gt;1,VENTAS[[#This Row],[Total]]*10%,0)</f>
        <v>0</v>
      </c>
      <c r="K11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</v>
      </c>
      <c r="L1116" s="16">
        <f>VENTAS[[#This Row],[Total]]-VENTAS[[#This Row],[Comisión 10%]]-VENTAS[[#This Row],[Costo SIN Comision]]</f>
        <v>0</v>
      </c>
      <c r="M1116" s="16"/>
    </row>
    <row r="1117" ht="20" customHeight="1" spans="1:13">
      <c r="A1117" s="10">
        <v>45492</v>
      </c>
      <c r="B1117" s="11"/>
      <c r="C1117" s="11"/>
      <c r="D1117" s="11" t="s">
        <v>20194</v>
      </c>
      <c r="E1117" s="11" t="s">
        <v>20507</v>
      </c>
      <c r="F1117" s="15" t="str">
        <f>IFERROR(VLOOKUP(VENTAS[[#This Row],[Código del producto Vendido]],STOCK[],5,FALSE),"-")</f>
        <v>-</v>
      </c>
      <c r="G1117" s="15">
        <v>1</v>
      </c>
      <c r="H1117" s="16">
        <v>16</v>
      </c>
      <c r="I1117" s="16">
        <f>VENTAS[[#This Row],[Cantidad]]*VENTAS[[#This Row],[Precio Venta]]</f>
        <v>16</v>
      </c>
      <c r="J1117" s="16">
        <f>IF(VENTAS[[#This Row],[Nombre del Gestor]]&gt;1,VENTAS[[#This Row],[Total]]*10%,0)</f>
        <v>1.6</v>
      </c>
      <c r="K11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1117" s="16">
        <f>VENTAS[[#This Row],[Total]]-VENTAS[[#This Row],[Comisión 10%]]-VENTAS[[#This Row],[Costo SIN Comision]]</f>
        <v>-1.6</v>
      </c>
      <c r="M1117" s="16"/>
    </row>
    <row r="1118" ht="20" customHeight="1" spans="1:13">
      <c r="A1118" s="10">
        <v>45492</v>
      </c>
      <c r="B1118" s="11"/>
      <c r="C1118" s="11"/>
      <c r="D1118" s="11" t="s">
        <v>20194</v>
      </c>
      <c r="E1118" s="11" t="s">
        <v>20360</v>
      </c>
      <c r="F1118" s="15" t="str">
        <f>IFERROR(VLOOKUP(VENTAS[[#This Row],[Código del producto Vendido]],STOCK[],5,FALSE),"-")</f>
        <v>-</v>
      </c>
      <c r="G1118" s="15">
        <v>1</v>
      </c>
      <c r="H1118" s="16">
        <v>8</v>
      </c>
      <c r="I1118" s="16">
        <f>VENTAS[[#This Row],[Cantidad]]*VENTAS[[#This Row],[Precio Venta]]</f>
        <v>8</v>
      </c>
      <c r="J1118" s="16">
        <f>IF(VENTAS[[#This Row],[Nombre del Gestor]]&gt;1,VENTAS[[#This Row],[Total]]*10%,0)</f>
        <v>0.8</v>
      </c>
      <c r="K11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118" s="16">
        <f>VENTAS[[#This Row],[Total]]-VENTAS[[#This Row],[Comisión 10%]]-VENTAS[[#This Row],[Costo SIN Comision]]</f>
        <v>-0.8</v>
      </c>
      <c r="M1118" s="16"/>
    </row>
    <row r="1119" ht="20" customHeight="1" spans="1:13">
      <c r="A1119" s="10">
        <v>45492</v>
      </c>
      <c r="B1119" s="11"/>
      <c r="C1119" s="11"/>
      <c r="D1119" s="11" t="s">
        <v>20194</v>
      </c>
      <c r="E1119" s="11" t="s">
        <v>19906</v>
      </c>
      <c r="F1119" s="15" t="str">
        <f>IFERROR(VLOOKUP(VENTAS[[#This Row],[Código del producto Vendido]],STOCK[],5,FALSE),"-")</f>
        <v>-</v>
      </c>
      <c r="G1119" s="15">
        <v>1</v>
      </c>
      <c r="H1119" s="16">
        <v>10</v>
      </c>
      <c r="I1119" s="16">
        <f>VENTAS[[#This Row],[Cantidad]]*VENTAS[[#This Row],[Precio Venta]]</f>
        <v>10</v>
      </c>
      <c r="J1119" s="16">
        <f>IF(VENTAS[[#This Row],[Nombre del Gestor]]&gt;1,VENTAS[[#This Row],[Total]]*10%,0)</f>
        <v>1</v>
      </c>
      <c r="K11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119" s="16">
        <f>VENTAS[[#This Row],[Total]]-VENTAS[[#This Row],[Comisión 10%]]-VENTAS[[#This Row],[Costo SIN Comision]]</f>
        <v>-1</v>
      </c>
      <c r="M1119" s="16"/>
    </row>
    <row r="1120" ht="20" customHeight="1" spans="1:13">
      <c r="A1120" s="10">
        <v>45493</v>
      </c>
      <c r="B1120" s="11"/>
      <c r="C1120" s="11"/>
      <c r="D1120" s="11" t="s">
        <v>20395</v>
      </c>
      <c r="E1120" s="11" t="s">
        <v>20207</v>
      </c>
      <c r="F1120" s="15" t="str">
        <f>IFERROR(VLOOKUP(VENTAS[[#This Row],[Código del producto Vendido]],STOCK[],5,FALSE),"-")</f>
        <v>-</v>
      </c>
      <c r="G1120" s="15">
        <v>1</v>
      </c>
      <c r="H1120" s="16">
        <v>10</v>
      </c>
      <c r="I1120" s="16">
        <f>VENTAS[[#This Row],[Cantidad]]*VENTAS[[#This Row],[Precio Venta]]</f>
        <v>10</v>
      </c>
      <c r="J1120" s="16">
        <f>IF(VENTAS[[#This Row],[Nombre del Gestor]]&gt;1,VENTAS[[#This Row],[Total]]*10%,0)</f>
        <v>1</v>
      </c>
      <c r="K11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120" s="16">
        <f>VENTAS[[#This Row],[Total]]-VENTAS[[#This Row],[Comisión 10%]]-VENTAS[[#This Row],[Costo SIN Comision]]</f>
        <v>-1</v>
      </c>
      <c r="M1120" s="16"/>
    </row>
    <row r="1121" ht="20" customHeight="1" spans="1:13">
      <c r="A1121" s="10">
        <v>45496</v>
      </c>
      <c r="B1121" s="11"/>
      <c r="C1121" s="11"/>
      <c r="D1121" s="11" t="s">
        <v>20253</v>
      </c>
      <c r="E1121" s="11" t="s">
        <v>20300</v>
      </c>
      <c r="F1121" s="15" t="str">
        <f>IFERROR(VLOOKUP(VENTAS[[#This Row],[Código del producto Vendido]],STOCK[],5,FALSE),"-")</f>
        <v>-</v>
      </c>
      <c r="G1121" s="15">
        <v>1</v>
      </c>
      <c r="H1121" s="16">
        <v>25</v>
      </c>
      <c r="I1121" s="16">
        <f>VENTAS[[#This Row],[Cantidad]]*VENTAS[[#This Row],[Precio Venta]]</f>
        <v>25</v>
      </c>
      <c r="J1121" s="16">
        <f>IF(VENTAS[[#This Row],[Nombre del Gestor]]&gt;1,VENTAS[[#This Row],[Total]]*10%,0)</f>
        <v>2.5</v>
      </c>
      <c r="K11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21" s="16">
        <f>VENTAS[[#This Row],[Total]]-VENTAS[[#This Row],[Comisión 10%]]-VENTAS[[#This Row],[Costo SIN Comision]]</f>
        <v>-2.5</v>
      </c>
      <c r="M1121" s="16"/>
    </row>
    <row r="1122" ht="20" customHeight="1" spans="1:13">
      <c r="A1122" s="10">
        <v>45496</v>
      </c>
      <c r="B1122" s="11"/>
      <c r="C1122" s="11"/>
      <c r="D1122" s="11" t="s">
        <v>20253</v>
      </c>
      <c r="E1122" s="11" t="s">
        <v>20508</v>
      </c>
      <c r="F1122" s="15" t="str">
        <f>IFERROR(VLOOKUP(VENTAS[[#This Row],[Código del producto Vendido]],STOCK[],5,FALSE),"-")</f>
        <v>-</v>
      </c>
      <c r="G1122" s="15">
        <v>1</v>
      </c>
      <c r="H1122" s="16">
        <v>12</v>
      </c>
      <c r="I1122" s="16">
        <f>VENTAS[[#This Row],[Cantidad]]*VENTAS[[#This Row],[Precio Venta]]</f>
        <v>12</v>
      </c>
      <c r="J1122" s="16">
        <f>IF(VENTAS[[#This Row],[Nombre del Gestor]]&gt;1,VENTAS[[#This Row],[Total]]*10%,0)</f>
        <v>1.2</v>
      </c>
      <c r="K11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122" s="16">
        <f>VENTAS[[#This Row],[Total]]-VENTAS[[#This Row],[Comisión 10%]]-VENTAS[[#This Row],[Costo SIN Comision]]</f>
        <v>-1.2</v>
      </c>
      <c r="M1122" s="16"/>
    </row>
    <row r="1123" ht="20" customHeight="1" spans="1:13">
      <c r="A1123" s="10">
        <v>45496</v>
      </c>
      <c r="B1123" s="11"/>
      <c r="C1123" s="11"/>
      <c r="D1123" s="11" t="s">
        <v>20253</v>
      </c>
      <c r="E1123" s="11" t="s">
        <v>20509</v>
      </c>
      <c r="F1123" s="15" t="str">
        <f>IFERROR(VLOOKUP(VENTAS[[#This Row],[Código del producto Vendido]],STOCK[],5,FALSE),"-")</f>
        <v>-</v>
      </c>
      <c r="G1123" s="15">
        <v>1</v>
      </c>
      <c r="H1123" s="16">
        <v>35</v>
      </c>
      <c r="I1123" s="16">
        <f>VENTAS[[#This Row],[Cantidad]]*VENTAS[[#This Row],[Precio Venta]]</f>
        <v>35</v>
      </c>
      <c r="J1123" s="16">
        <f>IF(VENTAS[[#This Row],[Nombre del Gestor]]&gt;1,VENTAS[[#This Row],[Total]]*10%,0)</f>
        <v>3.5</v>
      </c>
      <c r="K11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23" s="16">
        <f>VENTAS[[#This Row],[Total]]-VENTAS[[#This Row],[Comisión 10%]]-VENTAS[[#This Row],[Costo SIN Comision]]</f>
        <v>-3.5</v>
      </c>
      <c r="M1123" s="16"/>
    </row>
    <row r="1124" ht="20" customHeight="1" spans="1:13">
      <c r="A1124" s="10">
        <v>45499</v>
      </c>
      <c r="B1124" s="11"/>
      <c r="C1124" s="11"/>
      <c r="D1124" s="11" t="s">
        <v>20147</v>
      </c>
      <c r="E1124" s="11" t="s">
        <v>20510</v>
      </c>
      <c r="F1124" s="15" t="str">
        <f>IFERROR(VLOOKUP(VENTAS[[#This Row],[Código del producto Vendido]],STOCK[],5,FALSE),"-")</f>
        <v>-</v>
      </c>
      <c r="G1124" s="15">
        <v>1</v>
      </c>
      <c r="H1124" s="16">
        <v>35</v>
      </c>
      <c r="I1124" s="16">
        <f>VENTAS[[#This Row],[Cantidad]]*VENTAS[[#This Row],[Precio Venta]]</f>
        <v>35</v>
      </c>
      <c r="J1124" s="16">
        <f>IF(VENTAS[[#This Row],[Nombre del Gestor]]&gt;1,VENTAS[[#This Row],[Total]]*10%,0)</f>
        <v>3.5</v>
      </c>
      <c r="K11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24" s="16">
        <f>VENTAS[[#This Row],[Total]]-VENTAS[[#This Row],[Comisión 10%]]-VENTAS[[#This Row],[Costo SIN Comision]]</f>
        <v>-3.5</v>
      </c>
      <c r="M1124" s="16"/>
    </row>
    <row r="1125" ht="20" customHeight="1" spans="1:13">
      <c r="A1125" s="10">
        <v>45483</v>
      </c>
      <c r="B1125" s="11"/>
      <c r="C1125" s="11"/>
      <c r="D1125" s="11" t="s">
        <v>20147</v>
      </c>
      <c r="E1125" s="11" t="s">
        <v>16786</v>
      </c>
      <c r="F1125" s="15" t="str">
        <f>IFERROR(VLOOKUP(VENTAS[[#This Row],[Código del producto Vendido]],STOCK[],5,FALSE),"-")</f>
        <v>Espejuelos de sol vintage clásicas aviador - Talla Unitalla</v>
      </c>
      <c r="G1125" s="15">
        <v>1</v>
      </c>
      <c r="H1125" s="16">
        <v>10</v>
      </c>
      <c r="I1125" s="16">
        <f>VENTAS[[#This Row],[Cantidad]]*VENTAS[[#This Row],[Precio Venta]]</f>
        <v>10</v>
      </c>
      <c r="J1125" s="16">
        <f>IF(VENTAS[[#This Row],[Nombre del Gestor]]&gt;1,VENTAS[[#This Row],[Total]]*10%,0)</f>
        <v>1</v>
      </c>
      <c r="K11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4.7275</v>
      </c>
      <c r="L1125" s="16">
        <f>VENTAS[[#This Row],[Total]]-VENTAS[[#This Row],[Comisión 10%]]-VENTAS[[#This Row],[Costo SIN Comision]]</f>
        <v>4.2725</v>
      </c>
      <c r="M1125" s="16"/>
    </row>
    <row r="1126" ht="20" customHeight="1" spans="1:13">
      <c r="A1126" s="10">
        <v>45499</v>
      </c>
      <c r="B1126" s="11"/>
      <c r="C1126" s="11"/>
      <c r="D1126" s="11" t="s">
        <v>20253</v>
      </c>
      <c r="E1126" s="11" t="s">
        <v>16667</v>
      </c>
      <c r="F1126" s="15" t="str">
        <f>IFERROR(VLOOKUP(VENTAS[[#This Row],[Código del producto Vendido]],STOCK[],5,FALSE),"-")</f>
        <v>Kimono Dazy Elegante - Talla L</v>
      </c>
      <c r="G1126" s="15">
        <v>1</v>
      </c>
      <c r="H1126" s="16">
        <v>22</v>
      </c>
      <c r="I1126" s="16">
        <f>VENTAS[[#This Row],[Cantidad]]*VENTAS[[#This Row],[Precio Venta]]</f>
        <v>22</v>
      </c>
      <c r="J1126" s="16">
        <f>IF(VENTAS[[#This Row],[Nombre del Gestor]]&gt;1,VENTAS[[#This Row],[Total]]*10%,0)</f>
        <v>2.2</v>
      </c>
      <c r="K11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13.3529411764706</v>
      </c>
      <c r="L1126" s="16">
        <f>VENTAS[[#This Row],[Total]]-VENTAS[[#This Row],[Comisión 10%]]-VENTAS[[#This Row],[Costo SIN Comision]]</f>
        <v>6.44705882352941</v>
      </c>
      <c r="M1126" s="16"/>
    </row>
    <row r="1127" ht="20" customHeight="1" spans="1:13">
      <c r="A1127" s="10">
        <v>45499</v>
      </c>
      <c r="B1127" s="11"/>
      <c r="C1127" s="11" t="s">
        <v>20490</v>
      </c>
      <c r="D1127" s="11"/>
      <c r="E1127" s="11" t="s">
        <v>20234</v>
      </c>
      <c r="F1127" s="15" t="str">
        <f>IFERROR(VLOOKUP(VENTAS[[#This Row],[Código del producto Vendido]],STOCK[],5,FALSE),"-")</f>
        <v>-</v>
      </c>
      <c r="G1127" s="15">
        <v>1</v>
      </c>
      <c r="H1127" s="16">
        <v>22</v>
      </c>
      <c r="I1127" s="16">
        <f>VENTAS[[#This Row],[Cantidad]]*VENTAS[[#This Row],[Precio Venta]]</f>
        <v>22</v>
      </c>
      <c r="J1127" s="16">
        <f>IF(VENTAS[[#This Row],[Nombre del Gestor]]&gt;1,VENTAS[[#This Row],[Total]]*10%,0)</f>
        <v>0</v>
      </c>
      <c r="K11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127" s="16">
        <f>VENTAS[[#This Row],[Total]]-VENTAS[[#This Row],[Comisión 10%]]-VENTAS[[#This Row],[Costo SIN Comision]]</f>
        <v>0</v>
      </c>
      <c r="M1127" s="16"/>
    </row>
    <row r="1128" ht="20" customHeight="1" spans="1:13">
      <c r="A1128" s="10">
        <v>45497</v>
      </c>
      <c r="B1128" s="11"/>
      <c r="C1128" s="11"/>
      <c r="D1128" s="11" t="s">
        <v>20253</v>
      </c>
      <c r="E1128" s="11" t="s">
        <v>20511</v>
      </c>
      <c r="F1128" s="15" t="str">
        <f>IFERROR(VLOOKUP(VENTAS[[#This Row],[Código del producto Vendido]],STOCK[],5,FALSE),"-")</f>
        <v>-</v>
      </c>
      <c r="G1128" s="15">
        <v>1</v>
      </c>
      <c r="H1128" s="16">
        <v>22</v>
      </c>
      <c r="I1128" s="16">
        <f>VENTAS[[#This Row],[Cantidad]]*VENTAS[[#This Row],[Precio Venta]]</f>
        <v>22</v>
      </c>
      <c r="J1128" s="16">
        <f>IF(VENTAS[[#This Row],[Nombre del Gestor]]&gt;1,VENTAS[[#This Row],[Total]]*10%,0)</f>
        <v>2.2</v>
      </c>
      <c r="K11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128" s="16">
        <f>VENTAS[[#This Row],[Total]]-VENTAS[[#This Row],[Comisión 10%]]-VENTAS[[#This Row],[Costo SIN Comision]]</f>
        <v>-2.2</v>
      </c>
      <c r="M1128" s="16"/>
    </row>
    <row r="1129" ht="20" customHeight="1" spans="1:13">
      <c r="A1129" s="10">
        <v>45497</v>
      </c>
      <c r="B1129" s="11"/>
      <c r="C1129" s="11"/>
      <c r="D1129" s="11" t="s">
        <v>20253</v>
      </c>
      <c r="E1129" s="11" t="s">
        <v>20512</v>
      </c>
      <c r="F1129" s="15" t="str">
        <f>IFERROR(VLOOKUP(VENTAS[[#This Row],[Código del producto Vendido]],STOCK[],5,FALSE),"-")</f>
        <v>-</v>
      </c>
      <c r="G1129" s="15">
        <v>1</v>
      </c>
      <c r="H1129" s="16">
        <v>20</v>
      </c>
      <c r="I1129" s="16">
        <f>VENTAS[[#This Row],[Cantidad]]*VENTAS[[#This Row],[Precio Venta]]</f>
        <v>20</v>
      </c>
      <c r="J1129" s="16">
        <f>IF(VENTAS[[#This Row],[Nombre del Gestor]]&gt;1,VENTAS[[#This Row],[Total]]*10%,0)</f>
        <v>2</v>
      </c>
      <c r="K11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129" s="16">
        <f>VENTAS[[#This Row],[Total]]-VENTAS[[#This Row],[Comisión 10%]]-VENTAS[[#This Row],[Costo SIN Comision]]</f>
        <v>-2</v>
      </c>
      <c r="M1129" s="16"/>
    </row>
    <row r="1130" ht="20" customHeight="1" spans="1:13">
      <c r="A1130" s="10">
        <v>45496</v>
      </c>
      <c r="B1130" s="11"/>
      <c r="C1130" s="11"/>
      <c r="D1130" s="11" t="s">
        <v>20253</v>
      </c>
      <c r="E1130" s="11" t="s">
        <v>20513</v>
      </c>
      <c r="F1130" s="15" t="str">
        <f>IFERROR(VLOOKUP(VENTAS[[#This Row],[Código del producto Vendido]],STOCK[],5,FALSE),"-")</f>
        <v>-</v>
      </c>
      <c r="G1130" s="15">
        <v>1</v>
      </c>
      <c r="H1130" s="16">
        <v>17</v>
      </c>
      <c r="I1130" s="16">
        <f>VENTAS[[#This Row],[Cantidad]]*VENTAS[[#This Row],[Precio Venta]]</f>
        <v>17</v>
      </c>
      <c r="J1130" s="16">
        <f>IF(VENTAS[[#This Row],[Nombre del Gestor]]&gt;1,VENTAS[[#This Row],[Total]]*10%,0)</f>
        <v>1.7</v>
      </c>
      <c r="K11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1130" s="16">
        <f>VENTAS[[#This Row],[Total]]-VENTAS[[#This Row],[Comisión 10%]]-VENTAS[[#This Row],[Costo SIN Comision]]</f>
        <v>-1.7</v>
      </c>
      <c r="M1130" s="16"/>
    </row>
    <row r="1131" ht="20" customHeight="1" spans="1:13">
      <c r="A1131" s="10">
        <v>45496</v>
      </c>
      <c r="B1131" s="11"/>
      <c r="C1131" s="11"/>
      <c r="D1131" s="11" t="s">
        <v>20253</v>
      </c>
      <c r="E1131" s="11" t="s">
        <v>20514</v>
      </c>
      <c r="F1131" s="15" t="str">
        <f>IFERROR(VLOOKUP(VENTAS[[#This Row],[Código del producto Vendido]],STOCK[],5,FALSE),"-")</f>
        <v>-</v>
      </c>
      <c r="G1131" s="15">
        <v>1</v>
      </c>
      <c r="H1131" s="16">
        <v>25</v>
      </c>
      <c r="I1131" s="16">
        <f>VENTAS[[#This Row],[Cantidad]]*VENTAS[[#This Row],[Precio Venta]]</f>
        <v>25</v>
      </c>
      <c r="J1131" s="16">
        <f>IF(VENTAS[[#This Row],[Nombre del Gestor]]&gt;1,VENTAS[[#This Row],[Total]]*10%,0)</f>
        <v>2.5</v>
      </c>
      <c r="K11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31" s="16">
        <f>VENTAS[[#This Row],[Total]]-VENTAS[[#This Row],[Comisión 10%]]-VENTAS[[#This Row],[Costo SIN Comision]]</f>
        <v>-2.5</v>
      </c>
      <c r="M1131" s="16"/>
    </row>
    <row r="1132" ht="20" customHeight="1" spans="1:13">
      <c r="A1132" s="10">
        <v>45499</v>
      </c>
      <c r="B1132" s="11"/>
      <c r="C1132" s="11" t="s">
        <v>20490</v>
      </c>
      <c r="D1132" s="11"/>
      <c r="E1132" s="11" t="s">
        <v>20515</v>
      </c>
      <c r="F1132" s="15" t="str">
        <f>IFERROR(VLOOKUP(VENTAS[[#This Row],[Código del producto Vendido]],STOCK[],5,FALSE),"-")</f>
        <v>-</v>
      </c>
      <c r="G1132" s="15">
        <v>1</v>
      </c>
      <c r="H1132" s="16">
        <v>4</v>
      </c>
      <c r="I1132" s="16">
        <f>VENTAS[[#This Row],[Cantidad]]*VENTAS[[#This Row],[Precio Venta]]</f>
        <v>4</v>
      </c>
      <c r="J1132" s="16">
        <f>IF(VENTAS[[#This Row],[Nombre del Gestor]]&gt;1,VENTAS[[#This Row],[Total]]*10%,0)</f>
        <v>0</v>
      </c>
      <c r="K11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1132" s="16">
        <f>VENTAS[[#This Row],[Total]]-VENTAS[[#This Row],[Comisión 10%]]-VENTAS[[#This Row],[Costo SIN Comision]]</f>
        <v>0</v>
      </c>
      <c r="M1132" s="16"/>
    </row>
    <row r="1133" ht="20" customHeight="1" spans="1:13">
      <c r="A1133" s="10">
        <v>45499</v>
      </c>
      <c r="B1133" s="11"/>
      <c r="C1133" s="11" t="s">
        <v>20490</v>
      </c>
      <c r="D1133" s="11"/>
      <c r="E1133" s="11" t="s">
        <v>20516</v>
      </c>
      <c r="F1133" s="15" t="str">
        <f>IFERROR(VLOOKUP(VENTAS[[#This Row],[Código del producto Vendido]],STOCK[],5,FALSE),"-")</f>
        <v>-</v>
      </c>
      <c r="G1133" s="15">
        <v>1</v>
      </c>
      <c r="H1133" s="16">
        <v>25</v>
      </c>
      <c r="I1133" s="16">
        <f>VENTAS[[#This Row],[Cantidad]]*VENTAS[[#This Row],[Precio Venta]]</f>
        <v>25</v>
      </c>
      <c r="J1133" s="16">
        <f>IF(VENTAS[[#This Row],[Nombre del Gestor]]&gt;1,VENTAS[[#This Row],[Total]]*10%,0)</f>
        <v>0</v>
      </c>
      <c r="K11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33" s="16">
        <f>VENTAS[[#This Row],[Total]]-VENTAS[[#This Row],[Comisión 10%]]-VENTAS[[#This Row],[Costo SIN Comision]]</f>
        <v>0</v>
      </c>
      <c r="M1133" s="16"/>
    </row>
    <row r="1134" ht="20" customHeight="1" spans="1:13">
      <c r="A1134" s="10">
        <v>45498</v>
      </c>
      <c r="B1134" s="11"/>
      <c r="C1134" s="11" t="s">
        <v>20490</v>
      </c>
      <c r="D1134" s="11"/>
      <c r="E1134" s="11" t="s">
        <v>20517</v>
      </c>
      <c r="F1134" s="15" t="str">
        <f>IFERROR(VLOOKUP(VENTAS[[#This Row],[Código del producto Vendido]],STOCK[],5,FALSE),"-")</f>
        <v>-</v>
      </c>
      <c r="G1134" s="15">
        <v>1</v>
      </c>
      <c r="H1134" s="16">
        <v>35</v>
      </c>
      <c r="I1134" s="16">
        <f>VENTAS[[#This Row],[Cantidad]]*VENTAS[[#This Row],[Precio Venta]]</f>
        <v>35</v>
      </c>
      <c r="J1134" s="16">
        <f>IF(VENTAS[[#This Row],[Nombre del Gestor]]&gt;1,VENTAS[[#This Row],[Total]]*10%,0)</f>
        <v>0</v>
      </c>
      <c r="K11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34" s="16">
        <f>VENTAS[[#This Row],[Total]]-VENTAS[[#This Row],[Comisión 10%]]-VENTAS[[#This Row],[Costo SIN Comision]]</f>
        <v>0</v>
      </c>
      <c r="M1134" s="16"/>
    </row>
    <row r="1135" ht="20" customHeight="1" spans="1:13">
      <c r="A1135" s="10">
        <v>45498</v>
      </c>
      <c r="B1135" s="11"/>
      <c r="C1135" s="11" t="s">
        <v>20490</v>
      </c>
      <c r="D1135" s="11"/>
      <c r="E1135" s="11" t="s">
        <v>20442</v>
      </c>
      <c r="F1135" s="15" t="str">
        <f>IFERROR(VLOOKUP(VENTAS[[#This Row],[Código del producto Vendido]],STOCK[],5,FALSE),"-")</f>
        <v>-</v>
      </c>
      <c r="G1135" s="15">
        <v>1</v>
      </c>
      <c r="H1135" s="16">
        <v>13</v>
      </c>
      <c r="I1135" s="16">
        <f>VENTAS[[#This Row],[Cantidad]]*VENTAS[[#This Row],[Precio Venta]]</f>
        <v>13</v>
      </c>
      <c r="J1135" s="16">
        <f>IF(VENTAS[[#This Row],[Nombre del Gestor]]&gt;1,VENTAS[[#This Row],[Total]]*10%,0)</f>
        <v>0</v>
      </c>
      <c r="K11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135" s="16">
        <f>VENTAS[[#This Row],[Total]]-VENTAS[[#This Row],[Comisión 10%]]-VENTAS[[#This Row],[Costo SIN Comision]]</f>
        <v>0</v>
      </c>
      <c r="M1135" s="16"/>
    </row>
    <row r="1136" ht="20" customHeight="1" spans="1:13">
      <c r="A1136" s="10">
        <v>45498</v>
      </c>
      <c r="B1136" s="11"/>
      <c r="C1136" s="11" t="s">
        <v>20490</v>
      </c>
      <c r="D1136" s="11"/>
      <c r="E1136" s="11" t="s">
        <v>20518</v>
      </c>
      <c r="F1136" s="15" t="str">
        <f>IFERROR(VLOOKUP(VENTAS[[#This Row],[Código del producto Vendido]],STOCK[],5,FALSE),"-")</f>
        <v>-</v>
      </c>
      <c r="G1136" s="15">
        <v>1</v>
      </c>
      <c r="H1136" s="16">
        <v>35</v>
      </c>
      <c r="I1136" s="16">
        <f>VENTAS[[#This Row],[Cantidad]]*VENTAS[[#This Row],[Precio Venta]]</f>
        <v>35</v>
      </c>
      <c r="J1136" s="16">
        <f>IF(VENTAS[[#This Row],[Nombre del Gestor]]&gt;1,VENTAS[[#This Row],[Total]]*10%,0)</f>
        <v>0</v>
      </c>
      <c r="K11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36" s="16">
        <f>VENTAS[[#This Row],[Total]]-VENTAS[[#This Row],[Comisión 10%]]-VENTAS[[#This Row],[Costo SIN Comision]]</f>
        <v>0</v>
      </c>
      <c r="M1136" s="16"/>
    </row>
    <row r="1137" ht="20" customHeight="1" spans="1:13">
      <c r="A1137" s="10">
        <v>45496</v>
      </c>
      <c r="B1137" s="11"/>
      <c r="C1137" s="11"/>
      <c r="D1137" s="11" t="s">
        <v>20377</v>
      </c>
      <c r="E1137" s="11" t="s">
        <v>20519</v>
      </c>
      <c r="F1137" s="15" t="str">
        <f>IFERROR(VLOOKUP(VENTAS[[#This Row],[Código del producto Vendido]],STOCK[],5,FALSE),"-")</f>
        <v>-</v>
      </c>
      <c r="G1137" s="15">
        <v>1</v>
      </c>
      <c r="H1137" s="16">
        <v>10</v>
      </c>
      <c r="I1137" s="16">
        <f>VENTAS[[#This Row],[Cantidad]]*VENTAS[[#This Row],[Precio Venta]]</f>
        <v>10</v>
      </c>
      <c r="J1137" s="16">
        <f>IF(VENTAS[[#This Row],[Nombre del Gestor]]&gt;1,VENTAS[[#This Row],[Total]]*10%,0)</f>
        <v>1</v>
      </c>
      <c r="K11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137" s="16">
        <f>VENTAS[[#This Row],[Total]]-VENTAS[[#This Row],[Comisión 10%]]-VENTAS[[#This Row],[Costo SIN Comision]]</f>
        <v>-1</v>
      </c>
      <c r="M1137" s="16"/>
    </row>
    <row r="1138" ht="20" customHeight="1" spans="1:13">
      <c r="A1138" s="10">
        <v>45496</v>
      </c>
      <c r="B1138" s="11"/>
      <c r="C1138" s="11"/>
      <c r="D1138" s="11" t="s">
        <v>20377</v>
      </c>
      <c r="E1138" s="11" t="s">
        <v>20520</v>
      </c>
      <c r="F1138" s="15" t="str">
        <f>IFERROR(VLOOKUP(VENTAS[[#This Row],[Código del producto Vendido]],STOCK[],5,FALSE),"-")</f>
        <v>-</v>
      </c>
      <c r="G1138" s="15">
        <v>1</v>
      </c>
      <c r="H1138" s="16">
        <v>8</v>
      </c>
      <c r="I1138" s="16">
        <f>VENTAS[[#This Row],[Cantidad]]*VENTAS[[#This Row],[Precio Venta]]</f>
        <v>8</v>
      </c>
      <c r="J1138" s="16">
        <f>IF(VENTAS[[#This Row],[Nombre del Gestor]]&gt;1,VENTAS[[#This Row],[Total]]*10%,0)</f>
        <v>0.8</v>
      </c>
      <c r="K11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138" s="16">
        <f>VENTAS[[#This Row],[Total]]-VENTAS[[#This Row],[Comisión 10%]]-VENTAS[[#This Row],[Costo SIN Comision]]</f>
        <v>-0.8</v>
      </c>
      <c r="M1138" s="16"/>
    </row>
    <row r="1139" ht="20" customHeight="1" spans="1:13">
      <c r="A1139" s="10">
        <v>45496</v>
      </c>
      <c r="B1139" s="11"/>
      <c r="C1139" s="11"/>
      <c r="D1139" s="11" t="s">
        <v>20377</v>
      </c>
      <c r="E1139" s="11" t="s">
        <v>20074</v>
      </c>
      <c r="F1139" s="15" t="str">
        <f>IFERROR(VLOOKUP(VENTAS[[#This Row],[Código del producto Vendido]],STOCK[],5,FALSE),"-")</f>
        <v>-</v>
      </c>
      <c r="G1139" s="15">
        <v>1</v>
      </c>
      <c r="H1139" s="16">
        <v>8</v>
      </c>
      <c r="I1139" s="16">
        <f>VENTAS[[#This Row],[Cantidad]]*VENTAS[[#This Row],[Precio Venta]]</f>
        <v>8</v>
      </c>
      <c r="J1139" s="16">
        <f>IF(VENTAS[[#This Row],[Nombre del Gestor]]&gt;1,VENTAS[[#This Row],[Total]]*10%,0)</f>
        <v>0.8</v>
      </c>
      <c r="K11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139" s="16">
        <f>VENTAS[[#This Row],[Total]]-VENTAS[[#This Row],[Comisión 10%]]-VENTAS[[#This Row],[Costo SIN Comision]]</f>
        <v>-0.8</v>
      </c>
      <c r="M1139" s="16"/>
    </row>
    <row r="1140" ht="20" customHeight="1" spans="1:13">
      <c r="A1140" s="10">
        <v>45495</v>
      </c>
      <c r="B1140" s="11"/>
      <c r="C1140" s="11"/>
      <c r="D1140" s="11" t="s">
        <v>20377</v>
      </c>
      <c r="E1140" s="11" t="s">
        <v>20521</v>
      </c>
      <c r="F1140" s="15" t="str">
        <f>IFERROR(VLOOKUP(VENTAS[[#This Row],[Código del producto Vendido]],STOCK[],5,FALSE),"-")</f>
        <v>-</v>
      </c>
      <c r="G1140" s="15">
        <v>1</v>
      </c>
      <c r="H1140" s="16">
        <v>35</v>
      </c>
      <c r="I1140" s="16">
        <f>VENTAS[[#This Row],[Cantidad]]*VENTAS[[#This Row],[Precio Venta]]</f>
        <v>35</v>
      </c>
      <c r="J1140" s="16">
        <f>IF(VENTAS[[#This Row],[Nombre del Gestor]]&gt;1,VENTAS[[#This Row],[Total]]*10%,0)</f>
        <v>3.5</v>
      </c>
      <c r="K11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40" s="16">
        <f>VENTAS[[#This Row],[Total]]-VENTAS[[#This Row],[Comisión 10%]]-VENTAS[[#This Row],[Costo SIN Comision]]</f>
        <v>-3.5</v>
      </c>
      <c r="M1140" s="16"/>
    </row>
    <row r="1141" ht="20" customHeight="1" spans="1:13">
      <c r="A1141" s="10">
        <v>45495</v>
      </c>
      <c r="B1141" s="11"/>
      <c r="C1141" s="11"/>
      <c r="D1141" s="11" t="s">
        <v>20377</v>
      </c>
      <c r="E1141" s="11" t="s">
        <v>20522</v>
      </c>
      <c r="F1141" s="15" t="str">
        <f>IFERROR(VLOOKUP(VENTAS[[#This Row],[Código del producto Vendido]],STOCK[],5,FALSE),"-")</f>
        <v>-</v>
      </c>
      <c r="G1141" s="15">
        <v>1</v>
      </c>
      <c r="H1141" s="16">
        <v>18</v>
      </c>
      <c r="I1141" s="16">
        <f>VENTAS[[#This Row],[Cantidad]]*VENTAS[[#This Row],[Precio Venta]]</f>
        <v>18</v>
      </c>
      <c r="J1141" s="16">
        <f>IF(VENTAS[[#This Row],[Nombre del Gestor]]&gt;1,VENTAS[[#This Row],[Total]]*10%,0)</f>
        <v>1.8</v>
      </c>
      <c r="K11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141" s="16">
        <f>VENTAS[[#This Row],[Total]]-VENTAS[[#This Row],[Comisión 10%]]-VENTAS[[#This Row],[Costo SIN Comision]]</f>
        <v>-1.8</v>
      </c>
      <c r="M1141" s="16"/>
    </row>
    <row r="1142" ht="20" customHeight="1" spans="1:13">
      <c r="A1142" s="10">
        <v>45495</v>
      </c>
      <c r="B1142" s="11"/>
      <c r="C1142" s="11"/>
      <c r="D1142" s="11" t="s">
        <v>20377</v>
      </c>
      <c r="E1142" s="11" t="s">
        <v>20523</v>
      </c>
      <c r="F1142" s="15" t="str">
        <f>IFERROR(VLOOKUP(VENTAS[[#This Row],[Código del producto Vendido]],STOCK[],5,FALSE),"-")</f>
        <v>-</v>
      </c>
      <c r="G1142" s="15">
        <v>2</v>
      </c>
      <c r="H1142" s="16">
        <v>8</v>
      </c>
      <c r="I1142" s="16">
        <f>VENTAS[[#This Row],[Cantidad]]*VENTAS[[#This Row],[Precio Venta]]</f>
        <v>16</v>
      </c>
      <c r="J1142" s="16">
        <f>IF(VENTAS[[#This Row],[Nombre del Gestor]]&gt;1,VENTAS[[#This Row],[Total]]*10%,0)</f>
        <v>1.6</v>
      </c>
      <c r="K11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1142" s="16">
        <f>VENTAS[[#This Row],[Total]]-VENTAS[[#This Row],[Comisión 10%]]-VENTAS[[#This Row],[Costo SIN Comision]]</f>
        <v>-1.6</v>
      </c>
      <c r="M1142" s="16"/>
    </row>
    <row r="1143" ht="20" customHeight="1" spans="1:13">
      <c r="A1143" s="10">
        <v>45495</v>
      </c>
      <c r="B1143" s="11"/>
      <c r="C1143" s="11"/>
      <c r="D1143" s="11" t="s">
        <v>20377</v>
      </c>
      <c r="E1143" s="11" t="s">
        <v>19709</v>
      </c>
      <c r="F1143" s="15" t="str">
        <f>IFERROR(VLOOKUP(VENTAS[[#This Row],[Código del producto Vendido]],STOCK[],5,FALSE),"-")</f>
        <v>-</v>
      </c>
      <c r="G1143" s="15">
        <v>2</v>
      </c>
      <c r="H1143" s="16">
        <v>8</v>
      </c>
      <c r="I1143" s="16">
        <f>VENTAS[[#This Row],[Cantidad]]*VENTAS[[#This Row],[Precio Venta]]</f>
        <v>16</v>
      </c>
      <c r="J1143" s="16">
        <f>IF(VENTAS[[#This Row],[Nombre del Gestor]]&gt;1,VENTAS[[#This Row],[Total]]*10%,0)</f>
        <v>1.6</v>
      </c>
      <c r="K11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1143" s="16">
        <f>VENTAS[[#This Row],[Total]]-VENTAS[[#This Row],[Comisión 10%]]-VENTAS[[#This Row],[Costo SIN Comision]]</f>
        <v>-1.6</v>
      </c>
      <c r="M1143" s="16"/>
    </row>
    <row r="1144" ht="20" customHeight="1" spans="1:13">
      <c r="A1144" s="10">
        <v>45495</v>
      </c>
      <c r="B1144" s="11"/>
      <c r="C1144" s="11"/>
      <c r="D1144" s="11" t="s">
        <v>20377</v>
      </c>
      <c r="E1144" s="11" t="s">
        <v>20524</v>
      </c>
      <c r="F1144" s="15" t="str">
        <f>IFERROR(VLOOKUP(VENTAS[[#This Row],[Código del producto Vendido]],STOCK[],5,FALSE),"-")</f>
        <v>-</v>
      </c>
      <c r="G1144" s="15">
        <v>1</v>
      </c>
      <c r="H1144" s="16">
        <v>25</v>
      </c>
      <c r="I1144" s="16">
        <f>VENTAS[[#This Row],[Cantidad]]*VENTAS[[#This Row],[Precio Venta]]</f>
        <v>25</v>
      </c>
      <c r="J1144" s="16">
        <f>IF(VENTAS[[#This Row],[Nombre del Gestor]]&gt;1,VENTAS[[#This Row],[Total]]*10%,0)</f>
        <v>2.5</v>
      </c>
      <c r="K11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44" s="16">
        <f>VENTAS[[#This Row],[Total]]-VENTAS[[#This Row],[Comisión 10%]]-VENTAS[[#This Row],[Costo SIN Comision]]</f>
        <v>-2.5</v>
      </c>
      <c r="M1144" s="16"/>
    </row>
    <row r="1145" ht="20" customHeight="1" spans="1:13">
      <c r="A1145" s="10">
        <v>45500</v>
      </c>
      <c r="B1145" s="11"/>
      <c r="C1145" s="11" t="s">
        <v>20490</v>
      </c>
      <c r="D1145" s="11"/>
      <c r="E1145" s="11" t="s">
        <v>20525</v>
      </c>
      <c r="F1145" s="15" t="str">
        <f>IFERROR(VLOOKUP(VENTAS[[#This Row],[Código del producto Vendido]],STOCK[],5,FALSE),"-")</f>
        <v>-</v>
      </c>
      <c r="G1145" s="15">
        <v>1</v>
      </c>
      <c r="H1145" s="16">
        <v>40</v>
      </c>
      <c r="I1145" s="16">
        <f>VENTAS[[#This Row],[Cantidad]]*VENTAS[[#This Row],[Precio Venta]]</f>
        <v>40</v>
      </c>
      <c r="J1145" s="16">
        <f>IF(VENTAS[[#This Row],[Nombre del Gestor]]&gt;1,VENTAS[[#This Row],[Total]]*10%,0)</f>
        <v>0</v>
      </c>
      <c r="K11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145" s="16">
        <f>VENTAS[[#This Row],[Total]]-VENTAS[[#This Row],[Comisión 10%]]-VENTAS[[#This Row],[Costo SIN Comision]]</f>
        <v>0</v>
      </c>
      <c r="M1145" s="16"/>
    </row>
    <row r="1146" ht="20" customHeight="1" spans="1:13">
      <c r="A1146" s="10">
        <v>45506</v>
      </c>
      <c r="B1146" s="11"/>
      <c r="C1146" s="11"/>
      <c r="D1146" s="11" t="s">
        <v>20147</v>
      </c>
      <c r="E1146" s="11" t="s">
        <v>20526</v>
      </c>
      <c r="F1146" s="15" t="str">
        <f>IFERROR(VLOOKUP(VENTAS[[#This Row],[Código del producto Vendido]],STOCK[],5,FALSE),"-")</f>
        <v>-</v>
      </c>
      <c r="G1146" s="15">
        <v>1</v>
      </c>
      <c r="H1146" s="16">
        <v>40</v>
      </c>
      <c r="I1146" s="16">
        <f>VENTAS[[#This Row],[Cantidad]]*VENTAS[[#This Row],[Precio Venta]]</f>
        <v>40</v>
      </c>
      <c r="J1146" s="16">
        <f>IF(VENTAS[[#This Row],[Nombre del Gestor]]&gt;1,VENTAS[[#This Row],[Total]]*10%,0)</f>
        <v>4</v>
      </c>
      <c r="K11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146" s="16">
        <f>VENTAS[[#This Row],[Total]]-VENTAS[[#This Row],[Comisión 10%]]-VENTAS[[#This Row],[Costo SIN Comision]]</f>
        <v>-4</v>
      </c>
      <c r="M1146" s="16"/>
    </row>
    <row r="1147" ht="20" customHeight="1" spans="1:13">
      <c r="A1147" s="10">
        <v>45507</v>
      </c>
      <c r="B1147" s="11"/>
      <c r="C1147" s="11"/>
      <c r="D1147" s="11" t="s">
        <v>20395</v>
      </c>
      <c r="E1147" s="11" t="s">
        <v>20527</v>
      </c>
      <c r="F1147" s="15" t="str">
        <f>IFERROR(VLOOKUP(VENTAS[[#This Row],[Código del producto Vendido]],STOCK[],5,FALSE),"-")</f>
        <v>-</v>
      </c>
      <c r="G1147" s="15">
        <v>1</v>
      </c>
      <c r="H1147" s="16">
        <v>35</v>
      </c>
      <c r="I1147" s="16">
        <f>VENTAS[[#This Row],[Cantidad]]*VENTAS[[#This Row],[Precio Venta]]</f>
        <v>35</v>
      </c>
      <c r="J1147" s="16">
        <f>IF(VENTAS[[#This Row],[Nombre del Gestor]]&gt;1,VENTAS[[#This Row],[Total]]*10%,0)</f>
        <v>3.5</v>
      </c>
      <c r="K11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47" s="16">
        <f>VENTAS[[#This Row],[Total]]-VENTAS[[#This Row],[Comisión 10%]]-VENTAS[[#This Row],[Costo SIN Comision]]</f>
        <v>-3.5</v>
      </c>
      <c r="M1147" s="16"/>
    </row>
    <row r="1148" ht="20" customHeight="1" spans="1:13">
      <c r="A1148" s="10">
        <v>45506</v>
      </c>
      <c r="B1148" s="11"/>
      <c r="C1148" s="11"/>
      <c r="D1148" s="11" t="s">
        <v>20395</v>
      </c>
      <c r="E1148" s="11" t="s">
        <v>20528</v>
      </c>
      <c r="F1148" s="15" t="str">
        <f>IFERROR(VLOOKUP(VENTAS[[#This Row],[Código del producto Vendido]],STOCK[],5,FALSE),"-")</f>
        <v>-</v>
      </c>
      <c r="G1148" s="15">
        <v>1</v>
      </c>
      <c r="H1148" s="16">
        <v>45</v>
      </c>
      <c r="I1148" s="16">
        <f>VENTAS[[#This Row],[Cantidad]]*VENTAS[[#This Row],[Precio Venta]]</f>
        <v>45</v>
      </c>
      <c r="J1148" s="16">
        <f>IF(VENTAS[[#This Row],[Nombre del Gestor]]&gt;1,VENTAS[[#This Row],[Total]]*10%,0)</f>
        <v>4.5</v>
      </c>
      <c r="K11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1148" s="16">
        <f>VENTAS[[#This Row],[Total]]-VENTAS[[#This Row],[Comisión 10%]]-VENTAS[[#This Row],[Costo SIN Comision]]</f>
        <v>-4.5</v>
      </c>
      <c r="M1148" s="16"/>
    </row>
    <row r="1149" ht="20" customHeight="1" spans="1:13">
      <c r="A1149" s="10">
        <v>45505</v>
      </c>
      <c r="B1149" s="11"/>
      <c r="C1149" s="11"/>
      <c r="D1149" s="11" t="s">
        <v>20395</v>
      </c>
      <c r="E1149" s="11" t="s">
        <v>20529</v>
      </c>
      <c r="F1149" s="15" t="str">
        <f>IFERROR(VLOOKUP(VENTAS[[#This Row],[Código del producto Vendido]],STOCK[],5,FALSE),"-")</f>
        <v>-</v>
      </c>
      <c r="G1149" s="15">
        <v>1</v>
      </c>
      <c r="H1149" s="16">
        <v>18</v>
      </c>
      <c r="I1149" s="16">
        <f>VENTAS[[#This Row],[Cantidad]]*VENTAS[[#This Row],[Precio Venta]]</f>
        <v>18</v>
      </c>
      <c r="J1149" s="16">
        <f>IF(VENTAS[[#This Row],[Nombre del Gestor]]&gt;1,VENTAS[[#This Row],[Total]]*10%,0)</f>
        <v>1.8</v>
      </c>
      <c r="K11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149" s="16">
        <f>VENTAS[[#This Row],[Total]]-VENTAS[[#This Row],[Comisión 10%]]-VENTAS[[#This Row],[Costo SIN Comision]]</f>
        <v>-1.8</v>
      </c>
      <c r="M1149" s="16"/>
    </row>
    <row r="1150" ht="20" customHeight="1" spans="1:13">
      <c r="A1150" s="10">
        <v>45507</v>
      </c>
      <c r="B1150" s="11"/>
      <c r="C1150" s="11" t="s">
        <v>20052</v>
      </c>
      <c r="D1150" s="11"/>
      <c r="E1150" s="11" t="s">
        <v>20317</v>
      </c>
      <c r="F1150" s="15" t="str">
        <f>IFERROR(VLOOKUP(VENTAS[[#This Row],[Código del producto Vendido]],STOCK[],5,FALSE),"-")</f>
        <v>-</v>
      </c>
      <c r="G1150" s="15">
        <v>1</v>
      </c>
      <c r="H1150" s="16">
        <v>18</v>
      </c>
      <c r="I1150" s="16">
        <f>VENTAS[[#This Row],[Cantidad]]*VENTAS[[#This Row],[Precio Venta]]</f>
        <v>18</v>
      </c>
      <c r="J1150" s="16">
        <f>IF(VENTAS[[#This Row],[Nombre del Gestor]]&gt;1,VENTAS[[#This Row],[Total]]*10%,0)</f>
        <v>0</v>
      </c>
      <c r="K11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150" s="16">
        <f>VENTAS[[#This Row],[Total]]-VENTAS[[#This Row],[Comisión 10%]]-VENTAS[[#This Row],[Costo SIN Comision]]</f>
        <v>0</v>
      </c>
      <c r="M1150" s="16"/>
    </row>
    <row r="1151" ht="20" customHeight="1" spans="1:13">
      <c r="A1151" s="10">
        <v>45507</v>
      </c>
      <c r="B1151" s="11"/>
      <c r="C1151" s="11" t="s">
        <v>20530</v>
      </c>
      <c r="D1151" s="11" t="s">
        <v>20505</v>
      </c>
      <c r="E1151" s="11" t="s">
        <v>20531</v>
      </c>
      <c r="F1151" s="15" t="str">
        <f>IFERROR(VLOOKUP(VENTAS[[#This Row],[Código del producto Vendido]],STOCK[],5,FALSE),"-")</f>
        <v>-</v>
      </c>
      <c r="G1151" s="15">
        <v>1</v>
      </c>
      <c r="H1151" s="16">
        <v>50</v>
      </c>
      <c r="I1151" s="16">
        <f>VENTAS[[#This Row],[Cantidad]]*VENTAS[[#This Row],[Precio Venta]]</f>
        <v>50</v>
      </c>
      <c r="J1151" s="16">
        <f>IF(VENTAS[[#This Row],[Nombre del Gestor]]&gt;1,VENTAS[[#This Row],[Total]]*10%,0)</f>
        <v>5</v>
      </c>
      <c r="K11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1151" s="16">
        <f>VENTAS[[#This Row],[Total]]-VENTAS[[#This Row],[Comisión 10%]]-VENTAS[[#This Row],[Costo SIN Comision]]</f>
        <v>-5</v>
      </c>
      <c r="M1151" s="16"/>
    </row>
    <row r="1152" ht="20" customHeight="1" spans="1:13">
      <c r="A1152" s="10">
        <v>45505</v>
      </c>
      <c r="B1152" s="11"/>
      <c r="C1152" s="11" t="s">
        <v>20532</v>
      </c>
      <c r="D1152" s="11" t="s">
        <v>20058</v>
      </c>
      <c r="E1152" s="11" t="s">
        <v>20531</v>
      </c>
      <c r="F1152" s="15" t="str">
        <f>IFERROR(VLOOKUP(VENTAS[[#This Row],[Código del producto Vendido]],STOCK[],5,FALSE),"-")</f>
        <v>-</v>
      </c>
      <c r="G1152" s="15">
        <v>1</v>
      </c>
      <c r="H1152" s="16">
        <v>50</v>
      </c>
      <c r="I1152" s="16">
        <f>VENTAS[[#This Row],[Cantidad]]*VENTAS[[#This Row],[Precio Venta]]</f>
        <v>50</v>
      </c>
      <c r="J1152" s="16">
        <f>IF(VENTAS[[#This Row],[Nombre del Gestor]]&gt;1,VENTAS[[#This Row],[Total]]*10%,0)</f>
        <v>5</v>
      </c>
      <c r="K11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1152" s="16">
        <f>VENTAS[[#This Row],[Total]]-VENTAS[[#This Row],[Comisión 10%]]-VENTAS[[#This Row],[Costo SIN Comision]]</f>
        <v>-5</v>
      </c>
      <c r="M1152" s="16"/>
    </row>
    <row r="1153" ht="20" customHeight="1" spans="1:13">
      <c r="A1153" s="10">
        <v>45505</v>
      </c>
      <c r="B1153" s="11"/>
      <c r="C1153" s="11" t="s">
        <v>20052</v>
      </c>
      <c r="D1153" s="11"/>
      <c r="E1153" s="11" t="s">
        <v>20533</v>
      </c>
      <c r="F1153" s="15" t="str">
        <f>IFERROR(VLOOKUP(VENTAS[[#This Row],[Código del producto Vendido]],STOCK[],5,FALSE),"-")</f>
        <v>-</v>
      </c>
      <c r="G1153" s="15">
        <v>1</v>
      </c>
      <c r="H1153" s="16">
        <v>0</v>
      </c>
      <c r="I1153" s="16">
        <f>VENTAS[[#This Row],[Cantidad]]*VENTAS[[#This Row],[Precio Venta]]</f>
        <v>0</v>
      </c>
      <c r="J1153" s="16">
        <f>IF(VENTAS[[#This Row],[Nombre del Gestor]]&gt;1,VENTAS[[#This Row],[Total]]*10%,0)</f>
        <v>0</v>
      </c>
      <c r="K11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153" s="16">
        <f>VENTAS[[#This Row],[Total]]-VENTAS[[#This Row],[Comisión 10%]]-VENTAS[[#This Row],[Costo SIN Comision]]</f>
        <v>0</v>
      </c>
      <c r="M1153" s="16"/>
    </row>
    <row r="1154" ht="20" customHeight="1" spans="1:13">
      <c r="A1154" s="10">
        <v>45506</v>
      </c>
      <c r="B1154" s="11"/>
      <c r="C1154" s="11" t="s">
        <v>20534</v>
      </c>
      <c r="D1154" s="11" t="s">
        <v>20058</v>
      </c>
      <c r="E1154" s="11" t="s">
        <v>20535</v>
      </c>
      <c r="F1154" s="15" t="str">
        <f>IFERROR(VLOOKUP(VENTAS[[#This Row],[Código del producto Vendido]],STOCK[],5,FALSE),"-")</f>
        <v>-</v>
      </c>
      <c r="G1154" s="15">
        <v>1</v>
      </c>
      <c r="H1154" s="16">
        <v>35</v>
      </c>
      <c r="I1154" s="16">
        <f>VENTAS[[#This Row],[Cantidad]]*VENTAS[[#This Row],[Precio Venta]]</f>
        <v>35</v>
      </c>
      <c r="J1154" s="16">
        <f>IF(VENTAS[[#This Row],[Nombre del Gestor]]&gt;1,VENTAS[[#This Row],[Total]]*10%,0)</f>
        <v>3.5</v>
      </c>
      <c r="K11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54" s="16">
        <f>VENTAS[[#This Row],[Total]]-VENTAS[[#This Row],[Comisión 10%]]-VENTAS[[#This Row],[Costo SIN Comision]]</f>
        <v>-3.5</v>
      </c>
      <c r="M1154" s="16"/>
    </row>
    <row r="1155" ht="20" customHeight="1" spans="1:13">
      <c r="A1155" s="10">
        <v>45505</v>
      </c>
      <c r="B1155" s="11"/>
      <c r="C1155" s="11" t="s">
        <v>20536</v>
      </c>
      <c r="D1155" s="11" t="s">
        <v>20058</v>
      </c>
      <c r="E1155" s="11" t="s">
        <v>16487</v>
      </c>
      <c r="F1155" s="15" t="str">
        <f>IFERROR(VLOOKUP(VENTAS[[#This Row],[Código del producto Vendido]],STOCK[],5,FALSE),"-")</f>
        <v>Vestido slip de espalda corrida - Talla L</v>
      </c>
      <c r="G1155" s="15">
        <v>1</v>
      </c>
      <c r="H1155" s="16">
        <v>8</v>
      </c>
      <c r="I1155" s="16">
        <f>VENTAS[[#This Row],[Cantidad]]*VENTAS[[#This Row],[Precio Venta]]</f>
        <v>8</v>
      </c>
      <c r="J1155" s="16">
        <f>IF(VENTAS[[#This Row],[Nombre del Gestor]]&gt;1,VENTAS[[#This Row],[Total]]*10%,0)</f>
        <v>0.8</v>
      </c>
      <c r="K11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155" s="16">
        <f>VENTAS[[#This Row],[Total]]-VENTAS[[#This Row],[Comisión 10%]]-VENTAS[[#This Row],[Costo SIN Comision]]</f>
        <v>-0.8</v>
      </c>
      <c r="M1155" s="16"/>
    </row>
    <row r="1156" ht="20" customHeight="1" spans="1:13">
      <c r="A1156" s="10">
        <v>45505</v>
      </c>
      <c r="B1156" s="11"/>
      <c r="C1156" s="11" t="s">
        <v>20536</v>
      </c>
      <c r="D1156" s="11" t="s">
        <v>20058</v>
      </c>
      <c r="E1156" s="11" t="s">
        <v>20082</v>
      </c>
      <c r="F1156" s="15" t="str">
        <f>IFERROR(VLOOKUP(VENTAS[[#This Row],[Código del producto Vendido]],STOCK[],5,FALSE),"-")</f>
        <v>-</v>
      </c>
      <c r="G1156" s="15">
        <v>1</v>
      </c>
      <c r="H1156" s="16">
        <v>13</v>
      </c>
      <c r="I1156" s="16">
        <f>VENTAS[[#This Row],[Cantidad]]*VENTAS[[#This Row],[Precio Venta]]</f>
        <v>13</v>
      </c>
      <c r="J1156" s="16">
        <f>IF(VENTAS[[#This Row],[Nombre del Gestor]]&gt;1,VENTAS[[#This Row],[Total]]*10%,0)</f>
        <v>1.3</v>
      </c>
      <c r="K11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156" s="16">
        <f>VENTAS[[#This Row],[Total]]-VENTAS[[#This Row],[Comisión 10%]]-VENTAS[[#This Row],[Costo SIN Comision]]</f>
        <v>-1.3</v>
      </c>
      <c r="M1156" s="16"/>
    </row>
    <row r="1157" ht="20" customHeight="1" spans="1:13">
      <c r="A1157" s="10">
        <v>45514</v>
      </c>
      <c r="B1157" s="11"/>
      <c r="C1157" s="11" t="s">
        <v>20537</v>
      </c>
      <c r="D1157" s="11" t="s">
        <v>20058</v>
      </c>
      <c r="E1157" s="11" t="s">
        <v>20538</v>
      </c>
      <c r="F1157" s="15" t="str">
        <f>IFERROR(VLOOKUP(VENTAS[[#This Row],[Código del producto Vendido]],STOCK[],5,FALSE),"-")</f>
        <v>-</v>
      </c>
      <c r="G1157" s="15">
        <v>1</v>
      </c>
      <c r="H1157" s="16">
        <v>25</v>
      </c>
      <c r="I1157" s="16">
        <f>VENTAS[[#This Row],[Cantidad]]*VENTAS[[#This Row],[Precio Venta]]</f>
        <v>25</v>
      </c>
      <c r="J1157" s="16">
        <f>IF(VENTAS[[#This Row],[Nombre del Gestor]]&gt;1,VENTAS[[#This Row],[Total]]*10%,0)</f>
        <v>2.5</v>
      </c>
      <c r="K11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57" s="16">
        <f>VENTAS[[#This Row],[Total]]-VENTAS[[#This Row],[Comisión 10%]]-VENTAS[[#This Row],[Costo SIN Comision]]</f>
        <v>-2.5</v>
      </c>
      <c r="M1157" s="16"/>
    </row>
    <row r="1158" ht="20" customHeight="1" spans="1:13">
      <c r="A1158" s="10">
        <v>45508</v>
      </c>
      <c r="B1158" s="11"/>
      <c r="C1158" s="11" t="s">
        <v>20490</v>
      </c>
      <c r="D1158" s="11"/>
      <c r="E1158" s="11" t="s">
        <v>20510</v>
      </c>
      <c r="F1158" s="15" t="str">
        <f>IFERROR(VLOOKUP(VENTAS[[#This Row],[Código del producto Vendido]],STOCK[],5,FALSE),"-")</f>
        <v>-</v>
      </c>
      <c r="G1158" s="15">
        <v>1</v>
      </c>
      <c r="H1158" s="16">
        <v>35</v>
      </c>
      <c r="I1158" s="16">
        <f>VENTAS[[#This Row],[Cantidad]]*VENTAS[[#This Row],[Precio Venta]]</f>
        <v>35</v>
      </c>
      <c r="J1158" s="16">
        <f>IF(VENTAS[[#This Row],[Nombre del Gestor]]&gt;1,VENTAS[[#This Row],[Total]]*10%,0)</f>
        <v>0</v>
      </c>
      <c r="K11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58" s="16">
        <f>VENTAS[[#This Row],[Total]]-VENTAS[[#This Row],[Comisión 10%]]-VENTAS[[#This Row],[Costo SIN Comision]]</f>
        <v>0</v>
      </c>
      <c r="M1158" s="16"/>
    </row>
    <row r="1159" ht="20" customHeight="1" spans="1:13">
      <c r="A1159" s="10">
        <v>45500</v>
      </c>
      <c r="B1159" s="11"/>
      <c r="C1159" s="11"/>
      <c r="D1159" s="11" t="s">
        <v>20377</v>
      </c>
      <c r="E1159" s="11" t="s">
        <v>20391</v>
      </c>
      <c r="F1159" s="15" t="str">
        <f>IFERROR(VLOOKUP(VENTAS[[#This Row],[Código del producto Vendido]],STOCK[],5,FALSE),"-")</f>
        <v>-</v>
      </c>
      <c r="G1159" s="15">
        <v>1</v>
      </c>
      <c r="H1159" s="16">
        <v>20</v>
      </c>
      <c r="I1159" s="16">
        <f>VENTAS[[#This Row],[Cantidad]]*VENTAS[[#This Row],[Precio Venta]]</f>
        <v>20</v>
      </c>
      <c r="J1159" s="16">
        <f>IF(VENTAS[[#This Row],[Nombre del Gestor]]&gt;1,VENTAS[[#This Row],[Total]]*10%,0)</f>
        <v>2</v>
      </c>
      <c r="K11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159" s="16">
        <f>VENTAS[[#This Row],[Total]]-VENTAS[[#This Row],[Comisión 10%]]-VENTAS[[#This Row],[Costo SIN Comision]]</f>
        <v>-2</v>
      </c>
      <c r="M1159" s="16"/>
    </row>
    <row r="1160" ht="20" customHeight="1" spans="1:13">
      <c r="A1160" s="10">
        <v>45502</v>
      </c>
      <c r="B1160" s="11"/>
      <c r="C1160" s="11"/>
      <c r="D1160" s="11" t="s">
        <v>20377</v>
      </c>
      <c r="E1160" s="11" t="s">
        <v>20539</v>
      </c>
      <c r="F1160" s="15" t="str">
        <f>IFERROR(VLOOKUP(VENTAS[[#This Row],[Código del producto Vendido]],STOCK[],5,FALSE),"-")</f>
        <v>-</v>
      </c>
      <c r="G1160" s="15">
        <v>1</v>
      </c>
      <c r="H1160" s="16">
        <v>25</v>
      </c>
      <c r="I1160" s="16">
        <f>VENTAS[[#This Row],[Cantidad]]*VENTAS[[#This Row],[Precio Venta]]</f>
        <v>25</v>
      </c>
      <c r="J1160" s="16">
        <f>IF(VENTAS[[#This Row],[Nombre del Gestor]]&gt;1,VENTAS[[#This Row],[Total]]*10%,0)</f>
        <v>2.5</v>
      </c>
      <c r="K11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60" s="16">
        <f>VENTAS[[#This Row],[Total]]-VENTAS[[#This Row],[Comisión 10%]]-VENTAS[[#This Row],[Costo SIN Comision]]</f>
        <v>-2.5</v>
      </c>
      <c r="M1160" s="16"/>
    </row>
    <row r="1161" ht="20" customHeight="1" spans="1:13">
      <c r="A1161" s="10">
        <v>45503</v>
      </c>
      <c r="B1161" s="11"/>
      <c r="C1161" s="11"/>
      <c r="D1161" s="11" t="s">
        <v>20377</v>
      </c>
      <c r="E1161" s="11" t="s">
        <v>20539</v>
      </c>
      <c r="F1161" s="15" t="str">
        <f>IFERROR(VLOOKUP(VENTAS[[#This Row],[Código del producto Vendido]],STOCK[],5,FALSE),"-")</f>
        <v>-</v>
      </c>
      <c r="G1161" s="15">
        <v>1</v>
      </c>
      <c r="H1161" s="16">
        <v>25</v>
      </c>
      <c r="I1161" s="16">
        <f>VENTAS[[#This Row],[Cantidad]]*VENTAS[[#This Row],[Precio Venta]]</f>
        <v>25</v>
      </c>
      <c r="J1161" s="16">
        <f>IF(VENTAS[[#This Row],[Nombre del Gestor]]&gt;1,VENTAS[[#This Row],[Total]]*10%,0)</f>
        <v>2.5</v>
      </c>
      <c r="K11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61" s="16">
        <f>VENTAS[[#This Row],[Total]]-VENTAS[[#This Row],[Comisión 10%]]-VENTAS[[#This Row],[Costo SIN Comision]]</f>
        <v>-2.5</v>
      </c>
      <c r="M1161" s="16"/>
    </row>
    <row r="1162" ht="20" customHeight="1" spans="1:13">
      <c r="A1162" s="10">
        <v>45507</v>
      </c>
      <c r="B1162" s="11"/>
      <c r="C1162" s="11"/>
      <c r="D1162" s="11" t="s">
        <v>20377</v>
      </c>
      <c r="E1162" s="11" t="s">
        <v>20475</v>
      </c>
      <c r="F1162" s="15" t="str">
        <f>IFERROR(VLOOKUP(VENTAS[[#This Row],[Código del producto Vendido]],STOCK[],5,FALSE),"-")</f>
        <v>-</v>
      </c>
      <c r="G1162" s="15">
        <v>1</v>
      </c>
      <c r="H1162" s="16">
        <v>8</v>
      </c>
      <c r="I1162" s="16">
        <f>VENTAS[[#This Row],[Cantidad]]*VENTAS[[#This Row],[Precio Venta]]</f>
        <v>8</v>
      </c>
      <c r="J1162" s="16">
        <f>IF(VENTAS[[#This Row],[Nombre del Gestor]]&gt;1,VENTAS[[#This Row],[Total]]*10%,0)</f>
        <v>0.8</v>
      </c>
      <c r="K11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162" s="16">
        <f>VENTAS[[#This Row],[Total]]-VENTAS[[#This Row],[Comisión 10%]]-VENTAS[[#This Row],[Costo SIN Comision]]</f>
        <v>-0.8</v>
      </c>
      <c r="M1162" s="16"/>
    </row>
    <row r="1163" ht="20" customHeight="1" spans="1:13">
      <c r="A1163" s="10">
        <v>45507</v>
      </c>
      <c r="B1163" s="11"/>
      <c r="C1163" s="11"/>
      <c r="D1163" s="11" t="s">
        <v>20377</v>
      </c>
      <c r="E1163" s="11" t="s">
        <v>20199</v>
      </c>
      <c r="F1163" s="15" t="str">
        <f>IFERROR(VLOOKUP(VENTAS[[#This Row],[Código del producto Vendido]],STOCK[],5,FALSE),"-")</f>
        <v>-</v>
      </c>
      <c r="G1163" s="15">
        <v>1</v>
      </c>
      <c r="H1163" s="16">
        <v>12</v>
      </c>
      <c r="I1163" s="16">
        <f>VENTAS[[#This Row],[Cantidad]]*VENTAS[[#This Row],[Precio Venta]]</f>
        <v>12</v>
      </c>
      <c r="J1163" s="16">
        <f>IF(VENTAS[[#This Row],[Nombre del Gestor]]&gt;1,VENTAS[[#This Row],[Total]]*10%,0)</f>
        <v>1.2</v>
      </c>
      <c r="K11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163" s="16">
        <f>VENTAS[[#This Row],[Total]]-VENTAS[[#This Row],[Comisión 10%]]-VENTAS[[#This Row],[Costo SIN Comision]]</f>
        <v>-1.2</v>
      </c>
      <c r="M1163" s="16"/>
    </row>
    <row r="1164" ht="20" customHeight="1" spans="1:13">
      <c r="A1164" s="10">
        <v>45507</v>
      </c>
      <c r="B1164" s="11"/>
      <c r="C1164" s="11"/>
      <c r="D1164" s="11" t="s">
        <v>20377</v>
      </c>
      <c r="E1164" s="11" t="s">
        <v>20540</v>
      </c>
      <c r="F1164" s="15" t="str">
        <f>IFERROR(VLOOKUP(VENTAS[[#This Row],[Código del producto Vendido]],STOCK[],5,FALSE),"-")</f>
        <v>-</v>
      </c>
      <c r="G1164" s="15">
        <v>1</v>
      </c>
      <c r="H1164" s="16">
        <v>25</v>
      </c>
      <c r="I1164" s="16">
        <f>VENTAS[[#This Row],[Cantidad]]*VENTAS[[#This Row],[Precio Venta]]</f>
        <v>25</v>
      </c>
      <c r="J1164" s="16">
        <f>IF(VENTAS[[#This Row],[Nombre del Gestor]]&gt;1,VENTAS[[#This Row],[Total]]*10%,0)</f>
        <v>2.5</v>
      </c>
      <c r="K11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64" s="16">
        <f>VENTAS[[#This Row],[Total]]-VENTAS[[#This Row],[Comisión 10%]]-VENTAS[[#This Row],[Costo SIN Comision]]</f>
        <v>-2.5</v>
      </c>
      <c r="M1164" s="16"/>
    </row>
    <row r="1165" ht="20" customHeight="1" spans="1:13">
      <c r="A1165" s="10">
        <v>45502</v>
      </c>
      <c r="B1165" s="11"/>
      <c r="C1165" s="11"/>
      <c r="D1165" s="11" t="s">
        <v>20377</v>
      </c>
      <c r="E1165" s="11" t="s">
        <v>20541</v>
      </c>
      <c r="F1165" s="15" t="str">
        <f>IFERROR(VLOOKUP(VENTAS[[#This Row],[Código del producto Vendido]],STOCK[],5,FALSE),"-")</f>
        <v>-</v>
      </c>
      <c r="G1165" s="15">
        <v>1</v>
      </c>
      <c r="H1165" s="16">
        <v>25</v>
      </c>
      <c r="I1165" s="16">
        <f>VENTAS[[#This Row],[Cantidad]]*VENTAS[[#This Row],[Precio Venta]]</f>
        <v>25</v>
      </c>
      <c r="J1165" s="16">
        <f>IF(VENTAS[[#This Row],[Nombre del Gestor]]&gt;1,VENTAS[[#This Row],[Total]]*10%,0)</f>
        <v>2.5</v>
      </c>
      <c r="K11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65" s="16">
        <f>VENTAS[[#This Row],[Total]]-VENTAS[[#This Row],[Comisión 10%]]-VENTAS[[#This Row],[Costo SIN Comision]]</f>
        <v>-2.5</v>
      </c>
      <c r="M1165" s="16"/>
    </row>
    <row r="1166" ht="20" customHeight="1" spans="1:13">
      <c r="A1166" s="10">
        <v>45504</v>
      </c>
      <c r="B1166" s="11"/>
      <c r="C1166" s="11"/>
      <c r="D1166" s="11" t="s">
        <v>20253</v>
      </c>
      <c r="E1166" s="11" t="s">
        <v>20542</v>
      </c>
      <c r="F1166" s="15" t="str">
        <f>IFERROR(VLOOKUP(VENTAS[[#This Row],[Código del producto Vendido]],STOCK[],5,FALSE),"-")</f>
        <v>-</v>
      </c>
      <c r="G1166" s="15">
        <v>1</v>
      </c>
      <c r="H1166" s="16">
        <v>35</v>
      </c>
      <c r="I1166" s="16">
        <f>VENTAS[[#This Row],[Cantidad]]*VENTAS[[#This Row],[Precio Venta]]</f>
        <v>35</v>
      </c>
      <c r="J1166" s="16">
        <f>IF(VENTAS[[#This Row],[Nombre del Gestor]]&gt;1,VENTAS[[#This Row],[Total]]*10%,0)</f>
        <v>3.5</v>
      </c>
      <c r="K11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66" s="16">
        <f>VENTAS[[#This Row],[Total]]-VENTAS[[#This Row],[Comisión 10%]]-VENTAS[[#This Row],[Costo SIN Comision]]</f>
        <v>-3.5</v>
      </c>
      <c r="M1166" s="16"/>
    </row>
    <row r="1167" ht="20" customHeight="1" spans="1:13">
      <c r="A1167" s="10">
        <v>45504</v>
      </c>
      <c r="B1167" s="11"/>
      <c r="C1167" s="11"/>
      <c r="D1167" s="11" t="s">
        <v>20395</v>
      </c>
      <c r="E1167" s="11" t="s">
        <v>20543</v>
      </c>
      <c r="F1167" s="15" t="str">
        <f>IFERROR(VLOOKUP(VENTAS[[#This Row],[Código del producto Vendido]],STOCK[],5,FALSE),"-")</f>
        <v>-</v>
      </c>
      <c r="G1167" s="15">
        <v>1</v>
      </c>
      <c r="H1167" s="16">
        <v>45</v>
      </c>
      <c r="I1167" s="16">
        <f>VENTAS[[#This Row],[Cantidad]]*VENTAS[[#This Row],[Precio Venta]]</f>
        <v>45</v>
      </c>
      <c r="J1167" s="16">
        <f>IF(VENTAS[[#This Row],[Nombre del Gestor]]&gt;1,VENTAS[[#This Row],[Total]]*10%,0)</f>
        <v>4.5</v>
      </c>
      <c r="K11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1167" s="16">
        <f>VENTAS[[#This Row],[Total]]-VENTAS[[#This Row],[Comisión 10%]]-VENTAS[[#This Row],[Costo SIN Comision]]</f>
        <v>-4.5</v>
      </c>
      <c r="M1167" s="16"/>
    </row>
    <row r="1168" ht="20" customHeight="1" spans="1:13">
      <c r="A1168" s="10">
        <v>45507</v>
      </c>
      <c r="B1168" s="11"/>
      <c r="C1168" s="11"/>
      <c r="D1168" s="11" t="s">
        <v>20425</v>
      </c>
      <c r="E1168" s="11" t="s">
        <v>20544</v>
      </c>
      <c r="F1168" s="15" t="str">
        <f>IFERROR(VLOOKUP(VENTAS[[#This Row],[Código del producto Vendido]],STOCK[],5,FALSE),"-")</f>
        <v>-</v>
      </c>
      <c r="G1168" s="15">
        <v>1</v>
      </c>
      <c r="H1168" s="16">
        <v>35</v>
      </c>
      <c r="I1168" s="16">
        <f>VENTAS[[#This Row],[Cantidad]]*VENTAS[[#This Row],[Precio Venta]]</f>
        <v>35</v>
      </c>
      <c r="J1168" s="16">
        <f>IF(VENTAS[[#This Row],[Nombre del Gestor]]&gt;1,VENTAS[[#This Row],[Total]]*10%,0)</f>
        <v>3.5</v>
      </c>
      <c r="K11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68" s="16">
        <f>VENTAS[[#This Row],[Total]]-VENTAS[[#This Row],[Comisión 10%]]-VENTAS[[#This Row],[Costo SIN Comision]]</f>
        <v>-3.5</v>
      </c>
      <c r="M1168" s="16"/>
    </row>
    <row r="1169" ht="20" customHeight="1" spans="1:13">
      <c r="A1169" s="10">
        <v>45500</v>
      </c>
      <c r="B1169" s="11"/>
      <c r="C1169" s="11"/>
      <c r="D1169" s="11" t="s">
        <v>20147</v>
      </c>
      <c r="E1169" s="11" t="s">
        <v>20520</v>
      </c>
      <c r="F1169" s="15" t="str">
        <f>IFERROR(VLOOKUP(VENTAS[[#This Row],[Código del producto Vendido]],STOCK[],5,FALSE),"-")</f>
        <v>-</v>
      </c>
      <c r="G1169" s="15">
        <v>1</v>
      </c>
      <c r="H1169" s="16">
        <v>8</v>
      </c>
      <c r="I1169" s="16">
        <f>VENTAS[[#This Row],[Cantidad]]*VENTAS[[#This Row],[Precio Venta]]</f>
        <v>8</v>
      </c>
      <c r="J1169" s="16">
        <f>IF(VENTAS[[#This Row],[Nombre del Gestor]]&gt;1,VENTAS[[#This Row],[Total]]*10%,0)</f>
        <v>0.8</v>
      </c>
      <c r="K11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169" s="16">
        <f>VENTAS[[#This Row],[Total]]-VENTAS[[#This Row],[Comisión 10%]]-VENTAS[[#This Row],[Costo SIN Comision]]</f>
        <v>-0.8</v>
      </c>
      <c r="M1169" s="16"/>
    </row>
    <row r="1170" ht="20" customHeight="1" spans="1:13">
      <c r="A1170" s="10">
        <v>45500</v>
      </c>
      <c r="B1170" s="11"/>
      <c r="C1170" s="11"/>
      <c r="D1170" s="11" t="s">
        <v>20147</v>
      </c>
      <c r="E1170" s="11" t="s">
        <v>20523</v>
      </c>
      <c r="F1170" s="15" t="str">
        <f>IFERROR(VLOOKUP(VENTAS[[#This Row],[Código del producto Vendido]],STOCK[],5,FALSE),"-")</f>
        <v>-</v>
      </c>
      <c r="G1170" s="15">
        <v>1</v>
      </c>
      <c r="H1170" s="16">
        <v>8</v>
      </c>
      <c r="I1170" s="16">
        <f>VENTAS[[#This Row],[Cantidad]]*VENTAS[[#This Row],[Precio Venta]]</f>
        <v>8</v>
      </c>
      <c r="J1170" s="16">
        <f>IF(VENTAS[[#This Row],[Nombre del Gestor]]&gt;1,VENTAS[[#This Row],[Total]]*10%,0)</f>
        <v>0.8</v>
      </c>
      <c r="K11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170" s="16">
        <f>VENTAS[[#This Row],[Total]]-VENTAS[[#This Row],[Comisión 10%]]-VENTAS[[#This Row],[Costo SIN Comision]]</f>
        <v>-0.8</v>
      </c>
      <c r="M1170" s="16"/>
    </row>
    <row r="1171" ht="20" customHeight="1" spans="1:13">
      <c r="A1171" s="10">
        <v>45511</v>
      </c>
      <c r="B1171" s="11"/>
      <c r="C1171" s="11" t="s">
        <v>20545</v>
      </c>
      <c r="D1171" s="11"/>
      <c r="E1171" s="11" t="s">
        <v>20527</v>
      </c>
      <c r="F1171" s="15" t="str">
        <f>IFERROR(VLOOKUP(VENTAS[[#This Row],[Código del producto Vendido]],STOCK[],5,FALSE),"-")</f>
        <v>-</v>
      </c>
      <c r="G1171" s="15">
        <v>1</v>
      </c>
      <c r="H1171" s="16">
        <v>0</v>
      </c>
      <c r="I1171" s="16">
        <f>VENTAS[[#This Row],[Cantidad]]*VENTAS[[#This Row],[Precio Venta]]</f>
        <v>0</v>
      </c>
      <c r="J1171" s="16">
        <f>IF(VENTAS[[#This Row],[Nombre del Gestor]]&gt;1,VENTAS[[#This Row],[Total]]*10%,0)</f>
        <v>0</v>
      </c>
      <c r="K11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171" s="16">
        <f>VENTAS[[#This Row],[Total]]-VENTAS[[#This Row],[Comisión 10%]]-VENTAS[[#This Row],[Costo SIN Comision]]</f>
        <v>0</v>
      </c>
      <c r="M1171" s="16"/>
    </row>
    <row r="1172" ht="20" customHeight="1" spans="1:13">
      <c r="A1172" s="10">
        <v>45446</v>
      </c>
      <c r="B1172" s="11"/>
      <c r="C1172" s="11"/>
      <c r="D1172" s="11"/>
      <c r="E1172" s="11" t="s">
        <v>20443</v>
      </c>
      <c r="F1172" s="15" t="str">
        <f>IFERROR(VLOOKUP(VENTAS[[#This Row],[Código del producto Vendido]],STOCK[],5,FALSE),"-")</f>
        <v>-</v>
      </c>
      <c r="G1172" s="15">
        <v>1</v>
      </c>
      <c r="H1172" s="16">
        <v>22</v>
      </c>
      <c r="I1172" s="16">
        <f>VENTAS[[#This Row],[Cantidad]]*VENTAS[[#This Row],[Precio Venta]]</f>
        <v>22</v>
      </c>
      <c r="J1172" s="16">
        <f>IF(VENTAS[[#This Row],[Nombre del Gestor]]&gt;1,VENTAS[[#This Row],[Total]]*10%,0)</f>
        <v>0</v>
      </c>
      <c r="K11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172" s="16">
        <f>VENTAS[[#This Row],[Total]]-VENTAS[[#This Row],[Comisión 10%]]-VENTAS[[#This Row],[Costo SIN Comision]]</f>
        <v>0</v>
      </c>
      <c r="M1172" s="16"/>
    </row>
    <row r="1173" ht="20" customHeight="1" spans="1:13">
      <c r="A1173" s="10">
        <v>45491</v>
      </c>
      <c r="B1173" s="11"/>
      <c r="C1173" s="11"/>
      <c r="D1173" s="11" t="s">
        <v>20253</v>
      </c>
      <c r="E1173" s="11" t="s">
        <v>20546</v>
      </c>
      <c r="F1173" s="15" t="str">
        <f>IFERROR(VLOOKUP(VENTAS[[#This Row],[Código del producto Vendido]],STOCK[],5,FALSE),"-")</f>
        <v>-</v>
      </c>
      <c r="G1173" s="15">
        <v>1</v>
      </c>
      <c r="H1173" s="16">
        <v>13</v>
      </c>
      <c r="I1173" s="16">
        <f>VENTAS[[#This Row],[Cantidad]]*VENTAS[[#This Row],[Precio Venta]]</f>
        <v>13</v>
      </c>
      <c r="J1173" s="16">
        <f>IF(VENTAS[[#This Row],[Nombre del Gestor]]&gt;1,VENTAS[[#This Row],[Total]]*10%,0)</f>
        <v>1.3</v>
      </c>
      <c r="K11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173" s="16">
        <f>VENTAS[[#This Row],[Total]]-VENTAS[[#This Row],[Comisión 10%]]-VENTAS[[#This Row],[Costo SIN Comision]]</f>
        <v>-1.3</v>
      </c>
      <c r="M1173" s="16"/>
    </row>
    <row r="1174" ht="20" customHeight="1" spans="1:13">
      <c r="A1174" s="10">
        <v>45491</v>
      </c>
      <c r="B1174" s="11"/>
      <c r="C1174" s="11"/>
      <c r="D1174" s="11" t="s">
        <v>20377</v>
      </c>
      <c r="E1174" s="11" t="s">
        <v>20547</v>
      </c>
      <c r="F1174" s="15" t="str">
        <f>IFERROR(VLOOKUP(VENTAS[[#This Row],[Código del producto Vendido]],STOCK[],5,FALSE),"-")</f>
        <v>-</v>
      </c>
      <c r="G1174" s="15">
        <v>1</v>
      </c>
      <c r="H1174" s="16">
        <v>25</v>
      </c>
      <c r="I1174" s="16">
        <f>VENTAS[[#This Row],[Cantidad]]*VENTAS[[#This Row],[Precio Venta]]</f>
        <v>25</v>
      </c>
      <c r="J1174" s="16">
        <f>IF(VENTAS[[#This Row],[Nombre del Gestor]]&gt;1,VENTAS[[#This Row],[Total]]*10%,0)</f>
        <v>2.5</v>
      </c>
      <c r="K11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74" s="16">
        <f>VENTAS[[#This Row],[Total]]-VENTAS[[#This Row],[Comisión 10%]]-VENTAS[[#This Row],[Costo SIN Comision]]</f>
        <v>-2.5</v>
      </c>
      <c r="M1174" s="16"/>
    </row>
    <row r="1175" ht="20" customHeight="1" spans="1:13">
      <c r="A1175" s="10">
        <v>45491</v>
      </c>
      <c r="B1175" s="11"/>
      <c r="C1175" s="11"/>
      <c r="D1175" s="11" t="s">
        <v>20377</v>
      </c>
      <c r="E1175" s="11" t="s">
        <v>20548</v>
      </c>
      <c r="F1175" s="15" t="str">
        <f>IFERROR(VLOOKUP(VENTAS[[#This Row],[Código del producto Vendido]],STOCK[],5,FALSE),"-")</f>
        <v>-</v>
      </c>
      <c r="G1175" s="15">
        <v>1</v>
      </c>
      <c r="H1175" s="16">
        <v>23</v>
      </c>
      <c r="I1175" s="16">
        <f>VENTAS[[#This Row],[Cantidad]]*VENTAS[[#This Row],[Precio Venta]]</f>
        <v>23</v>
      </c>
      <c r="J1175" s="16">
        <f>IF(VENTAS[[#This Row],[Nombre del Gestor]]&gt;1,VENTAS[[#This Row],[Total]]*10%,0)</f>
        <v>2.3</v>
      </c>
      <c r="K11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175" s="16">
        <f>VENTAS[[#This Row],[Total]]-VENTAS[[#This Row],[Comisión 10%]]-VENTAS[[#This Row],[Costo SIN Comision]]</f>
        <v>-2.3</v>
      </c>
      <c r="M1175" s="16"/>
    </row>
    <row r="1176" ht="20" customHeight="1" spans="1:13">
      <c r="A1176" s="10">
        <v>45491</v>
      </c>
      <c r="B1176" s="11"/>
      <c r="C1176" s="11"/>
      <c r="D1176" s="11" t="s">
        <v>20377</v>
      </c>
      <c r="E1176" s="11" t="s">
        <v>20073</v>
      </c>
      <c r="F1176" s="15" t="str">
        <f>IFERROR(VLOOKUP(VENTAS[[#This Row],[Código del producto Vendido]],STOCK[],5,FALSE),"-")</f>
        <v>-</v>
      </c>
      <c r="G1176" s="15">
        <v>2</v>
      </c>
      <c r="H1176" s="16">
        <v>8</v>
      </c>
      <c r="I1176" s="16">
        <f>VENTAS[[#This Row],[Cantidad]]*VENTAS[[#This Row],[Precio Venta]]</f>
        <v>16</v>
      </c>
      <c r="J1176" s="16">
        <f>IF(VENTAS[[#This Row],[Nombre del Gestor]]&gt;1,VENTAS[[#This Row],[Total]]*10%,0)</f>
        <v>1.6</v>
      </c>
      <c r="K11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1176" s="16">
        <f>VENTAS[[#This Row],[Total]]-VENTAS[[#This Row],[Comisión 10%]]-VENTAS[[#This Row],[Costo SIN Comision]]</f>
        <v>-1.6</v>
      </c>
      <c r="M1176" s="16"/>
    </row>
    <row r="1177" ht="20" customHeight="1" spans="1:13">
      <c r="A1177" s="10">
        <v>45491</v>
      </c>
      <c r="B1177" s="11"/>
      <c r="C1177" s="11"/>
      <c r="D1177" s="11" t="s">
        <v>20377</v>
      </c>
      <c r="E1177" s="11" t="s">
        <v>20549</v>
      </c>
      <c r="F1177" s="15" t="str">
        <f>IFERROR(VLOOKUP(VENTAS[[#This Row],[Código del producto Vendido]],STOCK[],5,FALSE),"-")</f>
        <v>-</v>
      </c>
      <c r="G1177" s="15">
        <v>1</v>
      </c>
      <c r="H1177" s="16">
        <v>9</v>
      </c>
      <c r="I1177" s="16">
        <f>VENTAS[[#This Row],[Cantidad]]*VENTAS[[#This Row],[Precio Venta]]</f>
        <v>9</v>
      </c>
      <c r="J1177" s="16">
        <f>IF(VENTAS[[#This Row],[Nombre del Gestor]]&gt;1,VENTAS[[#This Row],[Total]]*10%,0)</f>
        <v>0.9</v>
      </c>
      <c r="K11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177" s="16">
        <f>VENTAS[[#This Row],[Total]]-VENTAS[[#This Row],[Comisión 10%]]-VENTAS[[#This Row],[Costo SIN Comision]]</f>
        <v>-0.9</v>
      </c>
      <c r="M1177" s="16"/>
    </row>
    <row r="1178" ht="20" customHeight="1" spans="1:13">
      <c r="A1178" s="10">
        <v>45493</v>
      </c>
      <c r="B1178" s="11"/>
      <c r="C1178" s="11"/>
      <c r="D1178" s="11" t="s">
        <v>20377</v>
      </c>
      <c r="E1178" s="11" t="s">
        <v>20550</v>
      </c>
      <c r="F1178" s="15" t="str">
        <f>IFERROR(VLOOKUP(VENTAS[[#This Row],[Código del producto Vendido]],STOCK[],5,FALSE),"-")</f>
        <v>-</v>
      </c>
      <c r="G1178" s="15">
        <v>1</v>
      </c>
      <c r="H1178" s="16">
        <v>10</v>
      </c>
      <c r="I1178" s="16">
        <f>VENTAS[[#This Row],[Cantidad]]*VENTAS[[#This Row],[Precio Venta]]</f>
        <v>10</v>
      </c>
      <c r="J1178" s="16">
        <f>IF(VENTAS[[#This Row],[Nombre del Gestor]]&gt;1,VENTAS[[#This Row],[Total]]*10%,0)</f>
        <v>1</v>
      </c>
      <c r="K11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178" s="16">
        <f>VENTAS[[#This Row],[Total]]-VENTAS[[#This Row],[Comisión 10%]]-VENTAS[[#This Row],[Costo SIN Comision]]</f>
        <v>-1</v>
      </c>
      <c r="M1178" s="16"/>
    </row>
    <row r="1179" ht="20" customHeight="1" spans="1:13">
      <c r="A1179" s="10">
        <v>45494</v>
      </c>
      <c r="B1179" s="11"/>
      <c r="C1179" s="11"/>
      <c r="D1179" s="11" t="s">
        <v>20377</v>
      </c>
      <c r="E1179" s="11" t="s">
        <v>20551</v>
      </c>
      <c r="F1179" s="15" t="str">
        <f>IFERROR(VLOOKUP(VENTAS[[#This Row],[Código del producto Vendido]],STOCK[],5,FALSE),"-")</f>
        <v>-</v>
      </c>
      <c r="G1179" s="15">
        <v>1</v>
      </c>
      <c r="H1179" s="16">
        <v>15</v>
      </c>
      <c r="I1179" s="16">
        <f>VENTAS[[#This Row],[Cantidad]]*VENTAS[[#This Row],[Precio Venta]]</f>
        <v>15</v>
      </c>
      <c r="J1179" s="16">
        <f>IF(VENTAS[[#This Row],[Nombre del Gestor]]&gt;1,VENTAS[[#This Row],[Total]]*10%,0)</f>
        <v>1.5</v>
      </c>
      <c r="K11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179" s="16">
        <f>VENTAS[[#This Row],[Total]]-VENTAS[[#This Row],[Comisión 10%]]-VENTAS[[#This Row],[Costo SIN Comision]]</f>
        <v>-1.5</v>
      </c>
      <c r="M1179" s="16"/>
    </row>
    <row r="1180" ht="20" customHeight="1" spans="1:13">
      <c r="A1180" s="10">
        <v>203</v>
      </c>
      <c r="B1180" s="11"/>
      <c r="C1180" s="11"/>
      <c r="D1180" s="11" t="s">
        <v>20377</v>
      </c>
      <c r="E1180" s="11" t="s">
        <v>20552</v>
      </c>
      <c r="F1180" s="15" t="str">
        <f>IFERROR(VLOOKUP(VENTAS[[#This Row],[Código del producto Vendido]],STOCK[],5,FALSE),"-")</f>
        <v>-</v>
      </c>
      <c r="G1180" s="15">
        <v>1</v>
      </c>
      <c r="H1180" s="16">
        <v>13</v>
      </c>
      <c r="I1180" s="16">
        <f>VENTAS[[#This Row],[Cantidad]]*VENTAS[[#This Row],[Precio Venta]]</f>
        <v>13</v>
      </c>
      <c r="J1180" s="16">
        <f>IF(VENTAS[[#This Row],[Nombre del Gestor]]&gt;1,VENTAS[[#This Row],[Total]]*10%,0)</f>
        <v>1.3</v>
      </c>
      <c r="K11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180" s="16">
        <f>VENTAS[[#This Row],[Total]]-VENTAS[[#This Row],[Comisión 10%]]-VENTAS[[#This Row],[Costo SIN Comision]]</f>
        <v>-1.3</v>
      </c>
      <c r="M1180" s="16"/>
    </row>
    <row r="1181" ht="20" customHeight="1" spans="1:13">
      <c r="A1181" s="10">
        <v>45490</v>
      </c>
      <c r="B1181" s="11"/>
      <c r="C1181" s="11"/>
      <c r="D1181" s="11" t="s">
        <v>20377</v>
      </c>
      <c r="E1181" s="11" t="s">
        <v>19875</v>
      </c>
      <c r="F1181" s="15" t="str">
        <f>IFERROR(VLOOKUP(VENTAS[[#This Row],[Código del producto Vendido]],STOCK[],5,FALSE),"-")</f>
        <v>-</v>
      </c>
      <c r="G1181" s="15">
        <v>1</v>
      </c>
      <c r="H1181" s="16">
        <v>22</v>
      </c>
      <c r="I1181" s="16">
        <f>VENTAS[[#This Row],[Cantidad]]*VENTAS[[#This Row],[Precio Venta]]</f>
        <v>22</v>
      </c>
      <c r="J1181" s="16">
        <f>IF(VENTAS[[#This Row],[Nombre del Gestor]]&gt;1,VENTAS[[#This Row],[Total]]*10%,0)</f>
        <v>2.2</v>
      </c>
      <c r="K11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181" s="16">
        <f>VENTAS[[#This Row],[Total]]-VENTAS[[#This Row],[Comisión 10%]]-VENTAS[[#This Row],[Costo SIN Comision]]</f>
        <v>-2.2</v>
      </c>
      <c r="M1181" s="16"/>
    </row>
    <row r="1182" ht="20" customHeight="1" spans="1:13">
      <c r="A1182" s="10">
        <v>45490</v>
      </c>
      <c r="B1182" s="11"/>
      <c r="C1182" s="11"/>
      <c r="D1182" s="11" t="s">
        <v>20377</v>
      </c>
      <c r="E1182" s="11" t="s">
        <v>20553</v>
      </c>
      <c r="F1182" s="15" t="str">
        <f>IFERROR(VLOOKUP(VENTAS[[#This Row],[Código del producto Vendido]],STOCK[],5,FALSE),"-")</f>
        <v>-</v>
      </c>
      <c r="G1182" s="15">
        <v>1</v>
      </c>
      <c r="H1182" s="16">
        <v>15</v>
      </c>
      <c r="I1182" s="16">
        <f>VENTAS[[#This Row],[Cantidad]]*VENTAS[[#This Row],[Precio Venta]]</f>
        <v>15</v>
      </c>
      <c r="J1182" s="16">
        <f>IF(VENTAS[[#This Row],[Nombre del Gestor]]&gt;1,VENTAS[[#This Row],[Total]]*10%,0)</f>
        <v>1.5</v>
      </c>
      <c r="K11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182" s="16">
        <f>VENTAS[[#This Row],[Total]]-VENTAS[[#This Row],[Comisión 10%]]-VENTAS[[#This Row],[Costo SIN Comision]]</f>
        <v>-1.5</v>
      </c>
      <c r="M1182" s="16"/>
    </row>
    <row r="1183" ht="20" customHeight="1" spans="1:13">
      <c r="A1183" s="10">
        <v>45490</v>
      </c>
      <c r="B1183" s="11"/>
      <c r="C1183" s="11"/>
      <c r="D1183" s="11" t="s">
        <v>20377</v>
      </c>
      <c r="E1183" s="11" t="s">
        <v>20468</v>
      </c>
      <c r="F1183" s="15" t="str">
        <f>IFERROR(VLOOKUP(VENTAS[[#This Row],[Código del producto Vendido]],STOCK[],5,FALSE),"-")</f>
        <v>-</v>
      </c>
      <c r="G1183" s="15">
        <v>1</v>
      </c>
      <c r="H1183" s="16">
        <v>9</v>
      </c>
      <c r="I1183" s="16">
        <f>VENTAS[[#This Row],[Cantidad]]*VENTAS[[#This Row],[Precio Venta]]</f>
        <v>9</v>
      </c>
      <c r="J1183" s="16">
        <f>IF(VENTAS[[#This Row],[Nombre del Gestor]]&gt;1,VENTAS[[#This Row],[Total]]*10%,0)</f>
        <v>0.9</v>
      </c>
      <c r="K11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183" s="16">
        <f>VENTAS[[#This Row],[Total]]-VENTAS[[#This Row],[Comisión 10%]]-VENTAS[[#This Row],[Costo SIN Comision]]</f>
        <v>-0.9</v>
      </c>
      <c r="M1183" s="16"/>
    </row>
    <row r="1184" ht="20" customHeight="1" spans="1:13">
      <c r="A1184" s="10">
        <v>45480</v>
      </c>
      <c r="B1184" s="11"/>
      <c r="C1184" s="11"/>
      <c r="D1184" s="11" t="s">
        <v>20253</v>
      </c>
      <c r="E1184" s="11" t="s">
        <v>20554</v>
      </c>
      <c r="F1184" s="15" t="str">
        <f>IFERROR(VLOOKUP(VENTAS[[#This Row],[Código del producto Vendido]],STOCK[],5,FALSE),"-")</f>
        <v>-</v>
      </c>
      <c r="G1184" s="15">
        <v>1</v>
      </c>
      <c r="H1184" s="16"/>
      <c r="I1184" s="16">
        <f>VENTAS[[#This Row],[Cantidad]]*VENTAS[[#This Row],[Precio Venta]]</f>
        <v>0</v>
      </c>
      <c r="J1184" s="16">
        <f>IF(VENTAS[[#This Row],[Nombre del Gestor]]&gt;1,VENTAS[[#This Row],[Total]]*10%,0)</f>
        <v>0</v>
      </c>
      <c r="K11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184" s="16">
        <f>VENTAS[[#This Row],[Total]]-VENTAS[[#This Row],[Comisión 10%]]-VENTAS[[#This Row],[Costo SIN Comision]]</f>
        <v>0</v>
      </c>
      <c r="M1184" s="16"/>
    </row>
    <row r="1185" ht="20" customHeight="1" spans="1:13">
      <c r="A1185" s="10">
        <v>45490</v>
      </c>
      <c r="B1185" s="11"/>
      <c r="C1185" s="11"/>
      <c r="D1185" s="11" t="s">
        <v>20377</v>
      </c>
      <c r="E1185" s="11" t="s">
        <v>19804</v>
      </c>
      <c r="F1185" s="15" t="str">
        <f>IFERROR(VLOOKUP(VENTAS[[#This Row],[Código del producto Vendido]],STOCK[],5,FALSE),"-")</f>
        <v>-</v>
      </c>
      <c r="G1185" s="15">
        <v>2</v>
      </c>
      <c r="H1185" s="16">
        <v>8</v>
      </c>
      <c r="I1185" s="16">
        <f>VENTAS[[#This Row],[Cantidad]]*VENTAS[[#This Row],[Precio Venta]]</f>
        <v>16</v>
      </c>
      <c r="J1185" s="16">
        <f>IF(VENTAS[[#This Row],[Nombre del Gestor]]&gt;1,VENTAS[[#This Row],[Total]]*10%,0)</f>
        <v>1.6</v>
      </c>
      <c r="K11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1185" s="16">
        <f>VENTAS[[#This Row],[Total]]-VENTAS[[#This Row],[Comisión 10%]]-VENTAS[[#This Row],[Costo SIN Comision]]</f>
        <v>-1.6</v>
      </c>
      <c r="M1185" s="16"/>
    </row>
    <row r="1186" ht="20" customHeight="1" spans="1:13">
      <c r="A1186" s="10">
        <v>45492</v>
      </c>
      <c r="B1186" s="11"/>
      <c r="C1186" s="11"/>
      <c r="D1186" s="11" t="s">
        <v>20253</v>
      </c>
      <c r="E1186" s="11" t="s">
        <v>20555</v>
      </c>
      <c r="F1186" s="15" t="str">
        <f>IFERROR(VLOOKUP(VENTAS[[#This Row],[Código del producto Vendido]],STOCK[],5,FALSE),"-")</f>
        <v>-</v>
      </c>
      <c r="G1186" s="15">
        <v>1</v>
      </c>
      <c r="H1186" s="16">
        <v>25</v>
      </c>
      <c r="I1186" s="16">
        <f>VENTAS[[#This Row],[Cantidad]]*VENTAS[[#This Row],[Precio Venta]]</f>
        <v>25</v>
      </c>
      <c r="J1186" s="16">
        <f>IF(VENTAS[[#This Row],[Nombre del Gestor]]&gt;1,VENTAS[[#This Row],[Total]]*10%,0)</f>
        <v>2.5</v>
      </c>
      <c r="K11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86" s="16">
        <f>VENTAS[[#This Row],[Total]]-VENTAS[[#This Row],[Comisión 10%]]-VENTAS[[#This Row],[Costo SIN Comision]]</f>
        <v>-2.5</v>
      </c>
      <c r="M1186" s="16"/>
    </row>
    <row r="1187" ht="20" customHeight="1" spans="1:13">
      <c r="A1187" s="10">
        <v>45492</v>
      </c>
      <c r="B1187" s="11"/>
      <c r="C1187" s="11"/>
      <c r="D1187" s="11" t="s">
        <v>20253</v>
      </c>
      <c r="E1187" s="11" t="s">
        <v>20393</v>
      </c>
      <c r="F1187" s="15" t="str">
        <f>IFERROR(VLOOKUP(VENTAS[[#This Row],[Código del producto Vendido]],STOCK[],5,FALSE),"-")</f>
        <v>-</v>
      </c>
      <c r="G1187" s="15">
        <v>1</v>
      </c>
      <c r="H1187" s="16">
        <v>18</v>
      </c>
      <c r="I1187" s="16">
        <f>VENTAS[[#This Row],[Cantidad]]*VENTAS[[#This Row],[Precio Venta]]</f>
        <v>18</v>
      </c>
      <c r="J1187" s="16">
        <f>IF(VENTAS[[#This Row],[Nombre del Gestor]]&gt;1,VENTAS[[#This Row],[Total]]*10%,0)</f>
        <v>1.8</v>
      </c>
      <c r="K11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187" s="16">
        <f>VENTAS[[#This Row],[Total]]-VENTAS[[#This Row],[Comisión 10%]]-VENTAS[[#This Row],[Costo SIN Comision]]</f>
        <v>-1.8</v>
      </c>
      <c r="M1187" s="16"/>
    </row>
    <row r="1188" ht="20" customHeight="1" spans="1:13">
      <c r="A1188" s="10">
        <v>45492</v>
      </c>
      <c r="B1188" s="11"/>
      <c r="C1188" s="11"/>
      <c r="D1188" s="11" t="s">
        <v>20253</v>
      </c>
      <c r="E1188" s="11" t="s">
        <v>20292</v>
      </c>
      <c r="F1188" s="15" t="str">
        <f>IFERROR(VLOOKUP(VENTAS[[#This Row],[Código del producto Vendido]],STOCK[],5,FALSE),"-")</f>
        <v>-</v>
      </c>
      <c r="G1188" s="15">
        <v>1</v>
      </c>
      <c r="H1188" s="16">
        <v>25</v>
      </c>
      <c r="I1188" s="16">
        <f>VENTAS[[#This Row],[Cantidad]]*VENTAS[[#This Row],[Precio Venta]]</f>
        <v>25</v>
      </c>
      <c r="J1188" s="16">
        <f>IF(VENTAS[[#This Row],[Nombre del Gestor]]&gt;1,VENTAS[[#This Row],[Total]]*10%,0)</f>
        <v>2.5</v>
      </c>
      <c r="K11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88" s="16">
        <f>VENTAS[[#This Row],[Total]]-VENTAS[[#This Row],[Comisión 10%]]-VENTAS[[#This Row],[Costo SIN Comision]]</f>
        <v>-2.5</v>
      </c>
      <c r="M1188" s="16"/>
    </row>
    <row r="1189" ht="20" customHeight="1" spans="1:13">
      <c r="A1189" s="10">
        <v>45509</v>
      </c>
      <c r="B1189" s="11"/>
      <c r="C1189" s="11" t="s">
        <v>20556</v>
      </c>
      <c r="D1189" s="11" t="s">
        <v>20058</v>
      </c>
      <c r="E1189" s="11" t="s">
        <v>20500</v>
      </c>
      <c r="F1189" s="15" t="str">
        <f>IFERROR(VLOOKUP(VENTAS[[#This Row],[Código del producto Vendido]],STOCK[],5,FALSE),"-")</f>
        <v>-</v>
      </c>
      <c r="G1189" s="15">
        <v>1</v>
      </c>
      <c r="H1189" s="16">
        <v>23</v>
      </c>
      <c r="I1189" s="16">
        <f>VENTAS[[#This Row],[Cantidad]]*VENTAS[[#This Row],[Precio Venta]]</f>
        <v>23</v>
      </c>
      <c r="J1189" s="16">
        <f>IF(VENTAS[[#This Row],[Nombre del Gestor]]&gt;1,VENTAS[[#This Row],[Total]]*10%,0)</f>
        <v>2.3</v>
      </c>
      <c r="K11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189" s="16">
        <f>VENTAS[[#This Row],[Total]]-VENTAS[[#This Row],[Comisión 10%]]-VENTAS[[#This Row],[Costo SIN Comision]]</f>
        <v>-2.3</v>
      </c>
      <c r="M1189" s="16"/>
    </row>
    <row r="1190" ht="20" customHeight="1" spans="1:13">
      <c r="A1190" s="10">
        <v>45509</v>
      </c>
      <c r="B1190" s="11"/>
      <c r="C1190" s="11" t="s">
        <v>20557</v>
      </c>
      <c r="D1190" s="11" t="s">
        <v>20058</v>
      </c>
      <c r="E1190" s="11" t="s">
        <v>16823</v>
      </c>
      <c r="F1190" s="15" t="str">
        <f>IFERROR(VLOOKUP(VENTAS[[#This Row],[Código del producto Vendido]],STOCK[],5,FALSE),"-")</f>
        <v>Bolso bandolera de rafia rígido de tamaño pequeño - Tamaño Pequeño</v>
      </c>
      <c r="G1190" s="15">
        <v>1</v>
      </c>
      <c r="H1190" s="16">
        <v>25</v>
      </c>
      <c r="I1190" s="16">
        <f>VENTAS[[#This Row],[Cantidad]]*VENTAS[[#This Row],[Precio Venta]]</f>
        <v>25</v>
      </c>
      <c r="J1190" s="16">
        <f>IF(VENTAS[[#This Row],[Nombre del Gestor]]&gt;1,VENTAS[[#This Row],[Total]]*10%,0)</f>
        <v>2.5</v>
      </c>
      <c r="K11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11.39</v>
      </c>
      <c r="L1190" s="16">
        <f>VENTAS[[#This Row],[Total]]-VENTAS[[#This Row],[Comisión 10%]]-VENTAS[[#This Row],[Costo SIN Comision]]</f>
        <v>11.11</v>
      </c>
      <c r="M1190" s="16"/>
    </row>
    <row r="1191" ht="20" customHeight="1" spans="1:13">
      <c r="A1191" s="10">
        <v>45509</v>
      </c>
      <c r="B1191" s="11"/>
      <c r="C1191" s="11"/>
      <c r="D1191" s="11" t="s">
        <v>20253</v>
      </c>
      <c r="E1191" s="11" t="s">
        <v>20558</v>
      </c>
      <c r="F1191" s="15" t="str">
        <f>IFERROR(VLOOKUP(VENTAS[[#This Row],[Código del producto Vendido]],STOCK[],5,FALSE),"-")</f>
        <v>-</v>
      </c>
      <c r="G1191" s="15">
        <v>1</v>
      </c>
      <c r="H1191" s="16">
        <v>30</v>
      </c>
      <c r="I1191" s="16">
        <f>VENTAS[[#This Row],[Cantidad]]*VENTAS[[#This Row],[Precio Venta]]</f>
        <v>30</v>
      </c>
      <c r="J1191" s="16">
        <f>IF(VENTAS[[#This Row],[Nombre del Gestor]]&gt;1,VENTAS[[#This Row],[Total]]*10%,0)</f>
        <v>3</v>
      </c>
      <c r="K11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191" s="16">
        <f>VENTAS[[#This Row],[Total]]-VENTAS[[#This Row],[Comisión 10%]]-VENTAS[[#This Row],[Costo SIN Comision]]</f>
        <v>-3</v>
      </c>
      <c r="M1191" s="16"/>
    </row>
    <row r="1192" ht="20" customHeight="1" spans="1:13">
      <c r="A1192" s="10">
        <v>45509</v>
      </c>
      <c r="B1192" s="11"/>
      <c r="C1192" s="11" t="s">
        <v>20559</v>
      </c>
      <c r="D1192" s="11" t="s">
        <v>20253</v>
      </c>
      <c r="E1192" s="11" t="s">
        <v>20560</v>
      </c>
      <c r="F1192" s="15" t="str">
        <f>IFERROR(VLOOKUP(VENTAS[[#This Row],[Código del producto Vendido]],STOCK[],5,FALSE),"-")</f>
        <v>-</v>
      </c>
      <c r="G1192" s="15">
        <v>1</v>
      </c>
      <c r="H1192" s="16">
        <v>35</v>
      </c>
      <c r="I1192" s="16">
        <f>VENTAS[[#This Row],[Cantidad]]*VENTAS[[#This Row],[Precio Venta]]</f>
        <v>35</v>
      </c>
      <c r="J1192" s="16">
        <f>IF(VENTAS[[#This Row],[Nombre del Gestor]]&gt;1,VENTAS[[#This Row],[Total]]*10%,0)</f>
        <v>3.5</v>
      </c>
      <c r="K11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92" s="16">
        <f>VENTAS[[#This Row],[Total]]-VENTAS[[#This Row],[Comisión 10%]]-VENTAS[[#This Row],[Costo SIN Comision]]</f>
        <v>-3.5</v>
      </c>
      <c r="M1192" s="16"/>
    </row>
    <row r="1193" ht="20" customHeight="1" spans="1:13">
      <c r="A1193" s="10">
        <v>45509</v>
      </c>
      <c r="B1193" s="11"/>
      <c r="C1193" s="11"/>
      <c r="D1193" s="11" t="s">
        <v>20253</v>
      </c>
      <c r="E1193" s="11" t="s">
        <v>20561</v>
      </c>
      <c r="F1193" s="15" t="str">
        <f>IFERROR(VLOOKUP(VENTAS[[#This Row],[Código del producto Vendido]],STOCK[],5,FALSE),"-")</f>
        <v>-</v>
      </c>
      <c r="G1193" s="15">
        <v>1</v>
      </c>
      <c r="H1193" s="16">
        <v>20</v>
      </c>
      <c r="I1193" s="16">
        <f>VENTAS[[#This Row],[Cantidad]]*VENTAS[[#This Row],[Precio Venta]]</f>
        <v>20</v>
      </c>
      <c r="J1193" s="16">
        <f>IF(VENTAS[[#This Row],[Nombre del Gestor]]&gt;1,VENTAS[[#This Row],[Total]]*10%,0)</f>
        <v>2</v>
      </c>
      <c r="K11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193" s="16">
        <f>VENTAS[[#This Row],[Total]]-VENTAS[[#This Row],[Comisión 10%]]-VENTAS[[#This Row],[Costo SIN Comision]]</f>
        <v>-2</v>
      </c>
      <c r="M1193" s="16"/>
    </row>
    <row r="1194" ht="20" customHeight="1" spans="1:13">
      <c r="A1194" s="10">
        <v>45509</v>
      </c>
      <c r="B1194" s="11"/>
      <c r="C1194" s="11"/>
      <c r="D1194" s="11" t="s">
        <v>20253</v>
      </c>
      <c r="E1194" s="11" t="s">
        <v>20562</v>
      </c>
      <c r="F1194" s="15" t="str">
        <f>IFERROR(VLOOKUP(VENTAS[[#This Row],[Código del producto Vendido]],STOCK[],5,FALSE),"-")</f>
        <v>-</v>
      </c>
      <c r="G1194" s="15">
        <v>1</v>
      </c>
      <c r="H1194" s="16">
        <v>35</v>
      </c>
      <c r="I1194" s="16">
        <f>VENTAS[[#This Row],[Cantidad]]*VENTAS[[#This Row],[Precio Venta]]</f>
        <v>35</v>
      </c>
      <c r="J1194" s="16">
        <f>IF(VENTAS[[#This Row],[Nombre del Gestor]]&gt;1,VENTAS[[#This Row],[Total]]*10%,0)</f>
        <v>3.5</v>
      </c>
      <c r="K11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94" s="16">
        <f>VENTAS[[#This Row],[Total]]-VENTAS[[#This Row],[Comisión 10%]]-VENTAS[[#This Row],[Costo SIN Comision]]</f>
        <v>-3.5</v>
      </c>
      <c r="M1194" s="16"/>
    </row>
    <row r="1195" ht="20" customHeight="1" spans="1:13">
      <c r="A1195" s="10">
        <v>45509</v>
      </c>
      <c r="B1195" s="11"/>
      <c r="C1195" s="11"/>
      <c r="D1195" s="11" t="s">
        <v>20253</v>
      </c>
      <c r="E1195" s="11" t="s">
        <v>20563</v>
      </c>
      <c r="F1195" s="15" t="str">
        <f>IFERROR(VLOOKUP(VENTAS[[#This Row],[Código del producto Vendido]],STOCK[],5,FALSE),"-")</f>
        <v>-</v>
      </c>
      <c r="G1195" s="15">
        <v>1</v>
      </c>
      <c r="H1195" s="16">
        <v>45</v>
      </c>
      <c r="I1195" s="16">
        <f>VENTAS[[#This Row],[Cantidad]]*VENTAS[[#This Row],[Precio Venta]]</f>
        <v>45</v>
      </c>
      <c r="J1195" s="16">
        <f>IF(VENTAS[[#This Row],[Nombre del Gestor]]&gt;1,VENTAS[[#This Row],[Total]]*10%,0)</f>
        <v>4.5</v>
      </c>
      <c r="K11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1195" s="16">
        <f>VENTAS[[#This Row],[Total]]-VENTAS[[#This Row],[Comisión 10%]]-VENTAS[[#This Row],[Costo SIN Comision]]</f>
        <v>-4.5</v>
      </c>
      <c r="M1195" s="16"/>
    </row>
    <row r="1196" ht="20" customHeight="1" spans="1:13">
      <c r="A1196" s="10">
        <v>45509</v>
      </c>
      <c r="B1196" s="11"/>
      <c r="C1196" s="11"/>
      <c r="D1196" s="11" t="s">
        <v>20253</v>
      </c>
      <c r="E1196" s="11" t="s">
        <v>20564</v>
      </c>
      <c r="F1196" s="15" t="str">
        <f>IFERROR(VLOOKUP(VENTAS[[#This Row],[Código del producto Vendido]],STOCK[],5,FALSE),"-")</f>
        <v>-</v>
      </c>
      <c r="G1196" s="15">
        <v>0</v>
      </c>
      <c r="H1196" s="16">
        <v>30</v>
      </c>
      <c r="I1196" s="16">
        <f>VENTAS[[#This Row],[Cantidad]]*VENTAS[[#This Row],[Precio Venta]]</f>
        <v>0</v>
      </c>
      <c r="J1196" s="16">
        <f>IF(VENTAS[[#This Row],[Nombre del Gestor]]&gt;1,VENTAS[[#This Row],[Total]]*10%,0)</f>
        <v>0</v>
      </c>
      <c r="K11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196" s="16">
        <f>VENTAS[[#This Row],[Total]]-VENTAS[[#This Row],[Comisión 10%]]-VENTAS[[#This Row],[Costo SIN Comision]]</f>
        <v>0</v>
      </c>
      <c r="M1196" s="16"/>
    </row>
    <row r="1197" ht="20" customHeight="1" spans="1:13">
      <c r="A1197" s="10">
        <v>45510</v>
      </c>
      <c r="B1197" s="11"/>
      <c r="C1197" s="11" t="s">
        <v>20504</v>
      </c>
      <c r="D1197" s="11" t="s">
        <v>20253</v>
      </c>
      <c r="E1197" s="11" t="s">
        <v>20565</v>
      </c>
      <c r="F1197" s="15" t="str">
        <f>IFERROR(VLOOKUP(VENTAS[[#This Row],[Código del producto Vendido]],STOCK[],5,FALSE),"-")</f>
        <v>-</v>
      </c>
      <c r="G1197" s="15">
        <v>1</v>
      </c>
      <c r="H1197" s="16">
        <v>20</v>
      </c>
      <c r="I1197" s="16">
        <f>VENTAS[[#This Row],[Cantidad]]*VENTAS[[#This Row],[Precio Venta]]</f>
        <v>20</v>
      </c>
      <c r="J1197" s="16">
        <f>IF(VENTAS[[#This Row],[Nombre del Gestor]]&gt;1,VENTAS[[#This Row],[Total]]*10%,0)</f>
        <v>2</v>
      </c>
      <c r="K11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197" s="16">
        <f>VENTAS[[#This Row],[Total]]-VENTAS[[#This Row],[Comisión 10%]]-VENTAS[[#This Row],[Costo SIN Comision]]</f>
        <v>-2</v>
      </c>
      <c r="M1197" s="16"/>
    </row>
    <row r="1198" ht="20" customHeight="1" spans="1:13">
      <c r="A1198" s="10">
        <v>45511</v>
      </c>
      <c r="B1198" s="11"/>
      <c r="C1198" s="11" t="s">
        <v>20566</v>
      </c>
      <c r="D1198" s="11" t="s">
        <v>20253</v>
      </c>
      <c r="E1198" s="11" t="s">
        <v>20567</v>
      </c>
      <c r="F1198" s="15" t="str">
        <f>IFERROR(VLOOKUP(VENTAS[[#This Row],[Código del producto Vendido]],STOCK[],5,FALSE),"-")</f>
        <v>-</v>
      </c>
      <c r="G1198" s="15">
        <v>1</v>
      </c>
      <c r="H1198" s="16">
        <v>35</v>
      </c>
      <c r="I1198" s="16">
        <f>VENTAS[[#This Row],[Cantidad]]*VENTAS[[#This Row],[Precio Venta]]</f>
        <v>35</v>
      </c>
      <c r="J1198" s="16">
        <f>IF(VENTAS[[#This Row],[Nombre del Gestor]]&gt;1,VENTAS[[#This Row],[Total]]*10%,0)</f>
        <v>3.5</v>
      </c>
      <c r="K11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98" s="16">
        <f>VENTAS[[#This Row],[Total]]-VENTAS[[#This Row],[Comisión 10%]]-VENTAS[[#This Row],[Costo SIN Comision]]</f>
        <v>-3.5</v>
      </c>
      <c r="M1198" s="16"/>
    </row>
    <row r="1199" ht="20" customHeight="1" spans="1:13">
      <c r="A1199" s="10">
        <v>45510</v>
      </c>
      <c r="B1199" s="11"/>
      <c r="C1199" s="11" t="s">
        <v>20568</v>
      </c>
      <c r="D1199" s="11" t="s">
        <v>20253</v>
      </c>
      <c r="E1199" s="11" t="s">
        <v>20569</v>
      </c>
      <c r="F1199" s="15" t="str">
        <f>IFERROR(VLOOKUP(VENTAS[[#This Row],[Código del producto Vendido]],STOCK[],5,FALSE),"-")</f>
        <v>-</v>
      </c>
      <c r="G1199" s="15">
        <v>1</v>
      </c>
      <c r="H1199" s="16">
        <v>25</v>
      </c>
      <c r="I1199" s="16">
        <f>VENTAS[[#This Row],[Cantidad]]*VENTAS[[#This Row],[Precio Venta]]</f>
        <v>25</v>
      </c>
      <c r="J1199" s="16">
        <f>IF(VENTAS[[#This Row],[Nombre del Gestor]]&gt;1,VENTAS[[#This Row],[Total]]*10%,0)</f>
        <v>2.5</v>
      </c>
      <c r="K11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99" s="16">
        <f>VENTAS[[#This Row],[Total]]-VENTAS[[#This Row],[Comisión 10%]]-VENTAS[[#This Row],[Costo SIN Comision]]</f>
        <v>-2.5</v>
      </c>
      <c r="M1199" s="16"/>
    </row>
    <row r="1200" ht="20" customHeight="1" spans="1:13">
      <c r="A1200" s="10">
        <v>45510</v>
      </c>
      <c r="B1200" s="11"/>
      <c r="C1200" s="11" t="s">
        <v>20570</v>
      </c>
      <c r="D1200" s="11" t="s">
        <v>20253</v>
      </c>
      <c r="E1200" s="11" t="s">
        <v>20571</v>
      </c>
      <c r="F1200" s="15" t="str">
        <f>IFERROR(VLOOKUP(VENTAS[[#This Row],[Código del producto Vendido]],STOCK[],5,FALSE),"-")</f>
        <v>-</v>
      </c>
      <c r="G1200" s="15">
        <v>1</v>
      </c>
      <c r="H1200" s="16">
        <v>20</v>
      </c>
      <c r="I1200" s="16">
        <f>VENTAS[[#This Row],[Cantidad]]*VENTAS[[#This Row],[Precio Venta]]</f>
        <v>20</v>
      </c>
      <c r="J1200" s="16">
        <f>IF(VENTAS[[#This Row],[Nombre del Gestor]]&gt;1,VENTAS[[#This Row],[Total]]*10%,0)</f>
        <v>2</v>
      </c>
      <c r="K12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200" s="16">
        <f>VENTAS[[#This Row],[Total]]-VENTAS[[#This Row],[Comisión 10%]]-VENTAS[[#This Row],[Costo SIN Comision]]</f>
        <v>-2</v>
      </c>
      <c r="M1200" s="16"/>
    </row>
    <row r="1201" ht="20" customHeight="1" spans="1:13">
      <c r="A1201" s="10">
        <v>45510</v>
      </c>
      <c r="B1201" s="11"/>
      <c r="C1201" s="11" t="s">
        <v>20570</v>
      </c>
      <c r="D1201" s="11" t="s">
        <v>20253</v>
      </c>
      <c r="E1201" s="11" t="s">
        <v>20572</v>
      </c>
      <c r="F1201" s="15" t="str">
        <f>IFERROR(VLOOKUP(VENTAS[[#This Row],[Código del producto Vendido]],STOCK[],5,FALSE),"-")</f>
        <v>-</v>
      </c>
      <c r="G1201" s="15">
        <v>1</v>
      </c>
      <c r="H1201" s="16">
        <v>20</v>
      </c>
      <c r="I1201" s="16">
        <f>VENTAS[[#This Row],[Cantidad]]*VENTAS[[#This Row],[Precio Venta]]</f>
        <v>20</v>
      </c>
      <c r="J1201" s="16">
        <f>IF(VENTAS[[#This Row],[Nombre del Gestor]]&gt;1,VENTAS[[#This Row],[Total]]*10%,0)</f>
        <v>2</v>
      </c>
      <c r="K12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201" s="16">
        <f>VENTAS[[#This Row],[Total]]-VENTAS[[#This Row],[Comisión 10%]]-VENTAS[[#This Row],[Costo SIN Comision]]</f>
        <v>-2</v>
      </c>
      <c r="M1201" s="16"/>
    </row>
    <row r="1202" ht="20" customHeight="1" spans="1:13">
      <c r="A1202" s="10">
        <v>45511</v>
      </c>
      <c r="B1202" s="11"/>
      <c r="C1202" s="11" t="s">
        <v>20573</v>
      </c>
      <c r="D1202" s="11" t="s">
        <v>20253</v>
      </c>
      <c r="E1202" s="11" t="s">
        <v>20346</v>
      </c>
      <c r="F1202" s="15" t="str">
        <f>IFERROR(VLOOKUP(VENTAS[[#This Row],[Código del producto Vendido]],STOCK[],5,FALSE),"-")</f>
        <v>-</v>
      </c>
      <c r="G1202" s="15">
        <v>1</v>
      </c>
      <c r="H1202" s="16">
        <v>20</v>
      </c>
      <c r="I1202" s="16">
        <f>VENTAS[[#This Row],[Cantidad]]*VENTAS[[#This Row],[Precio Venta]]</f>
        <v>20</v>
      </c>
      <c r="J1202" s="16">
        <f>IF(VENTAS[[#This Row],[Nombre del Gestor]]&gt;1,VENTAS[[#This Row],[Total]]*10%,0)</f>
        <v>2</v>
      </c>
      <c r="K12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202" s="16">
        <f>VENTAS[[#This Row],[Total]]-VENTAS[[#This Row],[Comisión 10%]]-VENTAS[[#This Row],[Costo SIN Comision]]</f>
        <v>-2</v>
      </c>
      <c r="M1202" s="16"/>
    </row>
    <row r="1203" ht="20" customHeight="1" spans="1:13">
      <c r="A1203" s="10">
        <v>45511</v>
      </c>
      <c r="B1203" s="11"/>
      <c r="C1203" s="11" t="s">
        <v>20573</v>
      </c>
      <c r="D1203" s="11" t="s">
        <v>20253</v>
      </c>
      <c r="E1203" s="11" t="s">
        <v>20574</v>
      </c>
      <c r="F1203" s="15" t="str">
        <f>IFERROR(VLOOKUP(VENTAS[[#This Row],[Código del producto Vendido]],STOCK[],5,FALSE),"-")</f>
        <v>-</v>
      </c>
      <c r="G1203" s="15">
        <v>1</v>
      </c>
      <c r="H1203" s="16">
        <v>25</v>
      </c>
      <c r="I1203" s="16">
        <f>VENTAS[[#This Row],[Cantidad]]*VENTAS[[#This Row],[Precio Venta]]</f>
        <v>25</v>
      </c>
      <c r="J1203" s="16">
        <f>IF(VENTAS[[#This Row],[Nombre del Gestor]]&gt;1,VENTAS[[#This Row],[Total]]*10%,0)</f>
        <v>2.5</v>
      </c>
      <c r="K12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03" s="16">
        <f>VENTAS[[#This Row],[Total]]-VENTAS[[#This Row],[Comisión 10%]]-VENTAS[[#This Row],[Costo SIN Comision]]</f>
        <v>-2.5</v>
      </c>
      <c r="M1203" s="16"/>
    </row>
    <row r="1204" ht="20" customHeight="1" spans="1:13">
      <c r="A1204" s="10">
        <v>45511</v>
      </c>
      <c r="B1204" s="11"/>
      <c r="C1204" s="11" t="s">
        <v>20575</v>
      </c>
      <c r="D1204" s="11" t="s">
        <v>20253</v>
      </c>
      <c r="E1204" s="11" t="s">
        <v>20544</v>
      </c>
      <c r="F1204" s="15" t="str">
        <f>IFERROR(VLOOKUP(VENTAS[[#This Row],[Código del producto Vendido]],STOCK[],5,FALSE),"-")</f>
        <v>-</v>
      </c>
      <c r="G1204" s="15">
        <v>1</v>
      </c>
      <c r="H1204" s="16">
        <v>35</v>
      </c>
      <c r="I1204" s="16">
        <f>VENTAS[[#This Row],[Cantidad]]*VENTAS[[#This Row],[Precio Venta]]</f>
        <v>35</v>
      </c>
      <c r="J1204" s="16">
        <f>IF(VENTAS[[#This Row],[Nombre del Gestor]]&gt;1,VENTAS[[#This Row],[Total]]*10%,0)</f>
        <v>3.5</v>
      </c>
      <c r="K12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04" s="16">
        <f>VENTAS[[#This Row],[Total]]-VENTAS[[#This Row],[Comisión 10%]]-VENTAS[[#This Row],[Costo SIN Comision]]</f>
        <v>-3.5</v>
      </c>
      <c r="M1204" s="16"/>
    </row>
    <row r="1205" ht="20" customHeight="1" spans="1:13">
      <c r="A1205" s="10">
        <v>45511</v>
      </c>
      <c r="B1205" s="11"/>
      <c r="C1205" s="11" t="s">
        <v>20576</v>
      </c>
      <c r="D1205" s="11" t="s">
        <v>20253</v>
      </c>
      <c r="E1205" s="11" t="s">
        <v>20577</v>
      </c>
      <c r="F1205" s="15" t="str">
        <f>IFERROR(VLOOKUP(VENTAS[[#This Row],[Código del producto Vendido]],STOCK[],5,FALSE),"-")</f>
        <v>-</v>
      </c>
      <c r="G1205" s="15">
        <v>1</v>
      </c>
      <c r="H1205" s="16">
        <v>30</v>
      </c>
      <c r="I1205" s="16">
        <f>VENTAS[[#This Row],[Cantidad]]*VENTAS[[#This Row],[Precio Venta]]</f>
        <v>30</v>
      </c>
      <c r="J1205" s="16">
        <f>IF(VENTAS[[#This Row],[Nombre del Gestor]]&gt;1,VENTAS[[#This Row],[Total]]*10%,0)</f>
        <v>3</v>
      </c>
      <c r="K12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205" s="16">
        <f>VENTAS[[#This Row],[Total]]-VENTAS[[#This Row],[Comisión 10%]]-VENTAS[[#This Row],[Costo SIN Comision]]</f>
        <v>-3</v>
      </c>
      <c r="M1205" s="16"/>
    </row>
    <row r="1206" ht="20" customHeight="1" spans="1:13">
      <c r="A1206" s="10">
        <v>45512</v>
      </c>
      <c r="B1206" s="11"/>
      <c r="C1206" s="11" t="s">
        <v>20578</v>
      </c>
      <c r="D1206" s="11" t="s">
        <v>20253</v>
      </c>
      <c r="E1206" s="11" t="s">
        <v>20579</v>
      </c>
      <c r="F1206" s="15" t="str">
        <f>IFERROR(VLOOKUP(VENTAS[[#This Row],[Código del producto Vendido]],STOCK[],5,FALSE),"-")</f>
        <v>-</v>
      </c>
      <c r="G1206" s="15">
        <v>1</v>
      </c>
      <c r="H1206" s="16">
        <v>35</v>
      </c>
      <c r="I1206" s="16">
        <f>VENTAS[[#This Row],[Cantidad]]*VENTAS[[#This Row],[Precio Venta]]</f>
        <v>35</v>
      </c>
      <c r="J1206" s="16">
        <f>IF(VENTAS[[#This Row],[Nombre del Gestor]]&gt;1,VENTAS[[#This Row],[Total]]*10%,0)</f>
        <v>3.5</v>
      </c>
      <c r="K12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06" s="16">
        <f>VENTAS[[#This Row],[Total]]-VENTAS[[#This Row],[Comisión 10%]]-VENTAS[[#This Row],[Costo SIN Comision]]</f>
        <v>-3.5</v>
      </c>
      <c r="M1206" s="16"/>
    </row>
    <row r="1207" ht="20" customHeight="1" spans="1:13">
      <c r="A1207" s="10">
        <v>45517</v>
      </c>
      <c r="B1207" s="11"/>
      <c r="C1207" s="11" t="s">
        <v>20580</v>
      </c>
      <c r="D1207" s="11" t="s">
        <v>20253</v>
      </c>
      <c r="E1207" s="11" t="s">
        <v>20581</v>
      </c>
      <c r="F1207" s="15" t="str">
        <f>IFERROR(VLOOKUP(VENTAS[[#This Row],[Código del producto Vendido]],STOCK[],5,FALSE),"-")</f>
        <v>-</v>
      </c>
      <c r="G1207" s="15">
        <v>1</v>
      </c>
      <c r="H1207" s="16">
        <v>12</v>
      </c>
      <c r="I1207" s="16">
        <f>VENTAS[[#This Row],[Cantidad]]*VENTAS[[#This Row],[Precio Venta]]</f>
        <v>12</v>
      </c>
      <c r="J1207" s="16">
        <f>IF(VENTAS[[#This Row],[Nombre del Gestor]]&gt;1,VENTAS[[#This Row],[Total]]*10%,0)</f>
        <v>1.2</v>
      </c>
      <c r="K12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207" s="16">
        <f>VENTAS[[#This Row],[Total]]-VENTAS[[#This Row],[Comisión 10%]]-VENTAS[[#This Row],[Costo SIN Comision]]</f>
        <v>-1.2</v>
      </c>
      <c r="M1207" s="16"/>
    </row>
    <row r="1208" ht="20" customHeight="1" spans="1:13">
      <c r="A1208" s="10">
        <v>45517</v>
      </c>
      <c r="B1208" s="11"/>
      <c r="C1208" s="11" t="s">
        <v>20580</v>
      </c>
      <c r="D1208" s="11" t="s">
        <v>20253</v>
      </c>
      <c r="E1208" s="11" t="s">
        <v>20582</v>
      </c>
      <c r="F1208" s="15" t="str">
        <f>IFERROR(VLOOKUP(VENTAS[[#This Row],[Código del producto Vendido]],STOCK[],5,FALSE),"-")</f>
        <v>-</v>
      </c>
      <c r="G1208" s="15">
        <v>1</v>
      </c>
      <c r="H1208" s="16">
        <v>12</v>
      </c>
      <c r="I1208" s="16">
        <f>VENTAS[[#This Row],[Cantidad]]*VENTAS[[#This Row],[Precio Venta]]</f>
        <v>12</v>
      </c>
      <c r="J1208" s="16">
        <f>IF(VENTAS[[#This Row],[Nombre del Gestor]]&gt;1,VENTAS[[#This Row],[Total]]*10%,0)</f>
        <v>1.2</v>
      </c>
      <c r="K12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208" s="16">
        <f>VENTAS[[#This Row],[Total]]-VENTAS[[#This Row],[Comisión 10%]]-VENTAS[[#This Row],[Costo SIN Comision]]</f>
        <v>-1.2</v>
      </c>
      <c r="M1208" s="16"/>
    </row>
    <row r="1209" ht="20" customHeight="1" spans="1:13">
      <c r="A1209" s="10">
        <v>45517</v>
      </c>
      <c r="B1209" s="11"/>
      <c r="C1209" s="11" t="s">
        <v>20583</v>
      </c>
      <c r="D1209" s="11" t="s">
        <v>20253</v>
      </c>
      <c r="E1209" s="11" t="s">
        <v>20584</v>
      </c>
      <c r="F1209" s="15" t="str">
        <f>IFERROR(VLOOKUP(VENTAS[[#This Row],[Código del producto Vendido]],STOCK[],5,FALSE),"-")</f>
        <v>-</v>
      </c>
      <c r="G1209" s="15">
        <v>1</v>
      </c>
      <c r="H1209" s="16">
        <v>30</v>
      </c>
      <c r="I1209" s="16">
        <f>VENTAS[[#This Row],[Cantidad]]*VENTAS[[#This Row],[Precio Venta]]</f>
        <v>30</v>
      </c>
      <c r="J1209" s="16">
        <f>IF(VENTAS[[#This Row],[Nombre del Gestor]]&gt;1,VENTAS[[#This Row],[Total]]*10%,0)</f>
        <v>3</v>
      </c>
      <c r="K12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209" s="16">
        <f>VENTAS[[#This Row],[Total]]-VENTAS[[#This Row],[Comisión 10%]]-VENTAS[[#This Row],[Costo SIN Comision]]</f>
        <v>-3</v>
      </c>
      <c r="M1209" s="16"/>
    </row>
    <row r="1210" ht="20" customHeight="1" spans="1:13">
      <c r="A1210" s="10">
        <v>45517</v>
      </c>
      <c r="B1210" s="11"/>
      <c r="C1210" s="11" t="s">
        <v>20583</v>
      </c>
      <c r="D1210" s="11" t="s">
        <v>20253</v>
      </c>
      <c r="E1210" s="11" t="s">
        <v>20585</v>
      </c>
      <c r="F1210" s="15" t="str">
        <f>IFERROR(VLOOKUP(VENTAS[[#This Row],[Código del producto Vendido]],STOCK[],5,FALSE),"-")</f>
        <v>-</v>
      </c>
      <c r="G1210" s="15">
        <v>1</v>
      </c>
      <c r="H1210" s="16">
        <v>18</v>
      </c>
      <c r="I1210" s="16">
        <f>VENTAS[[#This Row],[Cantidad]]*VENTAS[[#This Row],[Precio Venta]]</f>
        <v>18</v>
      </c>
      <c r="J1210" s="16">
        <f>IF(VENTAS[[#This Row],[Nombre del Gestor]]&gt;1,VENTAS[[#This Row],[Total]]*10%,0)</f>
        <v>1.8</v>
      </c>
      <c r="K12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210" s="16">
        <f>VENTAS[[#This Row],[Total]]-VENTAS[[#This Row],[Comisión 10%]]-VENTAS[[#This Row],[Costo SIN Comision]]</f>
        <v>-1.8</v>
      </c>
      <c r="M1210" s="16"/>
    </row>
    <row r="1211" ht="20" customHeight="1" spans="1:13">
      <c r="A1211" s="10">
        <v>45520</v>
      </c>
      <c r="B1211" s="11"/>
      <c r="C1211" s="11" t="s">
        <v>20586</v>
      </c>
      <c r="D1211" s="11" t="s">
        <v>20253</v>
      </c>
      <c r="E1211" s="11" t="s">
        <v>20587</v>
      </c>
      <c r="F1211" s="15" t="str">
        <f>IFERROR(VLOOKUP(VENTAS[[#This Row],[Código del producto Vendido]],STOCK[],5,FALSE),"-")</f>
        <v>-</v>
      </c>
      <c r="G1211" s="15">
        <v>1</v>
      </c>
      <c r="H1211" s="16">
        <v>35</v>
      </c>
      <c r="I1211" s="16">
        <f>VENTAS[[#This Row],[Cantidad]]*VENTAS[[#This Row],[Precio Venta]]</f>
        <v>35</v>
      </c>
      <c r="J1211" s="16">
        <f>IF(VENTAS[[#This Row],[Nombre del Gestor]]&gt;1,VENTAS[[#This Row],[Total]]*10%,0)</f>
        <v>3.5</v>
      </c>
      <c r="K12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11" s="16">
        <f>VENTAS[[#This Row],[Total]]-VENTAS[[#This Row],[Comisión 10%]]-VENTAS[[#This Row],[Costo SIN Comision]]</f>
        <v>-3.5</v>
      </c>
      <c r="M1211" s="16"/>
    </row>
    <row r="1212" ht="20" customHeight="1" spans="1:13">
      <c r="A1212" s="10">
        <v>45523</v>
      </c>
      <c r="B1212" s="11"/>
      <c r="C1212" s="11" t="s">
        <v>20588</v>
      </c>
      <c r="D1212" s="11" t="s">
        <v>20253</v>
      </c>
      <c r="E1212" s="11" t="s">
        <v>20589</v>
      </c>
      <c r="F1212" s="15" t="str">
        <f>IFERROR(VLOOKUP(VENTAS[[#This Row],[Código del producto Vendido]],STOCK[],5,FALSE),"-")</f>
        <v>-</v>
      </c>
      <c r="G1212" s="15">
        <v>1</v>
      </c>
      <c r="H1212" s="16">
        <v>35</v>
      </c>
      <c r="I1212" s="16">
        <f>VENTAS[[#This Row],[Cantidad]]*VENTAS[[#This Row],[Precio Venta]]</f>
        <v>35</v>
      </c>
      <c r="J1212" s="16">
        <f>IF(VENTAS[[#This Row],[Nombre del Gestor]]&gt;1,VENTAS[[#This Row],[Total]]*10%,0)</f>
        <v>3.5</v>
      </c>
      <c r="K12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12" s="16">
        <f>VENTAS[[#This Row],[Total]]-VENTAS[[#This Row],[Comisión 10%]]-VENTAS[[#This Row],[Costo SIN Comision]]</f>
        <v>-3.5</v>
      </c>
      <c r="M1212" s="16"/>
    </row>
    <row r="1213" ht="20" customHeight="1" spans="1:13">
      <c r="A1213" s="10">
        <v>45526</v>
      </c>
      <c r="B1213" s="11"/>
      <c r="C1213" s="11" t="s">
        <v>20590</v>
      </c>
      <c r="D1213" s="11" t="s">
        <v>20253</v>
      </c>
      <c r="E1213" s="11" t="s">
        <v>20591</v>
      </c>
      <c r="F1213" s="15" t="str">
        <f>IFERROR(VLOOKUP(VENTAS[[#This Row],[Código del producto Vendido]],STOCK[],5,FALSE),"-")</f>
        <v>-</v>
      </c>
      <c r="G1213" s="15">
        <v>1</v>
      </c>
      <c r="H1213" s="16">
        <v>18</v>
      </c>
      <c r="I1213" s="16">
        <f>VENTAS[[#This Row],[Cantidad]]*VENTAS[[#This Row],[Precio Venta]]</f>
        <v>18</v>
      </c>
      <c r="J1213" s="16">
        <f>IF(VENTAS[[#This Row],[Nombre del Gestor]]&gt;1,VENTAS[[#This Row],[Total]]*10%,0)</f>
        <v>1.8</v>
      </c>
      <c r="K12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213" s="16">
        <f>VENTAS[[#This Row],[Total]]-VENTAS[[#This Row],[Comisión 10%]]-VENTAS[[#This Row],[Costo SIN Comision]]</f>
        <v>-1.8</v>
      </c>
      <c r="M1213" s="16"/>
    </row>
    <row r="1214" ht="20" customHeight="1" spans="1:13">
      <c r="A1214" s="10">
        <v>45526</v>
      </c>
      <c r="B1214" s="11"/>
      <c r="C1214" s="11" t="s">
        <v>20592</v>
      </c>
      <c r="D1214" s="11" t="s">
        <v>20253</v>
      </c>
      <c r="E1214" s="11" t="s">
        <v>20452</v>
      </c>
      <c r="F1214" s="15" t="str">
        <f>IFERROR(VLOOKUP(VENTAS[[#This Row],[Código del producto Vendido]],STOCK[],5,FALSE),"-")</f>
        <v>-</v>
      </c>
      <c r="G1214" s="15">
        <v>1</v>
      </c>
      <c r="H1214" s="16">
        <v>20</v>
      </c>
      <c r="I1214" s="16">
        <f>VENTAS[[#This Row],[Cantidad]]*VENTAS[[#This Row],[Precio Venta]]</f>
        <v>20</v>
      </c>
      <c r="J1214" s="16">
        <f>IF(VENTAS[[#This Row],[Nombre del Gestor]]&gt;1,VENTAS[[#This Row],[Total]]*10%,0)</f>
        <v>2</v>
      </c>
      <c r="K12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214" s="16">
        <f>VENTAS[[#This Row],[Total]]-VENTAS[[#This Row],[Comisión 10%]]-VENTAS[[#This Row],[Costo SIN Comision]]</f>
        <v>-2</v>
      </c>
      <c r="M1214" s="16"/>
    </row>
    <row r="1215" ht="20" customHeight="1" spans="1:13">
      <c r="A1215" s="10">
        <v>45527</v>
      </c>
      <c r="B1215" s="11"/>
      <c r="C1215" s="11" t="s">
        <v>20593</v>
      </c>
      <c r="D1215" s="11" t="s">
        <v>20253</v>
      </c>
      <c r="E1215" s="11" t="s">
        <v>20594</v>
      </c>
      <c r="F1215" s="15" t="str">
        <f>IFERROR(VLOOKUP(VENTAS[[#This Row],[Código del producto Vendido]],STOCK[],5,FALSE),"-")</f>
        <v>-</v>
      </c>
      <c r="G1215" s="15">
        <v>1</v>
      </c>
      <c r="H1215" s="16">
        <v>28</v>
      </c>
      <c r="I1215" s="16">
        <f>VENTAS[[#This Row],[Cantidad]]*VENTAS[[#This Row],[Precio Venta]]</f>
        <v>28</v>
      </c>
      <c r="J1215" s="16">
        <f>IF(VENTAS[[#This Row],[Nombre del Gestor]]&gt;1,VENTAS[[#This Row],[Total]]*10%,0)</f>
        <v>2.8</v>
      </c>
      <c r="K12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215" s="16">
        <f>VENTAS[[#This Row],[Total]]-VENTAS[[#This Row],[Comisión 10%]]-VENTAS[[#This Row],[Costo SIN Comision]]</f>
        <v>-2.8</v>
      </c>
      <c r="M1215" s="16"/>
    </row>
    <row r="1216" ht="20" customHeight="1" spans="1:13">
      <c r="A1216" s="10">
        <v>45518</v>
      </c>
      <c r="B1216" s="11"/>
      <c r="C1216" s="11" t="s">
        <v>20595</v>
      </c>
      <c r="D1216" s="11" t="s">
        <v>20253</v>
      </c>
      <c r="E1216" s="11" t="s">
        <v>20596</v>
      </c>
      <c r="F1216" s="15" t="str">
        <f>IFERROR(VLOOKUP(VENTAS[[#This Row],[Código del producto Vendido]],STOCK[],5,FALSE),"-")</f>
        <v>-</v>
      </c>
      <c r="G1216" s="15">
        <v>1</v>
      </c>
      <c r="H1216" s="16">
        <v>20</v>
      </c>
      <c r="I1216" s="16">
        <f>VENTAS[[#This Row],[Cantidad]]*VENTAS[[#This Row],[Precio Venta]]</f>
        <v>20</v>
      </c>
      <c r="J1216" s="16">
        <f>IF(VENTAS[[#This Row],[Nombre del Gestor]]&gt;1,VENTAS[[#This Row],[Total]]*10%,0)</f>
        <v>2</v>
      </c>
      <c r="K12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216" s="16">
        <f>VENTAS[[#This Row],[Total]]-VENTAS[[#This Row],[Comisión 10%]]-VENTAS[[#This Row],[Costo SIN Comision]]</f>
        <v>-2</v>
      </c>
      <c r="M1216" s="16"/>
    </row>
    <row r="1217" ht="20" customHeight="1" spans="1:13">
      <c r="A1217" s="10">
        <v>45518</v>
      </c>
      <c r="B1217" s="11"/>
      <c r="C1217" s="11" t="s">
        <v>20595</v>
      </c>
      <c r="D1217" s="11" t="s">
        <v>20253</v>
      </c>
      <c r="E1217" s="11" t="s">
        <v>20597</v>
      </c>
      <c r="F1217" s="15" t="str">
        <f>IFERROR(VLOOKUP(VENTAS[[#This Row],[Código del producto Vendido]],STOCK[],5,FALSE),"-")</f>
        <v>-</v>
      </c>
      <c r="G1217" s="15">
        <v>1</v>
      </c>
      <c r="H1217" s="16">
        <v>30</v>
      </c>
      <c r="I1217" s="16">
        <f>VENTAS[[#This Row],[Cantidad]]*VENTAS[[#This Row],[Precio Venta]]</f>
        <v>30</v>
      </c>
      <c r="J1217" s="16">
        <f>IF(VENTAS[[#This Row],[Nombre del Gestor]]&gt;1,VENTAS[[#This Row],[Total]]*10%,0)</f>
        <v>3</v>
      </c>
      <c r="K12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217" s="16">
        <f>VENTAS[[#This Row],[Total]]-VENTAS[[#This Row],[Comisión 10%]]-VENTAS[[#This Row],[Costo SIN Comision]]</f>
        <v>-3</v>
      </c>
      <c r="M1217" s="16"/>
    </row>
    <row r="1218" ht="20" customHeight="1" spans="1:13">
      <c r="A1218" s="10">
        <v>45518</v>
      </c>
      <c r="B1218" s="11"/>
      <c r="C1218" s="11" t="s">
        <v>20595</v>
      </c>
      <c r="D1218" s="11" t="s">
        <v>20253</v>
      </c>
      <c r="E1218" s="11" t="s">
        <v>20598</v>
      </c>
      <c r="F1218" s="15" t="str">
        <f>IFERROR(VLOOKUP(VENTAS[[#This Row],[Código del producto Vendido]],STOCK[],5,FALSE),"-")</f>
        <v>-</v>
      </c>
      <c r="G1218" s="15">
        <v>1</v>
      </c>
      <c r="H1218" s="16">
        <v>30</v>
      </c>
      <c r="I1218" s="16">
        <f>VENTAS[[#This Row],[Cantidad]]*VENTAS[[#This Row],[Precio Venta]]</f>
        <v>30</v>
      </c>
      <c r="J1218" s="16">
        <f>IF(VENTAS[[#This Row],[Nombre del Gestor]]&gt;1,VENTAS[[#This Row],[Total]]*10%,0)</f>
        <v>3</v>
      </c>
      <c r="K12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218" s="16">
        <f>VENTAS[[#This Row],[Total]]-VENTAS[[#This Row],[Comisión 10%]]-VENTAS[[#This Row],[Costo SIN Comision]]</f>
        <v>-3</v>
      </c>
      <c r="M1218" s="16"/>
    </row>
    <row r="1219" ht="20" customHeight="1" spans="1:13">
      <c r="A1219" s="10">
        <v>45518</v>
      </c>
      <c r="B1219" s="11"/>
      <c r="C1219" s="11" t="s">
        <v>20595</v>
      </c>
      <c r="D1219" s="11" t="s">
        <v>20253</v>
      </c>
      <c r="E1219" s="11" t="s">
        <v>16760</v>
      </c>
      <c r="F1219" s="15" t="str">
        <f>IFERROR(VLOOKUP(VENTAS[[#This Row],[Código del producto Vendido]],STOCK[],5,FALSE),"-")</f>
        <v>Vestido color block bohemio - Talla XL</v>
      </c>
      <c r="G1219" s="15">
        <v>1</v>
      </c>
      <c r="H1219" s="16">
        <v>30</v>
      </c>
      <c r="I1219" s="16">
        <f>VENTAS[[#This Row],[Cantidad]]*VENTAS[[#This Row],[Precio Venta]]</f>
        <v>30</v>
      </c>
      <c r="J1219" s="16">
        <f>IF(VENTAS[[#This Row],[Nombre del Gestor]]&gt;1,VENTAS[[#This Row],[Total]]*10%,0)</f>
        <v>3</v>
      </c>
      <c r="K12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14.684375</v>
      </c>
      <c r="L1219" s="16">
        <f>VENTAS[[#This Row],[Total]]-VENTAS[[#This Row],[Comisión 10%]]-VENTAS[[#This Row],[Costo SIN Comision]]</f>
        <v>12.315625</v>
      </c>
      <c r="M1219" s="16"/>
    </row>
    <row r="1220" ht="20" customHeight="1" spans="1:13">
      <c r="A1220" s="10">
        <v>45518</v>
      </c>
      <c r="B1220" s="11"/>
      <c r="C1220" s="11" t="s">
        <v>20595</v>
      </c>
      <c r="D1220" s="11" t="s">
        <v>20253</v>
      </c>
      <c r="E1220" s="11" t="s">
        <v>20589</v>
      </c>
      <c r="F1220" s="15" t="str">
        <f>IFERROR(VLOOKUP(VENTAS[[#This Row],[Código del producto Vendido]],STOCK[],5,FALSE),"-")</f>
        <v>-</v>
      </c>
      <c r="G1220" s="15">
        <v>1</v>
      </c>
      <c r="H1220" s="16">
        <v>35</v>
      </c>
      <c r="I1220" s="16">
        <f>VENTAS[[#This Row],[Cantidad]]*VENTAS[[#This Row],[Precio Venta]]</f>
        <v>35</v>
      </c>
      <c r="J1220" s="16">
        <f>IF(VENTAS[[#This Row],[Nombre del Gestor]]&gt;1,VENTAS[[#This Row],[Total]]*10%,0)</f>
        <v>3.5</v>
      </c>
      <c r="K12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20" s="16">
        <f>VENTAS[[#This Row],[Total]]-VENTAS[[#This Row],[Comisión 10%]]-VENTAS[[#This Row],[Costo SIN Comision]]</f>
        <v>-3.5</v>
      </c>
      <c r="M1220" s="16"/>
    </row>
    <row r="1221" ht="20" customHeight="1" spans="1:13">
      <c r="A1221" s="10">
        <v>45518</v>
      </c>
      <c r="B1221" s="11"/>
      <c r="C1221" s="11" t="s">
        <v>20595</v>
      </c>
      <c r="D1221" s="11" t="s">
        <v>20253</v>
      </c>
      <c r="E1221" s="11" t="s">
        <v>20599</v>
      </c>
      <c r="F1221" s="15" t="str">
        <f>IFERROR(VLOOKUP(VENTAS[[#This Row],[Código del producto Vendido]],STOCK[],5,FALSE),"-")</f>
        <v>-</v>
      </c>
      <c r="G1221" s="15">
        <v>1</v>
      </c>
      <c r="H1221" s="16">
        <v>20</v>
      </c>
      <c r="I1221" s="16">
        <f>VENTAS[[#This Row],[Cantidad]]*VENTAS[[#This Row],[Precio Venta]]</f>
        <v>20</v>
      </c>
      <c r="J1221" s="16">
        <f>IF(VENTAS[[#This Row],[Nombre del Gestor]]&gt;1,VENTAS[[#This Row],[Total]]*10%,0)</f>
        <v>2</v>
      </c>
      <c r="K12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221" s="16">
        <f>VENTAS[[#This Row],[Total]]-VENTAS[[#This Row],[Comisión 10%]]-VENTAS[[#This Row],[Costo SIN Comision]]</f>
        <v>-2</v>
      </c>
      <c r="M1221" s="16"/>
    </row>
    <row r="1222" ht="20" customHeight="1" spans="1:13">
      <c r="A1222" s="10">
        <v>45518</v>
      </c>
      <c r="B1222" s="11"/>
      <c r="C1222" s="11" t="s">
        <v>20595</v>
      </c>
      <c r="D1222" s="11" t="s">
        <v>20253</v>
      </c>
      <c r="E1222" s="11" t="s">
        <v>20600</v>
      </c>
      <c r="F1222" s="15" t="str">
        <f>IFERROR(VLOOKUP(VENTAS[[#This Row],[Código del producto Vendido]],STOCK[],5,FALSE),"-")</f>
        <v>-</v>
      </c>
      <c r="G1222" s="15">
        <v>1</v>
      </c>
      <c r="H1222" s="16">
        <v>20</v>
      </c>
      <c r="I1222" s="16">
        <f>VENTAS[[#This Row],[Cantidad]]*VENTAS[[#This Row],[Precio Venta]]</f>
        <v>20</v>
      </c>
      <c r="J1222" s="16">
        <f>IF(VENTAS[[#This Row],[Nombre del Gestor]]&gt;1,VENTAS[[#This Row],[Total]]*10%,0)</f>
        <v>2</v>
      </c>
      <c r="K12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222" s="16">
        <f>VENTAS[[#This Row],[Total]]-VENTAS[[#This Row],[Comisión 10%]]-VENTAS[[#This Row],[Costo SIN Comision]]</f>
        <v>-2</v>
      </c>
      <c r="M1222" s="16"/>
    </row>
    <row r="1223" ht="20" customHeight="1" spans="1:13">
      <c r="A1223" s="10">
        <v>45518</v>
      </c>
      <c r="B1223" s="11"/>
      <c r="C1223" s="11" t="s">
        <v>20601</v>
      </c>
      <c r="D1223" s="11"/>
      <c r="E1223" s="11" t="s">
        <v>20572</v>
      </c>
      <c r="F1223" s="15" t="str">
        <f>IFERROR(VLOOKUP(VENTAS[[#This Row],[Código del producto Vendido]],STOCK[],5,FALSE),"-")</f>
        <v>-</v>
      </c>
      <c r="G1223" s="15">
        <v>1</v>
      </c>
      <c r="H1223" s="16">
        <v>0</v>
      </c>
      <c r="I1223" s="16">
        <f>VENTAS[[#This Row],[Cantidad]]*VENTAS[[#This Row],[Precio Venta]]</f>
        <v>0</v>
      </c>
      <c r="J1223" s="16">
        <f>IF(VENTAS[[#This Row],[Nombre del Gestor]]&gt;1,VENTAS[[#This Row],[Total]]*10%,0)</f>
        <v>0</v>
      </c>
      <c r="K12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223" s="16">
        <f>VENTAS[[#This Row],[Total]]-VENTAS[[#This Row],[Comisión 10%]]-VENTAS[[#This Row],[Costo SIN Comision]]</f>
        <v>0</v>
      </c>
      <c r="M1223" s="16"/>
    </row>
    <row r="1224" ht="20" customHeight="1" spans="1:13">
      <c r="A1224" s="10">
        <v>45512</v>
      </c>
      <c r="B1224" s="11"/>
      <c r="C1224" s="11" t="s">
        <v>20602</v>
      </c>
      <c r="D1224" s="11" t="s">
        <v>20505</v>
      </c>
      <c r="E1224" s="11" t="s">
        <v>20560</v>
      </c>
      <c r="F1224" s="15" t="str">
        <f>IFERROR(VLOOKUP(VENTAS[[#This Row],[Código del producto Vendido]],STOCK[],5,FALSE),"-")</f>
        <v>-</v>
      </c>
      <c r="G1224" s="15">
        <v>1</v>
      </c>
      <c r="H1224" s="16">
        <v>35</v>
      </c>
      <c r="I1224" s="16">
        <f>VENTAS[[#This Row],[Cantidad]]*VENTAS[[#This Row],[Precio Venta]]</f>
        <v>35</v>
      </c>
      <c r="J1224" s="16">
        <f>IF(VENTAS[[#This Row],[Nombre del Gestor]]&gt;1,VENTAS[[#This Row],[Total]]*10%,0)</f>
        <v>3.5</v>
      </c>
      <c r="K12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24" s="16">
        <f>VENTAS[[#This Row],[Total]]-VENTAS[[#This Row],[Comisión 10%]]-VENTAS[[#This Row],[Costo SIN Comision]]</f>
        <v>-3.5</v>
      </c>
      <c r="M1224" s="16"/>
    </row>
    <row r="1225" ht="20" customHeight="1" spans="1:13">
      <c r="A1225" s="10">
        <v>45518</v>
      </c>
      <c r="B1225" s="11"/>
      <c r="C1225" s="11" t="s">
        <v>20586</v>
      </c>
      <c r="D1225" s="11" t="s">
        <v>20505</v>
      </c>
      <c r="E1225" s="11" t="s">
        <v>20603</v>
      </c>
      <c r="F1225" s="15" t="str">
        <f>IFERROR(VLOOKUP(VENTAS[[#This Row],[Código del producto Vendido]],STOCK[],5,FALSE),"-")</f>
        <v>-</v>
      </c>
      <c r="G1225" s="15">
        <v>1</v>
      </c>
      <c r="H1225" s="16">
        <v>22</v>
      </c>
      <c r="I1225" s="16">
        <f>VENTAS[[#This Row],[Cantidad]]*VENTAS[[#This Row],[Precio Venta]]</f>
        <v>22</v>
      </c>
      <c r="J1225" s="16">
        <f>IF(VENTAS[[#This Row],[Nombre del Gestor]]&gt;1,VENTAS[[#This Row],[Total]]*10%,0)</f>
        <v>2.2</v>
      </c>
      <c r="K12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225" s="16">
        <f>VENTAS[[#This Row],[Total]]-VENTAS[[#This Row],[Comisión 10%]]-VENTAS[[#This Row],[Costo SIN Comision]]</f>
        <v>-2.2</v>
      </c>
      <c r="M1225" s="16"/>
    </row>
    <row r="1226" ht="20" customHeight="1" spans="1:13">
      <c r="A1226" s="10">
        <v>45520</v>
      </c>
      <c r="B1226" s="11"/>
      <c r="C1226" s="11" t="s">
        <v>20604</v>
      </c>
      <c r="D1226" s="11" t="s">
        <v>20505</v>
      </c>
      <c r="E1226" s="11" t="s">
        <v>20605</v>
      </c>
      <c r="F1226" s="15" t="str">
        <f>IFERROR(VLOOKUP(VENTAS[[#This Row],[Código del producto Vendido]],STOCK[],5,FALSE),"-")</f>
        <v>-</v>
      </c>
      <c r="G1226" s="15">
        <v>1</v>
      </c>
      <c r="H1226" s="16">
        <v>18</v>
      </c>
      <c r="I1226" s="16">
        <f>VENTAS[[#This Row],[Cantidad]]*VENTAS[[#This Row],[Precio Venta]]</f>
        <v>18</v>
      </c>
      <c r="J1226" s="16">
        <f>IF(VENTAS[[#This Row],[Nombre del Gestor]]&gt;1,VENTAS[[#This Row],[Total]]*10%,0)</f>
        <v>1.8</v>
      </c>
      <c r="K12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226" s="16">
        <f>VENTAS[[#This Row],[Total]]-VENTAS[[#This Row],[Comisión 10%]]-VENTAS[[#This Row],[Costo SIN Comision]]</f>
        <v>-1.8</v>
      </c>
      <c r="M1226" s="16"/>
    </row>
    <row r="1227" ht="20" customHeight="1" spans="1:13">
      <c r="A1227" s="10">
        <v>45520</v>
      </c>
      <c r="B1227" s="11"/>
      <c r="C1227" s="11" t="s">
        <v>20606</v>
      </c>
      <c r="D1227" s="11" t="s">
        <v>20505</v>
      </c>
      <c r="E1227" s="11" t="s">
        <v>20607</v>
      </c>
      <c r="F1227" s="15" t="str">
        <f>IFERROR(VLOOKUP(VENTAS[[#This Row],[Código del producto Vendido]],STOCK[],5,FALSE),"-")</f>
        <v>-</v>
      </c>
      <c r="G1227" s="15">
        <v>1</v>
      </c>
      <c r="H1227" s="16">
        <v>35</v>
      </c>
      <c r="I1227" s="16">
        <f>VENTAS[[#This Row],[Cantidad]]*VENTAS[[#This Row],[Precio Venta]]</f>
        <v>35</v>
      </c>
      <c r="J1227" s="16">
        <f>IF(VENTAS[[#This Row],[Nombre del Gestor]]&gt;1,VENTAS[[#This Row],[Total]]*10%,0)</f>
        <v>3.5</v>
      </c>
      <c r="K12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27" s="16">
        <f>VENTAS[[#This Row],[Total]]-VENTAS[[#This Row],[Comisión 10%]]-VENTAS[[#This Row],[Costo SIN Comision]]</f>
        <v>-3.5</v>
      </c>
      <c r="M1227" s="16"/>
    </row>
    <row r="1228" ht="20" customHeight="1" spans="1:13">
      <c r="A1228" s="10">
        <v>45520</v>
      </c>
      <c r="B1228" s="11"/>
      <c r="C1228" s="11" t="s">
        <v>20608</v>
      </c>
      <c r="D1228" s="11" t="s">
        <v>20505</v>
      </c>
      <c r="E1228" s="11" t="s">
        <v>20594</v>
      </c>
      <c r="F1228" s="15" t="str">
        <f>IFERROR(VLOOKUP(VENTAS[[#This Row],[Código del producto Vendido]],STOCK[],5,FALSE),"-")</f>
        <v>-</v>
      </c>
      <c r="G1228" s="15">
        <v>1</v>
      </c>
      <c r="H1228" s="16">
        <v>28</v>
      </c>
      <c r="I1228" s="16">
        <f>VENTAS[[#This Row],[Cantidad]]*VENTAS[[#This Row],[Precio Venta]]</f>
        <v>28</v>
      </c>
      <c r="J1228" s="16">
        <f>IF(VENTAS[[#This Row],[Nombre del Gestor]]&gt;1,VENTAS[[#This Row],[Total]]*10%,0)</f>
        <v>2.8</v>
      </c>
      <c r="K12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228" s="16">
        <f>VENTAS[[#This Row],[Total]]-VENTAS[[#This Row],[Comisión 10%]]-VENTAS[[#This Row],[Costo SIN Comision]]</f>
        <v>-2.8</v>
      </c>
      <c r="M1228" s="16"/>
    </row>
    <row r="1229" ht="20" customHeight="1" spans="1:13">
      <c r="A1229" s="10">
        <v>45521</v>
      </c>
      <c r="B1229" s="11"/>
      <c r="C1229" s="11" t="s">
        <v>20575</v>
      </c>
      <c r="D1229" s="11" t="s">
        <v>20505</v>
      </c>
      <c r="E1229" s="11" t="s">
        <v>20609</v>
      </c>
      <c r="F1229" s="15" t="str">
        <f>IFERROR(VLOOKUP(VENTAS[[#This Row],[Código del producto Vendido]],STOCK[],5,FALSE),"-")</f>
        <v>-</v>
      </c>
      <c r="G1229" s="15">
        <v>1</v>
      </c>
      <c r="H1229" s="16">
        <v>20</v>
      </c>
      <c r="I1229" s="16">
        <f>VENTAS[[#This Row],[Cantidad]]*VENTAS[[#This Row],[Precio Venta]]</f>
        <v>20</v>
      </c>
      <c r="J1229" s="16">
        <f>IF(VENTAS[[#This Row],[Nombre del Gestor]]&gt;1,VENTAS[[#This Row],[Total]]*10%,0)</f>
        <v>2</v>
      </c>
      <c r="K12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229" s="16">
        <f>VENTAS[[#This Row],[Total]]-VENTAS[[#This Row],[Comisión 10%]]-VENTAS[[#This Row],[Costo SIN Comision]]</f>
        <v>-2</v>
      </c>
      <c r="M1229" s="16"/>
    </row>
    <row r="1230" ht="20" customHeight="1" spans="1:13">
      <c r="A1230" s="10">
        <v>45521</v>
      </c>
      <c r="B1230" s="11"/>
      <c r="C1230" s="11" t="s">
        <v>20575</v>
      </c>
      <c r="D1230" s="11" t="s">
        <v>20505</v>
      </c>
      <c r="E1230" s="11" t="s">
        <v>20610</v>
      </c>
      <c r="F1230" s="15" t="str">
        <f>IFERROR(VLOOKUP(VENTAS[[#This Row],[Código del producto Vendido]],STOCK[],5,FALSE),"-")</f>
        <v>-</v>
      </c>
      <c r="G1230" s="15">
        <v>1</v>
      </c>
      <c r="H1230" s="16">
        <v>25</v>
      </c>
      <c r="I1230" s="16">
        <f>VENTAS[[#This Row],[Cantidad]]*VENTAS[[#This Row],[Precio Venta]]</f>
        <v>25</v>
      </c>
      <c r="J1230" s="16">
        <f>IF(VENTAS[[#This Row],[Nombre del Gestor]]&gt;1,VENTAS[[#This Row],[Total]]*10%,0)</f>
        <v>2.5</v>
      </c>
      <c r="K12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30" s="16">
        <f>VENTAS[[#This Row],[Total]]-VENTAS[[#This Row],[Comisión 10%]]-VENTAS[[#This Row],[Costo SIN Comision]]</f>
        <v>-2.5</v>
      </c>
      <c r="M1230" s="16"/>
    </row>
    <row r="1231" ht="20" customHeight="1" spans="1:13">
      <c r="A1231" s="10">
        <v>45528</v>
      </c>
      <c r="B1231" s="11"/>
      <c r="C1231" s="11" t="s">
        <v>20611</v>
      </c>
      <c r="D1231" s="11" t="s">
        <v>20505</v>
      </c>
      <c r="E1231" s="11" t="s">
        <v>20612</v>
      </c>
      <c r="F1231" s="15" t="str">
        <f>IFERROR(VLOOKUP(VENTAS[[#This Row],[Código del producto Vendido]],STOCK[],5,FALSE),"-")</f>
        <v>-</v>
      </c>
      <c r="G1231" s="15">
        <v>1</v>
      </c>
      <c r="H1231" s="16">
        <v>15</v>
      </c>
      <c r="I1231" s="16">
        <f>VENTAS[[#This Row],[Cantidad]]*VENTAS[[#This Row],[Precio Venta]]</f>
        <v>15</v>
      </c>
      <c r="J1231" s="16">
        <f>IF(VENTAS[[#This Row],[Nombre del Gestor]]&gt;1,VENTAS[[#This Row],[Total]]*10%,0)</f>
        <v>1.5</v>
      </c>
      <c r="K12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231" s="16">
        <f>VENTAS[[#This Row],[Total]]-VENTAS[[#This Row],[Comisión 10%]]-VENTAS[[#This Row],[Costo SIN Comision]]</f>
        <v>-1.5</v>
      </c>
      <c r="M1231" s="16"/>
    </row>
    <row r="1232" ht="20" customHeight="1" spans="1:13">
      <c r="A1232" s="10">
        <v>45528</v>
      </c>
      <c r="B1232" s="11"/>
      <c r="C1232" s="11" t="s">
        <v>20611</v>
      </c>
      <c r="D1232" s="11" t="s">
        <v>20505</v>
      </c>
      <c r="E1232" s="11" t="s">
        <v>20613</v>
      </c>
      <c r="F1232" s="15" t="str">
        <f>IFERROR(VLOOKUP(VENTAS[[#This Row],[Código del producto Vendido]],STOCK[],5,FALSE),"-")</f>
        <v>-</v>
      </c>
      <c r="G1232" s="15">
        <v>1</v>
      </c>
      <c r="H1232" s="16">
        <v>12</v>
      </c>
      <c r="I1232" s="16">
        <f>VENTAS[[#This Row],[Cantidad]]*VENTAS[[#This Row],[Precio Venta]]</f>
        <v>12</v>
      </c>
      <c r="J1232" s="16">
        <f>IF(VENTAS[[#This Row],[Nombre del Gestor]]&gt;1,VENTAS[[#This Row],[Total]]*10%,0)</f>
        <v>1.2</v>
      </c>
      <c r="K12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232" s="16">
        <f>VENTAS[[#This Row],[Total]]-VENTAS[[#This Row],[Comisión 10%]]-VENTAS[[#This Row],[Costo SIN Comision]]</f>
        <v>-1.2</v>
      </c>
      <c r="M1232" s="16"/>
    </row>
    <row r="1233" ht="20" customHeight="1" spans="1:13">
      <c r="A1233" s="10">
        <v>45528</v>
      </c>
      <c r="B1233" s="11"/>
      <c r="C1233" s="11" t="s">
        <v>20614</v>
      </c>
      <c r="D1233" s="11" t="s">
        <v>20253</v>
      </c>
      <c r="E1233" s="11" t="s">
        <v>19852</v>
      </c>
      <c r="F1233" s="15" t="str">
        <f>IFERROR(VLOOKUP(VENTAS[[#This Row],[Código del producto Vendido]],STOCK[],5,FALSE),"-")</f>
        <v>-</v>
      </c>
      <c r="G1233" s="15">
        <v>1</v>
      </c>
      <c r="H1233" s="16">
        <v>25</v>
      </c>
      <c r="I1233" s="16">
        <f>VENTAS[[#This Row],[Cantidad]]*VENTAS[[#This Row],[Precio Venta]]</f>
        <v>25</v>
      </c>
      <c r="J1233" s="16">
        <f>IF(VENTAS[[#This Row],[Nombre del Gestor]]&gt;1,VENTAS[[#This Row],[Total]]*10%,0)</f>
        <v>2.5</v>
      </c>
      <c r="K12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33" s="16">
        <f>VENTAS[[#This Row],[Total]]-VENTAS[[#This Row],[Comisión 10%]]-VENTAS[[#This Row],[Costo SIN Comision]]</f>
        <v>-2.5</v>
      </c>
      <c r="M1233" s="16"/>
    </row>
    <row r="1234" ht="20" customHeight="1" spans="1:13">
      <c r="A1234" s="10">
        <v>45527</v>
      </c>
      <c r="B1234" s="11"/>
      <c r="C1234" s="11" t="s">
        <v>20615</v>
      </c>
      <c r="D1234" s="11"/>
      <c r="E1234" s="11" t="s">
        <v>20616</v>
      </c>
      <c r="F1234" s="15" t="str">
        <f>IFERROR(VLOOKUP(VENTAS[[#This Row],[Código del producto Vendido]],STOCK[],5,FALSE),"-")</f>
        <v>-</v>
      </c>
      <c r="G1234" s="15">
        <v>1</v>
      </c>
      <c r="H1234" s="16">
        <v>0</v>
      </c>
      <c r="I1234" s="16">
        <f>VENTAS[[#This Row],[Cantidad]]*VENTAS[[#This Row],[Precio Venta]]</f>
        <v>0</v>
      </c>
      <c r="J1234" s="16">
        <f>IF(VENTAS[[#This Row],[Nombre del Gestor]]&gt;1,VENTAS[[#This Row],[Total]]*10%,0)</f>
        <v>0</v>
      </c>
      <c r="K12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234" s="16">
        <f>VENTAS[[#This Row],[Total]]-VENTAS[[#This Row],[Comisión 10%]]-VENTAS[[#This Row],[Costo SIN Comision]]</f>
        <v>0</v>
      </c>
      <c r="M1234" s="16"/>
    </row>
    <row r="1235" ht="20" customHeight="1" spans="1:13">
      <c r="A1235" s="10">
        <v>45527</v>
      </c>
      <c r="B1235" s="11"/>
      <c r="C1235" s="11" t="s">
        <v>20242</v>
      </c>
      <c r="D1235" s="11"/>
      <c r="E1235" s="11" t="s">
        <v>19879</v>
      </c>
      <c r="F1235" s="15" t="str">
        <f>IFERROR(VLOOKUP(VENTAS[[#This Row],[Código del producto Vendido]],STOCK[],5,FALSE),"-")</f>
        <v>-</v>
      </c>
      <c r="G1235" s="15">
        <v>1</v>
      </c>
      <c r="H1235" s="16">
        <v>15</v>
      </c>
      <c r="I1235" s="16">
        <f>VENTAS[[#This Row],[Cantidad]]*VENTAS[[#This Row],[Precio Venta]]</f>
        <v>15</v>
      </c>
      <c r="J1235" s="16">
        <f>IF(VENTAS[[#This Row],[Nombre del Gestor]]&gt;1,VENTAS[[#This Row],[Total]]*10%,0)</f>
        <v>0</v>
      </c>
      <c r="K12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235" s="16">
        <f>VENTAS[[#This Row],[Total]]-VENTAS[[#This Row],[Comisión 10%]]-VENTAS[[#This Row],[Costo SIN Comision]]</f>
        <v>0</v>
      </c>
      <c r="M1235" s="16"/>
    </row>
    <row r="1236" ht="20" customHeight="1" spans="1:13">
      <c r="A1236" s="10">
        <v>45527</v>
      </c>
      <c r="B1236" s="11"/>
      <c r="C1236" s="11" t="s">
        <v>20617</v>
      </c>
      <c r="D1236" s="11"/>
      <c r="E1236" s="11" t="s">
        <v>16608</v>
      </c>
      <c r="F1236" s="15" t="str">
        <f>IFERROR(VLOOKUP(VENTAS[[#This Row],[Código del producto Vendido]],STOCK[],5,FALSE),"-")</f>
        <v>Bermuda negra denim - Talla S_M</v>
      </c>
      <c r="G1236" s="15">
        <v>1</v>
      </c>
      <c r="H1236" s="16">
        <v>20</v>
      </c>
      <c r="I1236" s="16">
        <f>VENTAS[[#This Row],[Cantidad]]*VENTAS[[#This Row],[Precio Venta]]</f>
        <v>20</v>
      </c>
      <c r="J1236" s="16">
        <f>IF(VENTAS[[#This Row],[Nombre del Gestor]]&gt;1,VENTAS[[#This Row],[Total]]*10%,0)</f>
        <v>0</v>
      </c>
      <c r="K12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1236" s="16">
        <f>VENTAS[[#This Row],[Total]]-VENTAS[[#This Row],[Comisión 10%]]-VENTAS[[#This Row],[Costo SIN Comision]]</f>
        <v>3</v>
      </c>
      <c r="M1236" s="16"/>
    </row>
    <row r="1237" ht="20" customHeight="1" spans="1:13">
      <c r="A1237" s="10">
        <v>45527</v>
      </c>
      <c r="B1237" s="11"/>
      <c r="C1237" s="11"/>
      <c r="D1237" s="11" t="s">
        <v>20115</v>
      </c>
      <c r="E1237" s="11" t="s">
        <v>20618</v>
      </c>
      <c r="F1237" s="15" t="str">
        <f>IFERROR(VLOOKUP(VENTAS[[#This Row],[Código del producto Vendido]],STOCK[],5,FALSE),"-")</f>
        <v>-</v>
      </c>
      <c r="G1237" s="15">
        <v>1</v>
      </c>
      <c r="H1237" s="16">
        <v>13</v>
      </c>
      <c r="I1237" s="16">
        <f>VENTAS[[#This Row],[Cantidad]]*VENTAS[[#This Row],[Precio Venta]]</f>
        <v>13</v>
      </c>
      <c r="J1237" s="16">
        <f>IF(VENTAS[[#This Row],[Nombre del Gestor]]&gt;1,VENTAS[[#This Row],[Total]]*10%,0)</f>
        <v>1.3</v>
      </c>
      <c r="K12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237" s="16">
        <f>VENTAS[[#This Row],[Total]]-VENTAS[[#This Row],[Comisión 10%]]-VENTAS[[#This Row],[Costo SIN Comision]]</f>
        <v>-1.3</v>
      </c>
      <c r="M1237" s="16"/>
    </row>
    <row r="1238" ht="20" customHeight="1" spans="1:13">
      <c r="A1238" s="10">
        <v>45527</v>
      </c>
      <c r="B1238" s="11"/>
      <c r="C1238" s="11" t="s">
        <v>20490</v>
      </c>
      <c r="D1238" s="11"/>
      <c r="E1238" s="11" t="s">
        <v>20619</v>
      </c>
      <c r="F1238" s="15" t="str">
        <f>IFERROR(VLOOKUP(VENTAS[[#This Row],[Código del producto Vendido]],STOCK[],5,FALSE),"-")</f>
        <v>-</v>
      </c>
      <c r="G1238" s="15">
        <v>1</v>
      </c>
      <c r="H1238" s="16">
        <v>35</v>
      </c>
      <c r="I1238" s="16">
        <f>VENTAS[[#This Row],[Cantidad]]*VENTAS[[#This Row],[Precio Venta]]</f>
        <v>35</v>
      </c>
      <c r="J1238" s="16">
        <f>IF(VENTAS[[#This Row],[Nombre del Gestor]]&gt;1,VENTAS[[#This Row],[Total]]*10%,0)</f>
        <v>0</v>
      </c>
      <c r="K12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38" s="16">
        <f>VENTAS[[#This Row],[Total]]-VENTAS[[#This Row],[Comisión 10%]]-VENTAS[[#This Row],[Costo SIN Comision]]</f>
        <v>0</v>
      </c>
      <c r="M1238" s="16"/>
    </row>
    <row r="1239" ht="20" customHeight="1" spans="1:13">
      <c r="A1239" s="10">
        <v>45508</v>
      </c>
      <c r="B1239" s="11"/>
      <c r="C1239" s="11" t="s">
        <v>20620</v>
      </c>
      <c r="D1239" s="11" t="s">
        <v>20377</v>
      </c>
      <c r="E1239" s="11" t="s">
        <v>20347</v>
      </c>
      <c r="F1239" s="15" t="str">
        <f>IFERROR(VLOOKUP(VENTAS[[#This Row],[Código del producto Vendido]],STOCK[],5,FALSE),"-")</f>
        <v>-</v>
      </c>
      <c r="G1239" s="15">
        <v>1</v>
      </c>
      <c r="H1239" s="16">
        <v>32</v>
      </c>
      <c r="I1239" s="16">
        <f>VENTAS[[#This Row],[Cantidad]]*VENTAS[[#This Row],[Precio Venta]]</f>
        <v>32</v>
      </c>
      <c r="J1239" s="16">
        <f>IF(VENTAS[[#This Row],[Nombre del Gestor]]&gt;1,VENTAS[[#This Row],[Total]]*10%,0)</f>
        <v>3.2</v>
      </c>
      <c r="K12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1239" s="16">
        <f>VENTAS[[#This Row],[Total]]-VENTAS[[#This Row],[Comisión 10%]]-VENTAS[[#This Row],[Costo SIN Comision]]</f>
        <v>-3.2</v>
      </c>
      <c r="M1239" s="16"/>
    </row>
    <row r="1240" ht="20" customHeight="1" spans="1:13">
      <c r="A1240" s="10">
        <v>45508</v>
      </c>
      <c r="B1240" s="11"/>
      <c r="C1240" s="11" t="s">
        <v>20621</v>
      </c>
      <c r="D1240" s="11" t="s">
        <v>20377</v>
      </c>
      <c r="E1240" s="11" t="s">
        <v>20622</v>
      </c>
      <c r="F1240" s="15" t="str">
        <f>IFERROR(VLOOKUP(VENTAS[[#This Row],[Código del producto Vendido]],STOCK[],5,FALSE),"-")</f>
        <v>-</v>
      </c>
      <c r="G1240" s="15">
        <v>1</v>
      </c>
      <c r="H1240" s="16">
        <v>35</v>
      </c>
      <c r="I1240" s="16">
        <f>VENTAS[[#This Row],[Cantidad]]*VENTAS[[#This Row],[Precio Venta]]</f>
        <v>35</v>
      </c>
      <c r="J1240" s="16">
        <f>IF(VENTAS[[#This Row],[Nombre del Gestor]]&gt;1,VENTAS[[#This Row],[Total]]*10%,0)</f>
        <v>3.5</v>
      </c>
      <c r="K12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40" s="16">
        <f>VENTAS[[#This Row],[Total]]-VENTAS[[#This Row],[Comisión 10%]]-VENTAS[[#This Row],[Costo SIN Comision]]</f>
        <v>-3.5</v>
      </c>
      <c r="M1240" s="16"/>
    </row>
    <row r="1241" ht="20" customHeight="1" spans="1:13">
      <c r="A1241" s="10">
        <v>45509</v>
      </c>
      <c r="B1241" s="11"/>
      <c r="C1241" s="11" t="s">
        <v>20623</v>
      </c>
      <c r="D1241" s="11" t="s">
        <v>20377</v>
      </c>
      <c r="E1241" s="11" t="s">
        <v>16433</v>
      </c>
      <c r="F1241" s="15" t="str">
        <f>IFERROR(VLOOKUP(VENTAS[[#This Row],[Código del producto Vendido]],STOCK[],5,FALSE),"-")</f>
        <v>Vestido floral de mangas farol - Talla M</v>
      </c>
      <c r="G1241" s="15">
        <v>1</v>
      </c>
      <c r="H1241" s="16">
        <v>20</v>
      </c>
      <c r="I1241" s="16">
        <f>VENTAS[[#This Row],[Cantidad]]*VENTAS[[#This Row],[Precio Venta]]</f>
        <v>20</v>
      </c>
      <c r="J1241" s="16">
        <f>IF(VENTAS[[#This Row],[Nombre del Gestor]]&gt;1,VENTAS[[#This Row],[Total]]*10%,0)</f>
        <v>2</v>
      </c>
      <c r="K12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9.22222222222222</v>
      </c>
      <c r="L1241" s="16">
        <f>VENTAS[[#This Row],[Total]]-VENTAS[[#This Row],[Comisión 10%]]-VENTAS[[#This Row],[Costo SIN Comision]]</f>
        <v>8.77777777777778</v>
      </c>
      <c r="M1241" s="16"/>
    </row>
    <row r="1242" ht="20" customHeight="1" spans="1:13">
      <c r="A1242" s="10">
        <v>45509</v>
      </c>
      <c r="B1242" s="11"/>
      <c r="C1242" s="11" t="s">
        <v>20624</v>
      </c>
      <c r="D1242" s="11" t="s">
        <v>20377</v>
      </c>
      <c r="E1242" s="11" t="s">
        <v>20625</v>
      </c>
      <c r="F1242" s="15" t="str">
        <f>IFERROR(VLOOKUP(VENTAS[[#This Row],[Código del producto Vendido]],STOCK[],5,FALSE),"-")</f>
        <v>-</v>
      </c>
      <c r="G1242" s="15">
        <v>1</v>
      </c>
      <c r="H1242" s="16">
        <v>25</v>
      </c>
      <c r="I1242" s="16">
        <f>VENTAS[[#This Row],[Cantidad]]*VENTAS[[#This Row],[Precio Venta]]</f>
        <v>25</v>
      </c>
      <c r="J1242" s="16">
        <f>IF(VENTAS[[#This Row],[Nombre del Gestor]]&gt;1,VENTAS[[#This Row],[Total]]*10%,0)</f>
        <v>2.5</v>
      </c>
      <c r="K12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42" s="16">
        <f>VENTAS[[#This Row],[Total]]-VENTAS[[#This Row],[Comisión 10%]]-VENTAS[[#This Row],[Costo SIN Comision]]</f>
        <v>-2.5</v>
      </c>
      <c r="M1242" s="16"/>
    </row>
    <row r="1243" ht="20" customHeight="1" spans="1:13">
      <c r="A1243" s="10">
        <v>45510</v>
      </c>
      <c r="B1243" s="11"/>
      <c r="C1243" s="11" t="s">
        <v>20626</v>
      </c>
      <c r="D1243" s="11" t="s">
        <v>20377</v>
      </c>
      <c r="E1243" s="11" t="s">
        <v>16857</v>
      </c>
      <c r="F1243" s="15" t="str">
        <f>IFERROR(VLOOKUP(VENTAS[[#This Row],[Código del producto Vendido]],STOCK[],5,FALSE),"-")</f>
        <v>Sombrero Visera de Verano - Talla Ajustable</v>
      </c>
      <c r="G1243" s="15">
        <v>1</v>
      </c>
      <c r="H1243" s="16">
        <v>15</v>
      </c>
      <c r="I1243" s="16">
        <f>VENTAS[[#This Row],[Cantidad]]*VENTAS[[#This Row],[Precio Venta]]</f>
        <v>15</v>
      </c>
      <c r="J1243" s="16">
        <f>IF(VENTAS[[#This Row],[Nombre del Gestor]]&gt;1,VENTAS[[#This Row],[Total]]*10%,0)</f>
        <v>1.5</v>
      </c>
      <c r="K12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6.36</v>
      </c>
      <c r="L1243" s="16">
        <f>VENTAS[[#This Row],[Total]]-VENTAS[[#This Row],[Comisión 10%]]-VENTAS[[#This Row],[Costo SIN Comision]]</f>
        <v>7.14</v>
      </c>
      <c r="M1243" s="16"/>
    </row>
    <row r="1244" ht="20" customHeight="1" spans="1:13">
      <c r="A1244" s="10">
        <v>45510</v>
      </c>
      <c r="B1244" s="11"/>
      <c r="C1244" s="11" t="s">
        <v>20626</v>
      </c>
      <c r="D1244" s="11" t="s">
        <v>20377</v>
      </c>
      <c r="E1244" s="11" t="s">
        <v>20497</v>
      </c>
      <c r="F1244" s="15" t="str">
        <f>IFERROR(VLOOKUP(VENTAS[[#This Row],[Código del producto Vendido]],STOCK[],5,FALSE),"-")</f>
        <v>-</v>
      </c>
      <c r="G1244" s="15">
        <v>1</v>
      </c>
      <c r="H1244" s="16">
        <v>12</v>
      </c>
      <c r="I1244" s="16">
        <f>VENTAS[[#This Row],[Cantidad]]*VENTAS[[#This Row],[Precio Venta]]</f>
        <v>12</v>
      </c>
      <c r="J1244" s="16">
        <f>IF(VENTAS[[#This Row],[Nombre del Gestor]]&gt;1,VENTAS[[#This Row],[Total]]*10%,0)</f>
        <v>1.2</v>
      </c>
      <c r="K12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244" s="16">
        <f>VENTAS[[#This Row],[Total]]-VENTAS[[#This Row],[Comisión 10%]]-VENTAS[[#This Row],[Costo SIN Comision]]</f>
        <v>-1.2</v>
      </c>
      <c r="M1244" s="16"/>
    </row>
    <row r="1245" ht="20" customHeight="1" spans="1:13">
      <c r="A1245" s="10">
        <v>45511</v>
      </c>
      <c r="B1245" s="11"/>
      <c r="C1245" s="11" t="s">
        <v>20627</v>
      </c>
      <c r="D1245" s="11" t="s">
        <v>20377</v>
      </c>
      <c r="E1245" s="11" t="s">
        <v>20628</v>
      </c>
      <c r="F1245" s="15" t="str">
        <f>IFERROR(VLOOKUP(VENTAS[[#This Row],[Código del producto Vendido]],STOCK[],5,FALSE),"-")</f>
        <v>-</v>
      </c>
      <c r="G1245" s="15">
        <v>1</v>
      </c>
      <c r="H1245" s="16">
        <v>10</v>
      </c>
      <c r="I1245" s="16">
        <f>VENTAS[[#This Row],[Cantidad]]*VENTAS[[#This Row],[Precio Venta]]</f>
        <v>10</v>
      </c>
      <c r="J1245" s="16">
        <f>IF(VENTAS[[#This Row],[Nombre del Gestor]]&gt;1,VENTAS[[#This Row],[Total]]*10%,0)</f>
        <v>1</v>
      </c>
      <c r="K12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245" s="16">
        <f>VENTAS[[#This Row],[Total]]-VENTAS[[#This Row],[Comisión 10%]]-VENTAS[[#This Row],[Costo SIN Comision]]</f>
        <v>-1</v>
      </c>
      <c r="M1245" s="16"/>
    </row>
    <row r="1246" ht="20" customHeight="1" spans="1:13">
      <c r="A1246" s="10">
        <v>45511</v>
      </c>
      <c r="B1246" s="11"/>
      <c r="C1246" s="11" t="s">
        <v>20627</v>
      </c>
      <c r="D1246" s="11" t="s">
        <v>20377</v>
      </c>
      <c r="E1246" s="11" t="s">
        <v>20629</v>
      </c>
      <c r="F1246" s="15" t="str">
        <f>IFERROR(VLOOKUP(VENTAS[[#This Row],[Código del producto Vendido]],STOCK[],5,FALSE),"-")</f>
        <v>-</v>
      </c>
      <c r="G1246" s="15">
        <v>0</v>
      </c>
      <c r="H1246" s="16">
        <v>10</v>
      </c>
      <c r="I1246" s="16">
        <f>VENTAS[[#This Row],[Cantidad]]*VENTAS[[#This Row],[Precio Venta]]</f>
        <v>0</v>
      </c>
      <c r="J1246" s="16">
        <f>IF(VENTAS[[#This Row],[Nombre del Gestor]]&gt;1,VENTAS[[#This Row],[Total]]*10%,0)</f>
        <v>0</v>
      </c>
      <c r="K12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246" s="16">
        <f>VENTAS[[#This Row],[Total]]-VENTAS[[#This Row],[Comisión 10%]]-VENTAS[[#This Row],[Costo SIN Comision]]</f>
        <v>0</v>
      </c>
      <c r="M1246" s="16"/>
    </row>
    <row r="1247" ht="20" customHeight="1" spans="1:13">
      <c r="A1247" s="10">
        <v>45511</v>
      </c>
      <c r="B1247" s="11"/>
      <c r="C1247" s="11" t="s">
        <v>20630</v>
      </c>
      <c r="D1247" s="11" t="s">
        <v>20377</v>
      </c>
      <c r="E1247" s="11" t="s">
        <v>16427</v>
      </c>
      <c r="F1247" s="15" t="str">
        <f>IFERROR(VLOOKUP(VENTAS[[#This Row],[Código del producto Vendido]],STOCK[],5,FALSE),"-")</f>
        <v>Top corsetero asimétrico - Talla XS</v>
      </c>
      <c r="G1247" s="15">
        <v>1</v>
      </c>
      <c r="H1247" s="16">
        <v>9</v>
      </c>
      <c r="I1247" s="16">
        <f>VENTAS[[#This Row],[Cantidad]]*VENTAS[[#This Row],[Precio Venta]]</f>
        <v>9</v>
      </c>
      <c r="J1247" s="16">
        <f>IF(VENTAS[[#This Row],[Nombre del Gestor]]&gt;1,VENTAS[[#This Row],[Total]]*10%,0)</f>
        <v>0.9</v>
      </c>
      <c r="K12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5.20833333333333</v>
      </c>
      <c r="L1247" s="16">
        <f>VENTAS[[#This Row],[Total]]-VENTAS[[#This Row],[Comisión 10%]]-VENTAS[[#This Row],[Costo SIN Comision]]</f>
        <v>2.89166666666667</v>
      </c>
      <c r="M1247" s="16"/>
    </row>
    <row r="1248" ht="20" customHeight="1" spans="1:13">
      <c r="A1248" s="10">
        <v>45516</v>
      </c>
      <c r="B1248" s="11"/>
      <c r="C1248" s="11" t="s">
        <v>20631</v>
      </c>
      <c r="D1248" s="11" t="s">
        <v>20377</v>
      </c>
      <c r="E1248" s="11" t="s">
        <v>20632</v>
      </c>
      <c r="F1248" s="15" t="str">
        <f>IFERROR(VLOOKUP(VENTAS[[#This Row],[Código del producto Vendido]],STOCK[],5,FALSE),"-")</f>
        <v>-</v>
      </c>
      <c r="G1248" s="15">
        <v>1</v>
      </c>
      <c r="H1248" s="16">
        <v>18</v>
      </c>
      <c r="I1248" s="16">
        <f>VENTAS[[#This Row],[Cantidad]]*VENTAS[[#This Row],[Precio Venta]]</f>
        <v>18</v>
      </c>
      <c r="J1248" s="16">
        <f>IF(VENTAS[[#This Row],[Nombre del Gestor]]&gt;1,VENTAS[[#This Row],[Total]]*10%,0)</f>
        <v>1.8</v>
      </c>
      <c r="K12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248" s="16">
        <f>VENTAS[[#This Row],[Total]]-VENTAS[[#This Row],[Comisión 10%]]-VENTAS[[#This Row],[Costo SIN Comision]]</f>
        <v>-1.8</v>
      </c>
      <c r="M1248" s="16"/>
    </row>
    <row r="1249" ht="20" customHeight="1" spans="1:13">
      <c r="A1249" s="10">
        <v>45521</v>
      </c>
      <c r="B1249" s="11"/>
      <c r="C1249" s="11" t="s">
        <v>20633</v>
      </c>
      <c r="D1249" s="11" t="s">
        <v>20377</v>
      </c>
      <c r="E1249" s="11" t="s">
        <v>20634</v>
      </c>
      <c r="F1249" s="15" t="str">
        <f>IFERROR(VLOOKUP(VENTAS[[#This Row],[Código del producto Vendido]],STOCK[],5,FALSE),"-")</f>
        <v>-</v>
      </c>
      <c r="G1249" s="15">
        <v>1</v>
      </c>
      <c r="H1249" s="16">
        <v>25</v>
      </c>
      <c r="I1249" s="16">
        <f>VENTAS[[#This Row],[Cantidad]]*VENTAS[[#This Row],[Precio Venta]]</f>
        <v>25</v>
      </c>
      <c r="J1249" s="16">
        <f>IF(VENTAS[[#This Row],[Nombre del Gestor]]&gt;1,VENTAS[[#This Row],[Total]]*10%,0)</f>
        <v>2.5</v>
      </c>
      <c r="K12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49" s="16">
        <f>VENTAS[[#This Row],[Total]]-VENTAS[[#This Row],[Comisión 10%]]-VENTAS[[#This Row],[Costo SIN Comision]]</f>
        <v>-2.5</v>
      </c>
      <c r="M1249" s="16"/>
    </row>
    <row r="1250" ht="20" customHeight="1" spans="1:13">
      <c r="A1250" s="10">
        <v>45523</v>
      </c>
      <c r="B1250" s="11"/>
      <c r="C1250" s="11" t="s">
        <v>20635</v>
      </c>
      <c r="D1250" s="11" t="s">
        <v>20377</v>
      </c>
      <c r="E1250" s="11" t="s">
        <v>20636</v>
      </c>
      <c r="F1250" s="15" t="str">
        <f>IFERROR(VLOOKUP(VENTAS[[#This Row],[Código del producto Vendido]],STOCK[],5,FALSE),"-")</f>
        <v>-</v>
      </c>
      <c r="G1250" s="15">
        <v>1</v>
      </c>
      <c r="H1250" s="16">
        <v>28</v>
      </c>
      <c r="I1250" s="16">
        <f>VENTAS[[#This Row],[Cantidad]]*VENTAS[[#This Row],[Precio Venta]]</f>
        <v>28</v>
      </c>
      <c r="J1250" s="16">
        <f>IF(VENTAS[[#This Row],[Nombre del Gestor]]&gt;1,VENTAS[[#This Row],[Total]]*10%,0)</f>
        <v>2.8</v>
      </c>
      <c r="K12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250" s="16">
        <f>VENTAS[[#This Row],[Total]]-VENTAS[[#This Row],[Comisión 10%]]-VENTAS[[#This Row],[Costo SIN Comision]]</f>
        <v>-2.8</v>
      </c>
      <c r="M1250" s="16"/>
    </row>
    <row r="1251" ht="20" customHeight="1" spans="1:13">
      <c r="A1251" s="10">
        <v>45524</v>
      </c>
      <c r="B1251" s="11"/>
      <c r="C1251" s="11" t="s">
        <v>20534</v>
      </c>
      <c r="D1251" s="11" t="s">
        <v>20377</v>
      </c>
      <c r="E1251" s="11" t="s">
        <v>20619</v>
      </c>
      <c r="F1251" s="15" t="str">
        <f>IFERROR(VLOOKUP(VENTAS[[#This Row],[Código del producto Vendido]],STOCK[],5,FALSE),"-")</f>
        <v>-</v>
      </c>
      <c r="G1251" s="15">
        <v>1</v>
      </c>
      <c r="H1251" s="16">
        <v>35</v>
      </c>
      <c r="I1251" s="16">
        <f>VENTAS[[#This Row],[Cantidad]]*VENTAS[[#This Row],[Precio Venta]]</f>
        <v>35</v>
      </c>
      <c r="J1251" s="16">
        <f>IF(VENTAS[[#This Row],[Nombre del Gestor]]&gt;1,VENTAS[[#This Row],[Total]]*10%,0)</f>
        <v>3.5</v>
      </c>
      <c r="K12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51" s="16">
        <f>VENTAS[[#This Row],[Total]]-VENTAS[[#This Row],[Comisión 10%]]-VENTAS[[#This Row],[Costo SIN Comision]]</f>
        <v>-3.5</v>
      </c>
      <c r="M1251" s="16"/>
    </row>
    <row r="1252" ht="20" customHeight="1" spans="1:13">
      <c r="A1252" s="10">
        <v>45525</v>
      </c>
      <c r="B1252" s="11"/>
      <c r="C1252" s="11" t="s">
        <v>20637</v>
      </c>
      <c r="D1252" s="11" t="s">
        <v>20377</v>
      </c>
      <c r="E1252" s="11" t="s">
        <v>20638</v>
      </c>
      <c r="F1252" s="15" t="str">
        <f>IFERROR(VLOOKUP(VENTAS[[#This Row],[Código del producto Vendido]],STOCK[],5,FALSE),"-")</f>
        <v>-</v>
      </c>
      <c r="G1252" s="15">
        <v>1</v>
      </c>
      <c r="H1252" s="16">
        <v>25</v>
      </c>
      <c r="I1252" s="16">
        <f>VENTAS[[#This Row],[Cantidad]]*VENTAS[[#This Row],[Precio Venta]]</f>
        <v>25</v>
      </c>
      <c r="J1252" s="16">
        <f>IF(VENTAS[[#This Row],[Nombre del Gestor]]&gt;1,VENTAS[[#This Row],[Total]]*10%,0)</f>
        <v>2.5</v>
      </c>
      <c r="K12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52" s="16">
        <f>VENTAS[[#This Row],[Total]]-VENTAS[[#This Row],[Comisión 10%]]-VENTAS[[#This Row],[Costo SIN Comision]]</f>
        <v>-2.5</v>
      </c>
      <c r="M1252" s="16"/>
    </row>
    <row r="1253" ht="20" customHeight="1" spans="1:13">
      <c r="A1253" s="10">
        <v>45527</v>
      </c>
      <c r="B1253" s="11"/>
      <c r="C1253" s="11" t="s">
        <v>20639</v>
      </c>
      <c r="D1253" s="11" t="s">
        <v>20377</v>
      </c>
      <c r="E1253" s="11" t="s">
        <v>16838</v>
      </c>
      <c r="F1253" s="15" t="str">
        <f>IFERROR(VLOOKUP(VENTAS[[#This Row],[Código del producto Vendido]],STOCK[],5,FALSE),"-")</f>
        <v>Pullover corto unicolor blanco - Talla S</v>
      </c>
      <c r="G1253" s="15">
        <v>1</v>
      </c>
      <c r="H1253" s="16">
        <v>10</v>
      </c>
      <c r="I1253" s="16">
        <f>VENTAS[[#This Row],[Cantidad]]*VENTAS[[#This Row],[Precio Venta]]</f>
        <v>10</v>
      </c>
      <c r="J1253" s="16">
        <f>IF(VENTAS[[#This Row],[Nombre del Gestor]]&gt;1,VENTAS[[#This Row],[Total]]*10%,0)</f>
        <v>1</v>
      </c>
      <c r="K12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4.32</v>
      </c>
      <c r="L1253" s="16">
        <f>VENTAS[[#This Row],[Total]]-VENTAS[[#This Row],[Comisión 10%]]-VENTAS[[#This Row],[Costo SIN Comision]]</f>
        <v>4.68</v>
      </c>
      <c r="M1253" s="16"/>
    </row>
    <row r="1254" ht="20" customHeight="1" spans="1:13">
      <c r="A1254" s="10">
        <v>45527</v>
      </c>
      <c r="B1254" s="11"/>
      <c r="C1254" s="11" t="s">
        <v>20639</v>
      </c>
      <c r="D1254" s="11" t="s">
        <v>20377</v>
      </c>
      <c r="E1254" s="11" t="s">
        <v>20625</v>
      </c>
      <c r="F1254" s="15" t="str">
        <f>IFERROR(VLOOKUP(VENTAS[[#This Row],[Código del producto Vendido]],STOCK[],5,FALSE),"-")</f>
        <v>-</v>
      </c>
      <c r="G1254" s="15">
        <v>1</v>
      </c>
      <c r="H1254" s="16">
        <v>25</v>
      </c>
      <c r="I1254" s="16">
        <f>VENTAS[[#This Row],[Cantidad]]*VENTAS[[#This Row],[Precio Venta]]</f>
        <v>25</v>
      </c>
      <c r="J1254" s="16">
        <f>IF(VENTAS[[#This Row],[Nombre del Gestor]]&gt;1,VENTAS[[#This Row],[Total]]*10%,0)</f>
        <v>2.5</v>
      </c>
      <c r="K12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54" s="16">
        <f>VENTAS[[#This Row],[Total]]-VENTAS[[#This Row],[Comisión 10%]]-VENTAS[[#This Row],[Costo SIN Comision]]</f>
        <v>-2.5</v>
      </c>
      <c r="M1254" s="16"/>
    </row>
    <row r="1255" ht="20" customHeight="1" spans="1:13">
      <c r="A1255" s="10">
        <v>45528</v>
      </c>
      <c r="B1255" s="11"/>
      <c r="C1255" s="11" t="s">
        <v>20640</v>
      </c>
      <c r="D1255" s="11" t="s">
        <v>20377</v>
      </c>
      <c r="E1255" s="11" t="s">
        <v>20641</v>
      </c>
      <c r="F1255" s="15" t="str">
        <f>IFERROR(VLOOKUP(VENTAS[[#This Row],[Código del producto Vendido]],STOCK[],5,FALSE),"-")</f>
        <v>-</v>
      </c>
      <c r="G1255" s="15">
        <v>1</v>
      </c>
      <c r="H1255" s="16">
        <v>16</v>
      </c>
      <c r="I1255" s="16">
        <f>VENTAS[[#This Row],[Cantidad]]*VENTAS[[#This Row],[Precio Venta]]</f>
        <v>16</v>
      </c>
      <c r="J1255" s="16">
        <f>IF(VENTAS[[#This Row],[Nombre del Gestor]]&gt;1,VENTAS[[#This Row],[Total]]*10%,0)</f>
        <v>1.6</v>
      </c>
      <c r="K12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1255" s="16">
        <f>VENTAS[[#This Row],[Total]]-VENTAS[[#This Row],[Comisión 10%]]-VENTAS[[#This Row],[Costo SIN Comision]]</f>
        <v>-1.6</v>
      </c>
      <c r="M1255" s="16"/>
    </row>
    <row r="1256" ht="20" customHeight="1" spans="1:13">
      <c r="A1256" s="10">
        <v>45509</v>
      </c>
      <c r="B1256" s="11"/>
      <c r="C1256" s="11" t="s">
        <v>20642</v>
      </c>
      <c r="D1256" s="11" t="s">
        <v>20395</v>
      </c>
      <c r="E1256" s="11" t="s">
        <v>20565</v>
      </c>
      <c r="F1256" s="15" t="str">
        <f>IFERROR(VLOOKUP(VENTAS[[#This Row],[Código del producto Vendido]],STOCK[],5,FALSE),"-")</f>
        <v>-</v>
      </c>
      <c r="G1256" s="15">
        <v>1</v>
      </c>
      <c r="H1256" s="16">
        <v>20</v>
      </c>
      <c r="I1256" s="16">
        <f>VENTAS[[#This Row],[Cantidad]]*VENTAS[[#This Row],[Precio Venta]]</f>
        <v>20</v>
      </c>
      <c r="J1256" s="16">
        <f>IF(VENTAS[[#This Row],[Nombre del Gestor]]&gt;1,VENTAS[[#This Row],[Total]]*10%,0)</f>
        <v>2</v>
      </c>
      <c r="K12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256" s="16">
        <f>VENTAS[[#This Row],[Total]]-VENTAS[[#This Row],[Comisión 10%]]-VENTAS[[#This Row],[Costo SIN Comision]]</f>
        <v>-2</v>
      </c>
      <c r="M1256" s="16"/>
    </row>
    <row r="1257" ht="20" customHeight="1" spans="1:13">
      <c r="A1257" s="10">
        <v>45526</v>
      </c>
      <c r="B1257" s="11"/>
      <c r="C1257" s="11" t="s">
        <v>20617</v>
      </c>
      <c r="D1257" s="11"/>
      <c r="E1257" s="11" t="s">
        <v>20643</v>
      </c>
      <c r="F1257" s="15" t="str">
        <f>IFERROR(VLOOKUP(VENTAS[[#This Row],[Código del producto Vendido]],STOCK[],5,FALSE),"-")</f>
        <v>-</v>
      </c>
      <c r="G1257" s="15">
        <v>1</v>
      </c>
      <c r="H1257" s="16">
        <v>22</v>
      </c>
      <c r="I1257" s="16">
        <f>VENTAS[[#This Row],[Cantidad]]*VENTAS[[#This Row],[Precio Venta]]</f>
        <v>22</v>
      </c>
      <c r="J1257" s="16">
        <f>IF(VENTAS[[#This Row],[Nombre del Gestor]]&gt;1,VENTAS[[#This Row],[Total]]*10%,0)</f>
        <v>0</v>
      </c>
      <c r="K12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257" s="16">
        <f>VENTAS[[#This Row],[Total]]-VENTAS[[#This Row],[Comisión 10%]]-VENTAS[[#This Row],[Costo SIN Comision]]</f>
        <v>0</v>
      </c>
      <c r="M1257" s="16"/>
    </row>
    <row r="1258" ht="20" customHeight="1" spans="1:13">
      <c r="A1258" s="10">
        <v>45509</v>
      </c>
      <c r="B1258" s="11"/>
      <c r="C1258" s="11" t="s">
        <v>20642</v>
      </c>
      <c r="D1258" s="11" t="s">
        <v>20395</v>
      </c>
      <c r="E1258" s="11" t="s">
        <v>20574</v>
      </c>
      <c r="F1258" s="15" t="str">
        <f>IFERROR(VLOOKUP(VENTAS[[#This Row],[Código del producto Vendido]],STOCK[],5,FALSE),"-")</f>
        <v>-</v>
      </c>
      <c r="G1258" s="15">
        <v>1</v>
      </c>
      <c r="H1258" s="16">
        <v>25</v>
      </c>
      <c r="I1258" s="16">
        <f>VENTAS[[#This Row],[Cantidad]]*VENTAS[[#This Row],[Precio Venta]]</f>
        <v>25</v>
      </c>
      <c r="J1258" s="16">
        <f>IF(VENTAS[[#This Row],[Nombre del Gestor]]&gt;1,VENTAS[[#This Row],[Total]]*10%,0)</f>
        <v>2.5</v>
      </c>
      <c r="K12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58" s="16">
        <f>VENTAS[[#This Row],[Total]]-VENTAS[[#This Row],[Comisión 10%]]-VENTAS[[#This Row],[Costo SIN Comision]]</f>
        <v>-2.5</v>
      </c>
      <c r="M1258" s="16"/>
    </row>
    <row r="1259" ht="20" customHeight="1" spans="1:13">
      <c r="A1259" s="10">
        <v>45520</v>
      </c>
      <c r="B1259" s="11"/>
      <c r="C1259" s="11" t="s">
        <v>20644</v>
      </c>
      <c r="D1259" s="11" t="s">
        <v>20395</v>
      </c>
      <c r="E1259" s="11" t="s">
        <v>20555</v>
      </c>
      <c r="F1259" s="15" t="str">
        <f>IFERROR(VLOOKUP(VENTAS[[#This Row],[Código del producto Vendido]],STOCK[],5,FALSE),"-")</f>
        <v>-</v>
      </c>
      <c r="G1259" s="15">
        <v>1</v>
      </c>
      <c r="H1259" s="16">
        <v>25</v>
      </c>
      <c r="I1259" s="16">
        <f>VENTAS[[#This Row],[Cantidad]]*VENTAS[[#This Row],[Precio Venta]]</f>
        <v>25</v>
      </c>
      <c r="J1259" s="16">
        <f>IF(VENTAS[[#This Row],[Nombre del Gestor]]&gt;1,VENTAS[[#This Row],[Total]]*10%,0)</f>
        <v>2.5</v>
      </c>
      <c r="K12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59" s="16">
        <f>VENTAS[[#This Row],[Total]]-VENTAS[[#This Row],[Comisión 10%]]-VENTAS[[#This Row],[Costo SIN Comision]]</f>
        <v>-2.5</v>
      </c>
      <c r="M1259" s="16"/>
    </row>
    <row r="1260" ht="20" customHeight="1" spans="1:13">
      <c r="A1260" s="10">
        <v>45513</v>
      </c>
      <c r="B1260" s="11"/>
      <c r="C1260" s="11" t="s">
        <v>20645</v>
      </c>
      <c r="D1260" s="11" t="s">
        <v>20398</v>
      </c>
      <c r="E1260" s="11" t="s">
        <v>20596</v>
      </c>
      <c r="F1260" s="15" t="str">
        <f>IFERROR(VLOOKUP(VENTAS[[#This Row],[Código del producto Vendido]],STOCK[],5,FALSE),"-")</f>
        <v>-</v>
      </c>
      <c r="G1260" s="15">
        <v>1</v>
      </c>
      <c r="H1260" s="16">
        <v>22</v>
      </c>
      <c r="I1260" s="16">
        <f>VENTAS[[#This Row],[Cantidad]]*VENTAS[[#This Row],[Precio Venta]]</f>
        <v>22</v>
      </c>
      <c r="J1260" s="16">
        <f>IF(VENTAS[[#This Row],[Nombre del Gestor]]&gt;1,VENTAS[[#This Row],[Total]]*10%,0)</f>
        <v>2.2</v>
      </c>
      <c r="K12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260" s="16">
        <f>VENTAS[[#This Row],[Total]]-VENTAS[[#This Row],[Comisión 10%]]-VENTAS[[#This Row],[Costo SIN Comision]]</f>
        <v>-2.2</v>
      </c>
      <c r="M1260" s="16"/>
    </row>
    <row r="1261" ht="20" customHeight="1" spans="1:13">
      <c r="A1261" s="10">
        <v>45508</v>
      </c>
      <c r="B1261" s="11"/>
      <c r="C1261" s="11" t="s">
        <v>20646</v>
      </c>
      <c r="D1261" s="11" t="s">
        <v>20395</v>
      </c>
      <c r="E1261" s="11" t="s">
        <v>20647</v>
      </c>
      <c r="F1261" s="15" t="str">
        <f>IFERROR(VLOOKUP(VENTAS[[#This Row],[Código del producto Vendido]],STOCK[],5,FALSE),"-")</f>
        <v>-</v>
      </c>
      <c r="G1261" s="15">
        <v>1</v>
      </c>
      <c r="H1261" s="16">
        <v>28</v>
      </c>
      <c r="I1261" s="16">
        <f>VENTAS[[#This Row],[Cantidad]]*VENTAS[[#This Row],[Precio Venta]]</f>
        <v>28</v>
      </c>
      <c r="J1261" s="16">
        <f>IF(VENTAS[[#This Row],[Nombre del Gestor]]&gt;1,VENTAS[[#This Row],[Total]]*10%,0)</f>
        <v>2.8</v>
      </c>
      <c r="K12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261" s="16">
        <f>VENTAS[[#This Row],[Total]]-VENTAS[[#This Row],[Comisión 10%]]-VENTAS[[#This Row],[Costo SIN Comision]]</f>
        <v>-2.8</v>
      </c>
      <c r="M1261" s="16"/>
    </row>
    <row r="1262" ht="20" customHeight="1" spans="1:13">
      <c r="A1262" s="10">
        <v>45512</v>
      </c>
      <c r="B1262" s="11"/>
      <c r="C1262" s="11" t="s">
        <v>20648</v>
      </c>
      <c r="D1262" s="11" t="s">
        <v>20395</v>
      </c>
      <c r="E1262" s="11" t="s">
        <v>20632</v>
      </c>
      <c r="F1262" s="15" t="str">
        <f>IFERROR(VLOOKUP(VENTAS[[#This Row],[Código del producto Vendido]],STOCK[],5,FALSE),"-")</f>
        <v>-</v>
      </c>
      <c r="G1262" s="15">
        <v>1</v>
      </c>
      <c r="H1262" s="16">
        <v>18</v>
      </c>
      <c r="I1262" s="16">
        <f>VENTAS[[#This Row],[Cantidad]]*VENTAS[[#This Row],[Precio Venta]]</f>
        <v>18</v>
      </c>
      <c r="J1262" s="16">
        <f>IF(VENTAS[[#This Row],[Nombre del Gestor]]&gt;1,VENTAS[[#This Row],[Total]]*10%,0)</f>
        <v>1.8</v>
      </c>
      <c r="K12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262" s="16">
        <f>VENTAS[[#This Row],[Total]]-VENTAS[[#This Row],[Comisión 10%]]-VENTAS[[#This Row],[Costo SIN Comision]]</f>
        <v>-1.8</v>
      </c>
      <c r="M1262" s="16"/>
    </row>
    <row r="1263" ht="20" customHeight="1" spans="1:13">
      <c r="A1263" s="10">
        <v>45523</v>
      </c>
      <c r="B1263" s="11"/>
      <c r="C1263" s="11" t="s">
        <v>20649</v>
      </c>
      <c r="D1263" s="11" t="s">
        <v>20395</v>
      </c>
      <c r="E1263" s="11" t="s">
        <v>19662</v>
      </c>
      <c r="F1263" s="15" t="str">
        <f>IFERROR(VLOOKUP(VENTAS[[#This Row],[Código del producto Vendido]],STOCK[],5,FALSE),"-")</f>
        <v>-</v>
      </c>
      <c r="G1263" s="15">
        <v>1</v>
      </c>
      <c r="H1263" s="16">
        <v>25</v>
      </c>
      <c r="I1263" s="16">
        <f>VENTAS[[#This Row],[Cantidad]]*VENTAS[[#This Row],[Precio Venta]]</f>
        <v>25</v>
      </c>
      <c r="J1263" s="16">
        <f>IF(VENTAS[[#This Row],[Nombre del Gestor]]&gt;1,VENTAS[[#This Row],[Total]]*10%,0)</f>
        <v>2.5</v>
      </c>
      <c r="K12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63" s="16">
        <f>VENTAS[[#This Row],[Total]]-VENTAS[[#This Row],[Comisión 10%]]-VENTAS[[#This Row],[Costo SIN Comision]]</f>
        <v>-2.5</v>
      </c>
      <c r="M1263" s="16"/>
    </row>
    <row r="1264" ht="20" customHeight="1" spans="1:13">
      <c r="A1264" s="10">
        <v>45527</v>
      </c>
      <c r="B1264" s="11"/>
      <c r="C1264" s="11" t="s">
        <v>20650</v>
      </c>
      <c r="D1264" s="11" t="s">
        <v>20398</v>
      </c>
      <c r="E1264" s="11" t="s">
        <v>20651</v>
      </c>
      <c r="F1264" s="15" t="str">
        <f>IFERROR(VLOOKUP(VENTAS[[#This Row],[Código del producto Vendido]],STOCK[],5,FALSE),"-")</f>
        <v>-</v>
      </c>
      <c r="G1264" s="15">
        <v>1</v>
      </c>
      <c r="H1264" s="16">
        <v>40</v>
      </c>
      <c r="I1264" s="16">
        <f>VENTAS[[#This Row],[Cantidad]]*VENTAS[[#This Row],[Precio Venta]]</f>
        <v>40</v>
      </c>
      <c r="J1264" s="16">
        <f>IF(VENTAS[[#This Row],[Nombre del Gestor]]&gt;1,VENTAS[[#This Row],[Total]]*10%,0)</f>
        <v>4</v>
      </c>
      <c r="K12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264" s="16">
        <f>VENTAS[[#This Row],[Total]]-VENTAS[[#This Row],[Comisión 10%]]-VENTAS[[#This Row],[Costo SIN Comision]]</f>
        <v>-4</v>
      </c>
      <c r="M1264" s="16"/>
    </row>
    <row r="1265" ht="20" customHeight="1" spans="1:13">
      <c r="A1265" s="10">
        <v>45510</v>
      </c>
      <c r="B1265" s="11"/>
      <c r="C1265" s="11" t="s">
        <v>20652</v>
      </c>
      <c r="D1265" s="11" t="s">
        <v>20058</v>
      </c>
      <c r="E1265" s="11" t="s">
        <v>20653</v>
      </c>
      <c r="F1265" s="15" t="str">
        <f>IFERROR(VLOOKUP(VENTAS[[#This Row],[Código del producto Vendido]],STOCK[],5,FALSE),"-")</f>
        <v>-</v>
      </c>
      <c r="G1265" s="15">
        <v>1</v>
      </c>
      <c r="H1265" s="16">
        <v>30</v>
      </c>
      <c r="I1265" s="16">
        <f>VENTAS[[#This Row],[Cantidad]]*VENTAS[[#This Row],[Precio Venta]]</f>
        <v>30</v>
      </c>
      <c r="J1265" s="16">
        <f>IF(VENTAS[[#This Row],[Nombre del Gestor]]&gt;1,VENTAS[[#This Row],[Total]]*10%,0)</f>
        <v>3</v>
      </c>
      <c r="K12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265" s="16">
        <f>VENTAS[[#This Row],[Total]]-VENTAS[[#This Row],[Comisión 10%]]-VENTAS[[#This Row],[Costo SIN Comision]]</f>
        <v>-3</v>
      </c>
      <c r="M1265" s="16"/>
    </row>
    <row r="1266" ht="20" customHeight="1" spans="1:13">
      <c r="A1266" s="10">
        <v>45511</v>
      </c>
      <c r="B1266" s="11"/>
      <c r="C1266" s="11" t="s">
        <v>20654</v>
      </c>
      <c r="D1266" s="11" t="s">
        <v>20058</v>
      </c>
      <c r="E1266" s="11" t="s">
        <v>20574</v>
      </c>
      <c r="F1266" s="15" t="str">
        <f>IFERROR(VLOOKUP(VENTAS[[#This Row],[Código del producto Vendido]],STOCK[],5,FALSE),"-")</f>
        <v>-</v>
      </c>
      <c r="G1266" s="15">
        <v>1</v>
      </c>
      <c r="H1266" s="16">
        <v>25</v>
      </c>
      <c r="I1266" s="16">
        <f>VENTAS[[#This Row],[Cantidad]]*VENTAS[[#This Row],[Precio Venta]]</f>
        <v>25</v>
      </c>
      <c r="J1266" s="16">
        <f>IF(VENTAS[[#This Row],[Nombre del Gestor]]&gt;1,VENTAS[[#This Row],[Total]]*10%,0)</f>
        <v>2.5</v>
      </c>
      <c r="K12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66" s="16">
        <f>VENTAS[[#This Row],[Total]]-VENTAS[[#This Row],[Comisión 10%]]-VENTAS[[#This Row],[Costo SIN Comision]]</f>
        <v>-2.5</v>
      </c>
      <c r="M1266" s="16"/>
    </row>
    <row r="1267" ht="20" customHeight="1" spans="1:13">
      <c r="A1267" s="10">
        <v>45527</v>
      </c>
      <c r="B1267" s="11"/>
      <c r="C1267" s="11" t="s">
        <v>20530</v>
      </c>
      <c r="D1267" s="11" t="s">
        <v>20058</v>
      </c>
      <c r="E1267" s="11" t="s">
        <v>20655</v>
      </c>
      <c r="F1267" s="15" t="str">
        <f>IFERROR(VLOOKUP(VENTAS[[#This Row],[Código del producto Vendido]],STOCK[],5,FALSE),"-")</f>
        <v>-</v>
      </c>
      <c r="G1267" s="15">
        <v>1</v>
      </c>
      <c r="H1267" s="16">
        <v>30</v>
      </c>
      <c r="I1267" s="16">
        <f>VENTAS[[#This Row],[Cantidad]]*VENTAS[[#This Row],[Precio Venta]]</f>
        <v>30</v>
      </c>
      <c r="J1267" s="16">
        <f>IF(VENTAS[[#This Row],[Nombre del Gestor]]&gt;1,VENTAS[[#This Row],[Total]]*10%,0)</f>
        <v>3</v>
      </c>
      <c r="K12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267" s="16">
        <f>VENTAS[[#This Row],[Total]]-VENTAS[[#This Row],[Comisión 10%]]-VENTAS[[#This Row],[Costo SIN Comision]]</f>
        <v>-3</v>
      </c>
      <c r="M1267" s="16"/>
    </row>
    <row r="1268" ht="20" customHeight="1" spans="1:13">
      <c r="A1268" s="10">
        <v>45527</v>
      </c>
      <c r="B1268" s="11"/>
      <c r="C1268" s="11" t="s">
        <v>20530</v>
      </c>
      <c r="D1268" s="11" t="s">
        <v>20058</v>
      </c>
      <c r="E1268" s="11" t="s">
        <v>19973</v>
      </c>
      <c r="F1268" s="15" t="str">
        <f>IFERROR(VLOOKUP(VENTAS[[#This Row],[Código del producto Vendido]],STOCK[],5,FALSE),"-")</f>
        <v>-</v>
      </c>
      <c r="G1268" s="15">
        <v>1</v>
      </c>
      <c r="H1268" s="16">
        <v>15</v>
      </c>
      <c r="I1268" s="16">
        <f>VENTAS[[#This Row],[Cantidad]]*VENTAS[[#This Row],[Precio Venta]]</f>
        <v>15</v>
      </c>
      <c r="J1268" s="16">
        <f>IF(VENTAS[[#This Row],[Nombre del Gestor]]&gt;1,VENTAS[[#This Row],[Total]]*10%,0)</f>
        <v>1.5</v>
      </c>
      <c r="K12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268" s="16">
        <f>VENTAS[[#This Row],[Total]]-VENTAS[[#This Row],[Comisión 10%]]-VENTAS[[#This Row],[Costo SIN Comision]]</f>
        <v>-1.5</v>
      </c>
      <c r="M1268" s="16"/>
    </row>
    <row r="1269" ht="20" customHeight="1" spans="1:13">
      <c r="A1269" s="10">
        <v>45526</v>
      </c>
      <c r="B1269" s="11"/>
      <c r="C1269" s="11" t="s">
        <v>20656</v>
      </c>
      <c r="D1269" s="11" t="s">
        <v>20058</v>
      </c>
      <c r="E1269" s="11" t="s">
        <v>20657</v>
      </c>
      <c r="F1269" s="15" t="str">
        <f>IFERROR(VLOOKUP(VENTAS[[#This Row],[Código del producto Vendido]],STOCK[],5,FALSE),"-")</f>
        <v>-</v>
      </c>
      <c r="G1269" s="15">
        <v>1</v>
      </c>
      <c r="H1269" s="16">
        <v>35</v>
      </c>
      <c r="I1269" s="16">
        <f>VENTAS[[#This Row],[Cantidad]]*VENTAS[[#This Row],[Precio Venta]]</f>
        <v>35</v>
      </c>
      <c r="J1269" s="16">
        <f>IF(VENTAS[[#This Row],[Nombre del Gestor]]&gt;1,VENTAS[[#This Row],[Total]]*10%,0)</f>
        <v>3.5</v>
      </c>
      <c r="K12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69" s="16">
        <f>VENTAS[[#This Row],[Total]]-VENTAS[[#This Row],[Comisión 10%]]-VENTAS[[#This Row],[Costo SIN Comision]]</f>
        <v>-3.5</v>
      </c>
      <c r="M1269" s="16"/>
    </row>
    <row r="1270" ht="20" customHeight="1" spans="1:13">
      <c r="A1270" s="10">
        <v>45514</v>
      </c>
      <c r="B1270" s="11"/>
      <c r="C1270" s="11" t="s">
        <v>20537</v>
      </c>
      <c r="D1270" s="11" t="s">
        <v>20058</v>
      </c>
      <c r="E1270" s="11" t="s">
        <v>20658</v>
      </c>
      <c r="F1270" s="15" t="str">
        <f>IFERROR(VLOOKUP(VENTAS[[#This Row],[Código del producto Vendido]],STOCK[],5,FALSE),"-")</f>
        <v>-</v>
      </c>
      <c r="G1270" s="15">
        <v>1</v>
      </c>
      <c r="H1270" s="16">
        <v>18</v>
      </c>
      <c r="I1270" s="16">
        <f>VENTAS[[#This Row],[Cantidad]]*VENTAS[[#This Row],[Precio Venta]]</f>
        <v>18</v>
      </c>
      <c r="J1270" s="16">
        <f>IF(VENTAS[[#This Row],[Nombre del Gestor]]&gt;1,VENTAS[[#This Row],[Total]]*10%,0)</f>
        <v>1.8</v>
      </c>
      <c r="K12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270" s="16">
        <f>VENTAS[[#This Row],[Total]]-VENTAS[[#This Row],[Comisión 10%]]-VENTAS[[#This Row],[Costo SIN Comision]]</f>
        <v>-1.8</v>
      </c>
      <c r="M1270" s="16"/>
    </row>
    <row r="1271" ht="20" customHeight="1" spans="1:13">
      <c r="A1271" s="10">
        <v>45513</v>
      </c>
      <c r="B1271" s="11"/>
      <c r="C1271" s="11" t="s">
        <v>20659</v>
      </c>
      <c r="D1271" s="11" t="s">
        <v>20058</v>
      </c>
      <c r="E1271" s="11" t="s">
        <v>20653</v>
      </c>
      <c r="F1271" s="15" t="str">
        <f>IFERROR(VLOOKUP(VENTAS[[#This Row],[Código del producto Vendido]],STOCK[],5,FALSE),"-")</f>
        <v>-</v>
      </c>
      <c r="G1271" s="15">
        <v>1</v>
      </c>
      <c r="H1271" s="16">
        <v>30</v>
      </c>
      <c r="I1271" s="16">
        <f>VENTAS[[#This Row],[Cantidad]]*VENTAS[[#This Row],[Precio Venta]]</f>
        <v>30</v>
      </c>
      <c r="J1271" s="16">
        <f>IF(VENTAS[[#This Row],[Nombre del Gestor]]&gt;1,VENTAS[[#This Row],[Total]]*10%,0)</f>
        <v>3</v>
      </c>
      <c r="K12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271" s="16">
        <f>VENTAS[[#This Row],[Total]]-VENTAS[[#This Row],[Comisión 10%]]-VENTAS[[#This Row],[Costo SIN Comision]]</f>
        <v>-3</v>
      </c>
      <c r="M1271" s="16"/>
    </row>
    <row r="1272" ht="20" customHeight="1" spans="1:13">
      <c r="A1272" s="10">
        <v>45514</v>
      </c>
      <c r="B1272" s="11"/>
      <c r="C1272" s="11" t="s">
        <v>20660</v>
      </c>
      <c r="D1272" s="11" t="s">
        <v>20058</v>
      </c>
      <c r="E1272" s="11" t="s">
        <v>20607</v>
      </c>
      <c r="F1272" s="15" t="str">
        <f>IFERROR(VLOOKUP(VENTAS[[#This Row],[Código del producto Vendido]],STOCK[],5,FALSE),"-")</f>
        <v>-</v>
      </c>
      <c r="G1272" s="15">
        <v>1</v>
      </c>
      <c r="H1272" s="16">
        <v>35</v>
      </c>
      <c r="I1272" s="16">
        <f>VENTAS[[#This Row],[Cantidad]]*VENTAS[[#This Row],[Precio Venta]]</f>
        <v>35</v>
      </c>
      <c r="J1272" s="16">
        <f>IF(VENTAS[[#This Row],[Nombre del Gestor]]&gt;1,VENTAS[[#This Row],[Total]]*10%,0)</f>
        <v>3.5</v>
      </c>
      <c r="K12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72" s="16">
        <f>VENTAS[[#This Row],[Total]]-VENTAS[[#This Row],[Comisión 10%]]-VENTAS[[#This Row],[Costo SIN Comision]]</f>
        <v>-3.5</v>
      </c>
      <c r="M1272" s="16"/>
    </row>
    <row r="1273" ht="20" customHeight="1" spans="1:13">
      <c r="A1273" s="10">
        <v>45521</v>
      </c>
      <c r="B1273" s="11"/>
      <c r="C1273" s="11" t="s">
        <v>20057</v>
      </c>
      <c r="D1273" s="11" t="s">
        <v>20058</v>
      </c>
      <c r="E1273" s="11" t="s">
        <v>20059</v>
      </c>
      <c r="F1273" s="15" t="str">
        <f>IFERROR(VLOOKUP(VENTAS[[#This Row],[Código del producto Vendido]],STOCK[],5,FALSE),"-")</f>
        <v>-</v>
      </c>
      <c r="G1273" s="15">
        <v>1</v>
      </c>
      <c r="H1273" s="16">
        <v>40</v>
      </c>
      <c r="I1273" s="16">
        <f>VENTAS[[#This Row],[Cantidad]]*VENTAS[[#This Row],[Precio Venta]]</f>
        <v>40</v>
      </c>
      <c r="J1273" s="16">
        <f>IF(VENTAS[[#This Row],[Nombre del Gestor]]&gt;1,VENTAS[[#This Row],[Total]]*10%,0)</f>
        <v>4</v>
      </c>
      <c r="K12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273" s="16">
        <f>VENTAS[[#This Row],[Total]]-VENTAS[[#This Row],[Comisión 10%]]-VENTAS[[#This Row],[Costo SIN Comision]]</f>
        <v>-4</v>
      </c>
      <c r="M1273" s="16"/>
    </row>
    <row r="1274" ht="20" customHeight="1" spans="1:13">
      <c r="A1274" s="10">
        <v>45523</v>
      </c>
      <c r="B1274" s="11"/>
      <c r="C1274" s="11" t="s">
        <v>20661</v>
      </c>
      <c r="D1274" s="11" t="s">
        <v>20058</v>
      </c>
      <c r="E1274" s="11" t="s">
        <v>20218</v>
      </c>
      <c r="F1274" s="15" t="str">
        <f>IFERROR(VLOOKUP(VENTAS[[#This Row],[Código del producto Vendido]],STOCK[],5,FALSE),"-")</f>
        <v>-</v>
      </c>
      <c r="G1274" s="15">
        <v>1</v>
      </c>
      <c r="H1274" s="16">
        <v>25</v>
      </c>
      <c r="I1274" s="16">
        <f>VENTAS[[#This Row],[Cantidad]]*VENTAS[[#This Row],[Precio Venta]]</f>
        <v>25</v>
      </c>
      <c r="J1274" s="16">
        <f>IF(VENTAS[[#This Row],[Nombre del Gestor]]&gt;1,VENTAS[[#This Row],[Total]]*10%,0)</f>
        <v>2.5</v>
      </c>
      <c r="K12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74" s="16">
        <f>VENTAS[[#This Row],[Total]]-VENTAS[[#This Row],[Comisión 10%]]-VENTAS[[#This Row],[Costo SIN Comision]]</f>
        <v>-2.5</v>
      </c>
      <c r="M1274" s="16"/>
    </row>
    <row r="1275" ht="20" customHeight="1" spans="1:13">
      <c r="A1275" s="10">
        <v>45513</v>
      </c>
      <c r="B1275" s="11"/>
      <c r="C1275" s="11" t="s">
        <v>20662</v>
      </c>
      <c r="D1275" s="11" t="s">
        <v>20058</v>
      </c>
      <c r="E1275" s="11" t="s">
        <v>20663</v>
      </c>
      <c r="F1275" s="15" t="str">
        <f>IFERROR(VLOOKUP(VENTAS[[#This Row],[Código del producto Vendido]],STOCK[],5,FALSE),"-")</f>
        <v>-</v>
      </c>
      <c r="G1275" s="15">
        <v>1</v>
      </c>
      <c r="H1275" s="16">
        <v>28</v>
      </c>
      <c r="I1275" s="16">
        <f>VENTAS[[#This Row],[Cantidad]]*VENTAS[[#This Row],[Precio Venta]]</f>
        <v>28</v>
      </c>
      <c r="J1275" s="16">
        <f>IF(VENTAS[[#This Row],[Nombre del Gestor]]&gt;1,VENTAS[[#This Row],[Total]]*10%,0)</f>
        <v>2.8</v>
      </c>
      <c r="K12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275" s="16">
        <f>VENTAS[[#This Row],[Total]]-VENTAS[[#This Row],[Comisión 10%]]-VENTAS[[#This Row],[Costo SIN Comision]]</f>
        <v>-2.8</v>
      </c>
      <c r="M1275" s="16"/>
    </row>
    <row r="1276" ht="20" customHeight="1" spans="1:13">
      <c r="A1276" s="10">
        <v>45513</v>
      </c>
      <c r="B1276" s="11"/>
      <c r="C1276" s="11" t="s">
        <v>20662</v>
      </c>
      <c r="D1276" s="11" t="s">
        <v>20058</v>
      </c>
      <c r="E1276" s="11" t="s">
        <v>20664</v>
      </c>
      <c r="F1276" s="15" t="str">
        <f>IFERROR(VLOOKUP(VENTAS[[#This Row],[Código del producto Vendido]],STOCK[],5,FALSE),"-")</f>
        <v>-</v>
      </c>
      <c r="G1276" s="15">
        <v>1</v>
      </c>
      <c r="H1276" s="16">
        <v>25</v>
      </c>
      <c r="I1276" s="16">
        <f>VENTAS[[#This Row],[Cantidad]]*VENTAS[[#This Row],[Precio Venta]]</f>
        <v>25</v>
      </c>
      <c r="J1276" s="16">
        <f>IF(VENTAS[[#This Row],[Nombre del Gestor]]&gt;1,VENTAS[[#This Row],[Total]]*10%,0)</f>
        <v>2.5</v>
      </c>
      <c r="K12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76" s="16">
        <f>VENTAS[[#This Row],[Total]]-VENTAS[[#This Row],[Comisión 10%]]-VENTAS[[#This Row],[Costo SIN Comision]]</f>
        <v>-2.5</v>
      </c>
      <c r="M1276" s="16"/>
    </row>
    <row r="1277" ht="20" customHeight="1" spans="1:13">
      <c r="A1277" s="10">
        <v>45527</v>
      </c>
      <c r="B1277" s="11"/>
      <c r="C1277" s="11" t="s">
        <v>20665</v>
      </c>
      <c r="D1277" s="11" t="s">
        <v>20666</v>
      </c>
      <c r="E1277" s="11" t="s">
        <v>20667</v>
      </c>
      <c r="F1277" s="15" t="str">
        <f>IFERROR(VLOOKUP(VENTAS[[#This Row],[Código del producto Vendido]],STOCK[],5,FALSE),"-")</f>
        <v>-</v>
      </c>
      <c r="G1277" s="15">
        <v>1</v>
      </c>
      <c r="H1277" s="16">
        <v>17</v>
      </c>
      <c r="I1277" s="16">
        <f>VENTAS[[#This Row],[Cantidad]]*VENTAS[[#This Row],[Precio Venta]]</f>
        <v>17</v>
      </c>
      <c r="J1277" s="16">
        <f>IF(VENTAS[[#This Row],[Nombre del Gestor]]&gt;1,VENTAS[[#This Row],[Total]]*10%,0)</f>
        <v>1.7</v>
      </c>
      <c r="K12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1277" s="16">
        <f>VENTAS[[#This Row],[Total]]-VENTAS[[#This Row],[Comisión 10%]]-VENTAS[[#This Row],[Costo SIN Comision]]</f>
        <v>-1.7</v>
      </c>
      <c r="M1277" s="16"/>
    </row>
    <row r="1278" ht="20" customHeight="1" spans="1:13">
      <c r="A1278" s="10">
        <v>45527</v>
      </c>
      <c r="B1278" s="11"/>
      <c r="C1278" s="11" t="s">
        <v>20668</v>
      </c>
      <c r="D1278" s="11" t="s">
        <v>20669</v>
      </c>
      <c r="E1278" s="11" t="s">
        <v>20670</v>
      </c>
      <c r="F1278" s="15" t="str">
        <f>IFERROR(VLOOKUP(VENTAS[[#This Row],[Código del producto Vendido]],STOCK[],5,FALSE),"-")</f>
        <v>-</v>
      </c>
      <c r="G1278" s="15">
        <v>1</v>
      </c>
      <c r="H1278" s="16">
        <v>18</v>
      </c>
      <c r="I1278" s="16">
        <f>VENTAS[[#This Row],[Cantidad]]*VENTAS[[#This Row],[Precio Venta]]</f>
        <v>18</v>
      </c>
      <c r="J1278" s="16">
        <f>IF(VENTAS[[#This Row],[Nombre del Gestor]]&gt;1,VENTAS[[#This Row],[Total]]*10%,0)</f>
        <v>1.8</v>
      </c>
      <c r="K12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278" s="16">
        <f>VENTAS[[#This Row],[Total]]-VENTAS[[#This Row],[Comisión 10%]]-VENTAS[[#This Row],[Costo SIN Comision]]</f>
        <v>-1.8</v>
      </c>
      <c r="M1278" s="16"/>
    </row>
    <row r="1279" ht="20" customHeight="1" spans="1:13">
      <c r="A1279" s="10">
        <v>45527</v>
      </c>
      <c r="B1279" s="11"/>
      <c r="C1279" s="11" t="s">
        <v>20668</v>
      </c>
      <c r="D1279" s="11" t="s">
        <v>20669</v>
      </c>
      <c r="E1279" s="11" t="s">
        <v>20671</v>
      </c>
      <c r="F1279" s="15" t="str">
        <f>IFERROR(VLOOKUP(VENTAS[[#This Row],[Código del producto Vendido]],STOCK[],5,FALSE),"-")</f>
        <v>-</v>
      </c>
      <c r="G1279" s="15">
        <v>1</v>
      </c>
      <c r="H1279" s="16">
        <v>28</v>
      </c>
      <c r="I1279" s="16">
        <f>VENTAS[[#This Row],[Cantidad]]*VENTAS[[#This Row],[Precio Venta]]</f>
        <v>28</v>
      </c>
      <c r="J1279" s="16">
        <f>IF(VENTAS[[#This Row],[Nombre del Gestor]]&gt;1,VENTAS[[#This Row],[Total]]*10%,0)</f>
        <v>2.8</v>
      </c>
      <c r="K12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279" s="16">
        <f>VENTAS[[#This Row],[Total]]-VENTAS[[#This Row],[Comisión 10%]]-VENTAS[[#This Row],[Costo SIN Comision]]</f>
        <v>-2.8</v>
      </c>
      <c r="M1279" s="16"/>
    </row>
    <row r="1280" ht="20" customHeight="1" spans="1:13">
      <c r="A1280" s="10">
        <v>45522</v>
      </c>
      <c r="B1280" s="11"/>
      <c r="C1280" s="11" t="s">
        <v>20672</v>
      </c>
      <c r="D1280" s="11" t="s">
        <v>20669</v>
      </c>
      <c r="E1280" s="11" t="s">
        <v>20673</v>
      </c>
      <c r="F1280" s="15" t="str">
        <f>IFERROR(VLOOKUP(VENTAS[[#This Row],[Código del producto Vendido]],STOCK[],5,FALSE),"-")</f>
        <v>-</v>
      </c>
      <c r="G1280" s="15">
        <v>1</v>
      </c>
      <c r="H1280" s="16">
        <v>12</v>
      </c>
      <c r="I1280" s="16">
        <f>VENTAS[[#This Row],[Cantidad]]*VENTAS[[#This Row],[Precio Venta]]</f>
        <v>12</v>
      </c>
      <c r="J1280" s="16">
        <f>IF(VENTAS[[#This Row],[Nombre del Gestor]]&gt;1,VENTAS[[#This Row],[Total]]*10%,0)</f>
        <v>1.2</v>
      </c>
      <c r="K12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280" s="16">
        <f>VENTAS[[#This Row],[Total]]-VENTAS[[#This Row],[Comisión 10%]]-VENTAS[[#This Row],[Costo SIN Comision]]</f>
        <v>-1.2</v>
      </c>
      <c r="M1280" s="16"/>
    </row>
    <row r="1281" ht="20" customHeight="1" spans="1:13">
      <c r="A1281" s="10">
        <v>45522</v>
      </c>
      <c r="B1281" s="11"/>
      <c r="C1281" s="11" t="s">
        <v>20672</v>
      </c>
      <c r="D1281" s="11" t="s">
        <v>20669</v>
      </c>
      <c r="E1281" s="11" t="s">
        <v>20674</v>
      </c>
      <c r="F1281" s="15" t="str">
        <f>IFERROR(VLOOKUP(VENTAS[[#This Row],[Código del producto Vendido]],STOCK[],5,FALSE),"-")</f>
        <v>-</v>
      </c>
      <c r="G1281" s="15">
        <v>1</v>
      </c>
      <c r="H1281" s="16">
        <v>28</v>
      </c>
      <c r="I1281" s="16">
        <f>VENTAS[[#This Row],[Cantidad]]*VENTAS[[#This Row],[Precio Venta]]</f>
        <v>28</v>
      </c>
      <c r="J1281" s="16">
        <f>IF(VENTAS[[#This Row],[Nombre del Gestor]]&gt;1,VENTAS[[#This Row],[Total]]*10%,0)</f>
        <v>2.8</v>
      </c>
      <c r="K12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281" s="16">
        <f>VENTAS[[#This Row],[Total]]-VENTAS[[#This Row],[Comisión 10%]]-VENTAS[[#This Row],[Costo SIN Comision]]</f>
        <v>-2.8</v>
      </c>
      <c r="M1281" s="16"/>
    </row>
    <row r="1282" ht="20" customHeight="1" spans="1:13">
      <c r="A1282" s="10">
        <v>45519</v>
      </c>
      <c r="B1282" s="11"/>
      <c r="C1282" s="11" t="s">
        <v>20675</v>
      </c>
      <c r="D1282" s="11" t="s">
        <v>20669</v>
      </c>
      <c r="E1282" s="11" t="s">
        <v>20676</v>
      </c>
      <c r="F1282" s="15" t="str">
        <f>IFERROR(VLOOKUP(VENTAS[[#This Row],[Código del producto Vendido]],STOCK[],5,FALSE),"-")</f>
        <v>-</v>
      </c>
      <c r="G1282" s="15">
        <v>1</v>
      </c>
      <c r="H1282" s="16">
        <v>28</v>
      </c>
      <c r="I1282" s="16">
        <f>VENTAS[[#This Row],[Cantidad]]*VENTAS[[#This Row],[Precio Venta]]</f>
        <v>28</v>
      </c>
      <c r="J1282" s="16">
        <f>IF(VENTAS[[#This Row],[Nombre del Gestor]]&gt;1,VENTAS[[#This Row],[Total]]*10%,0)</f>
        <v>2.8</v>
      </c>
      <c r="K12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282" s="16">
        <f>VENTAS[[#This Row],[Total]]-VENTAS[[#This Row],[Comisión 10%]]-VENTAS[[#This Row],[Costo SIN Comision]]</f>
        <v>-2.8</v>
      </c>
      <c r="M1282" s="16"/>
    </row>
    <row r="1283" ht="20" customHeight="1" spans="1:13">
      <c r="A1283" s="10">
        <v>45518</v>
      </c>
      <c r="B1283" s="11"/>
      <c r="C1283" s="11" t="s">
        <v>20677</v>
      </c>
      <c r="D1283" s="11" t="s">
        <v>20669</v>
      </c>
      <c r="E1283" s="11" t="s">
        <v>20528</v>
      </c>
      <c r="F1283" s="15" t="str">
        <f>IFERROR(VLOOKUP(VENTAS[[#This Row],[Código del producto Vendido]],STOCK[],5,FALSE),"-")</f>
        <v>-</v>
      </c>
      <c r="G1283" s="15">
        <v>1</v>
      </c>
      <c r="H1283" s="16">
        <v>45</v>
      </c>
      <c r="I1283" s="16">
        <f>VENTAS[[#This Row],[Cantidad]]*VENTAS[[#This Row],[Precio Venta]]</f>
        <v>45</v>
      </c>
      <c r="J1283" s="16">
        <f>IF(VENTAS[[#This Row],[Nombre del Gestor]]&gt;1,VENTAS[[#This Row],[Total]]*10%,0)</f>
        <v>4.5</v>
      </c>
      <c r="K12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1283" s="16">
        <f>VENTAS[[#This Row],[Total]]-VENTAS[[#This Row],[Comisión 10%]]-VENTAS[[#This Row],[Costo SIN Comision]]</f>
        <v>-4.5</v>
      </c>
      <c r="M1283" s="16"/>
    </row>
    <row r="1284" ht="20" customHeight="1" spans="1:13">
      <c r="A1284" s="10">
        <v>45517</v>
      </c>
      <c r="B1284" s="11"/>
      <c r="C1284" s="11" t="s">
        <v>20678</v>
      </c>
      <c r="D1284" s="11" t="s">
        <v>20669</v>
      </c>
      <c r="E1284" s="11" t="s">
        <v>20679</v>
      </c>
      <c r="F1284" s="15" t="str">
        <f>IFERROR(VLOOKUP(VENTAS[[#This Row],[Código del producto Vendido]],STOCK[],5,FALSE),"-")</f>
        <v>-</v>
      </c>
      <c r="G1284" s="15">
        <v>1</v>
      </c>
      <c r="H1284" s="16">
        <v>20</v>
      </c>
      <c r="I1284" s="16">
        <f>VENTAS[[#This Row],[Cantidad]]*VENTAS[[#This Row],[Precio Venta]]</f>
        <v>20</v>
      </c>
      <c r="J1284" s="16">
        <f>IF(VENTAS[[#This Row],[Nombre del Gestor]]&gt;1,VENTAS[[#This Row],[Total]]*10%,0)</f>
        <v>2</v>
      </c>
      <c r="K12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284" s="16">
        <f>VENTAS[[#This Row],[Total]]-VENTAS[[#This Row],[Comisión 10%]]-VENTAS[[#This Row],[Costo SIN Comision]]</f>
        <v>-2</v>
      </c>
      <c r="M1284" s="16"/>
    </row>
    <row r="1285" ht="20" customHeight="1" spans="1:13">
      <c r="A1285" s="10">
        <v>45517</v>
      </c>
      <c r="B1285" s="11"/>
      <c r="C1285" s="11" t="s">
        <v>20680</v>
      </c>
      <c r="D1285" s="11" t="s">
        <v>20669</v>
      </c>
      <c r="E1285" s="11" t="s">
        <v>20681</v>
      </c>
      <c r="F1285" s="15" t="str">
        <f>IFERROR(VLOOKUP(VENTAS[[#This Row],[Código del producto Vendido]],STOCK[],5,FALSE),"-")</f>
        <v>-</v>
      </c>
      <c r="G1285" s="15">
        <v>1</v>
      </c>
      <c r="H1285" s="16">
        <v>10</v>
      </c>
      <c r="I1285" s="16">
        <f>VENTAS[[#This Row],[Cantidad]]*VENTAS[[#This Row],[Precio Venta]]</f>
        <v>10</v>
      </c>
      <c r="J1285" s="16">
        <f>IF(VENTAS[[#This Row],[Nombre del Gestor]]&gt;1,VENTAS[[#This Row],[Total]]*10%,0)</f>
        <v>1</v>
      </c>
      <c r="K12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285" s="16">
        <f>VENTAS[[#This Row],[Total]]-VENTAS[[#This Row],[Comisión 10%]]-VENTAS[[#This Row],[Costo SIN Comision]]</f>
        <v>-1</v>
      </c>
      <c r="M1285" s="16"/>
    </row>
    <row r="1286" ht="20" customHeight="1" spans="1:13">
      <c r="A1286" s="10">
        <v>45509</v>
      </c>
      <c r="B1286" s="11"/>
      <c r="C1286" s="11" t="s">
        <v>20682</v>
      </c>
      <c r="D1286" s="11" t="s">
        <v>20669</v>
      </c>
      <c r="E1286" s="11" t="s">
        <v>20683</v>
      </c>
      <c r="F1286" s="15" t="str">
        <f>IFERROR(VLOOKUP(VENTAS[[#This Row],[Código del producto Vendido]],STOCK[],5,FALSE),"-")</f>
        <v>-</v>
      </c>
      <c r="G1286" s="15">
        <v>1</v>
      </c>
      <c r="H1286" s="16">
        <v>10</v>
      </c>
      <c r="I1286" s="16">
        <f>VENTAS[[#This Row],[Cantidad]]*VENTAS[[#This Row],[Precio Venta]]</f>
        <v>10</v>
      </c>
      <c r="J1286" s="16">
        <f>IF(VENTAS[[#This Row],[Nombre del Gestor]]&gt;1,VENTAS[[#This Row],[Total]]*10%,0)</f>
        <v>1</v>
      </c>
      <c r="K12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286" s="16">
        <f>VENTAS[[#This Row],[Total]]-VENTAS[[#This Row],[Comisión 10%]]-VENTAS[[#This Row],[Costo SIN Comision]]</f>
        <v>-1</v>
      </c>
      <c r="M1286" s="16"/>
    </row>
    <row r="1287" ht="20" customHeight="1" spans="1:13">
      <c r="A1287" s="10">
        <v>45509</v>
      </c>
      <c r="B1287" s="11"/>
      <c r="C1287" s="11" t="s">
        <v>20682</v>
      </c>
      <c r="D1287" s="11" t="s">
        <v>20669</v>
      </c>
      <c r="E1287" s="11" t="s">
        <v>20681</v>
      </c>
      <c r="F1287" s="15" t="str">
        <f>IFERROR(VLOOKUP(VENTAS[[#This Row],[Código del producto Vendido]],STOCK[],5,FALSE),"-")</f>
        <v>-</v>
      </c>
      <c r="G1287" s="15">
        <v>1</v>
      </c>
      <c r="H1287" s="16">
        <v>10</v>
      </c>
      <c r="I1287" s="16">
        <f>VENTAS[[#This Row],[Cantidad]]*VENTAS[[#This Row],[Precio Venta]]</f>
        <v>10</v>
      </c>
      <c r="J1287" s="16">
        <f>IF(VENTAS[[#This Row],[Nombre del Gestor]]&gt;1,VENTAS[[#This Row],[Total]]*10%,0)</f>
        <v>1</v>
      </c>
      <c r="K12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287" s="16">
        <f>VENTAS[[#This Row],[Total]]-VENTAS[[#This Row],[Comisión 10%]]-VENTAS[[#This Row],[Costo SIN Comision]]</f>
        <v>-1</v>
      </c>
      <c r="M1287" s="16"/>
    </row>
    <row r="1288" ht="20" customHeight="1" spans="1:13">
      <c r="A1288" s="10">
        <v>45509</v>
      </c>
      <c r="B1288" s="11"/>
      <c r="C1288" s="11" t="s">
        <v>20682</v>
      </c>
      <c r="D1288" s="11" t="s">
        <v>20669</v>
      </c>
      <c r="E1288" s="11" t="s">
        <v>16836</v>
      </c>
      <c r="F1288" s="15" t="str">
        <f>IFERROR(VLOOKUP(VENTAS[[#This Row],[Código del producto Vendido]],STOCK[],5,FALSE),"-")</f>
        <v>Pullover corto unicolor carmelita - Talla L</v>
      </c>
      <c r="G1288" s="15">
        <v>1</v>
      </c>
      <c r="H1288" s="16">
        <v>10</v>
      </c>
      <c r="I1288" s="16">
        <f>VENTAS[[#This Row],[Cantidad]]*VENTAS[[#This Row],[Precio Venta]]</f>
        <v>10</v>
      </c>
      <c r="J1288" s="16">
        <f>IF(VENTAS[[#This Row],[Nombre del Gestor]]&gt;1,VENTAS[[#This Row],[Total]]*10%,0)</f>
        <v>1</v>
      </c>
      <c r="K12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4.32</v>
      </c>
      <c r="L1288" s="16">
        <f>VENTAS[[#This Row],[Total]]-VENTAS[[#This Row],[Comisión 10%]]-VENTAS[[#This Row],[Costo SIN Comision]]</f>
        <v>4.68</v>
      </c>
      <c r="M1288" s="16"/>
    </row>
    <row r="1289" ht="20" customHeight="1" spans="1:13">
      <c r="A1289" s="10">
        <v>45511</v>
      </c>
      <c r="B1289" s="11"/>
      <c r="C1289" s="11" t="s">
        <v>20684</v>
      </c>
      <c r="D1289" s="11" t="s">
        <v>20669</v>
      </c>
      <c r="E1289" s="11" t="s">
        <v>20673</v>
      </c>
      <c r="F1289" s="15" t="str">
        <f>IFERROR(VLOOKUP(VENTAS[[#This Row],[Código del producto Vendido]],STOCK[],5,FALSE),"-")</f>
        <v>-</v>
      </c>
      <c r="G1289" s="15">
        <v>1</v>
      </c>
      <c r="H1289" s="16">
        <v>12</v>
      </c>
      <c r="I1289" s="16">
        <f>VENTAS[[#This Row],[Cantidad]]*VENTAS[[#This Row],[Precio Venta]]</f>
        <v>12</v>
      </c>
      <c r="J1289" s="16">
        <f>IF(VENTAS[[#This Row],[Nombre del Gestor]]&gt;1,VENTAS[[#This Row],[Total]]*10%,0)</f>
        <v>1.2</v>
      </c>
      <c r="K12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289" s="16">
        <f>VENTAS[[#This Row],[Total]]-VENTAS[[#This Row],[Comisión 10%]]-VENTAS[[#This Row],[Costo SIN Comision]]</f>
        <v>-1.2</v>
      </c>
      <c r="M1289" s="16"/>
    </row>
    <row r="1290" ht="20" customHeight="1" spans="1:13">
      <c r="A1290" s="10">
        <v>45511</v>
      </c>
      <c r="B1290" s="11"/>
      <c r="C1290" s="11" t="s">
        <v>20684</v>
      </c>
      <c r="D1290" s="11" t="s">
        <v>20669</v>
      </c>
      <c r="E1290" s="11" t="s">
        <v>20685</v>
      </c>
      <c r="F1290" s="15" t="str">
        <f>IFERROR(VLOOKUP(VENTAS[[#This Row],[Código del producto Vendido]],STOCK[],5,FALSE),"-")</f>
        <v>-</v>
      </c>
      <c r="G1290" s="15">
        <v>1</v>
      </c>
      <c r="H1290" s="16">
        <v>30</v>
      </c>
      <c r="I1290" s="16">
        <f>VENTAS[[#This Row],[Cantidad]]*VENTAS[[#This Row],[Precio Venta]]</f>
        <v>30</v>
      </c>
      <c r="J1290" s="16">
        <f>IF(VENTAS[[#This Row],[Nombre del Gestor]]&gt;1,VENTAS[[#This Row],[Total]]*10%,0)</f>
        <v>3</v>
      </c>
      <c r="K12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290" s="16">
        <f>VENTAS[[#This Row],[Total]]-VENTAS[[#This Row],[Comisión 10%]]-VENTAS[[#This Row],[Costo SIN Comision]]</f>
        <v>-3</v>
      </c>
      <c r="M1290" s="16"/>
    </row>
    <row r="1291" ht="20" customHeight="1" spans="1:13">
      <c r="A1291" s="10">
        <v>45505</v>
      </c>
      <c r="B1291" s="11"/>
      <c r="C1291" s="11" t="s">
        <v>20686</v>
      </c>
      <c r="D1291" s="11" t="s">
        <v>20669</v>
      </c>
      <c r="E1291" s="11" t="s">
        <v>16460</v>
      </c>
      <c r="F1291" s="15" t="str">
        <f>IFERROR(VLOOKUP(VENTAS[[#This Row],[Código del producto Vendido]],STOCK[],5,FALSE),"-")</f>
        <v>Vestido corto azul real - Talla S</v>
      </c>
      <c r="G1291" s="15">
        <v>1</v>
      </c>
      <c r="H1291" s="16">
        <v>13</v>
      </c>
      <c r="I1291" s="16">
        <f>VENTAS[[#This Row],[Cantidad]]*VENTAS[[#This Row],[Precio Venta]]</f>
        <v>13</v>
      </c>
      <c r="J1291" s="16">
        <f>IF(VENTAS[[#This Row],[Nombre del Gestor]]&gt;1,VENTAS[[#This Row],[Total]]*10%,0)</f>
        <v>1.3</v>
      </c>
      <c r="K12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291" s="16">
        <f>VENTAS[[#This Row],[Total]]-VENTAS[[#This Row],[Comisión 10%]]-VENTAS[[#This Row],[Costo SIN Comision]]</f>
        <v>-1.3</v>
      </c>
      <c r="M1291" s="16"/>
    </row>
    <row r="1292" ht="20" customHeight="1" spans="1:13">
      <c r="A1292" s="10">
        <v>45505</v>
      </c>
      <c r="B1292" s="11"/>
      <c r="C1292" s="11" t="s">
        <v>20686</v>
      </c>
      <c r="D1292" s="11" t="s">
        <v>20669</v>
      </c>
      <c r="E1292" s="11" t="s">
        <v>20687</v>
      </c>
      <c r="F1292" s="15" t="str">
        <f>IFERROR(VLOOKUP(VENTAS[[#This Row],[Código del producto Vendido]],STOCK[],5,FALSE),"-")</f>
        <v>-</v>
      </c>
      <c r="G1292" s="15">
        <v>1</v>
      </c>
      <c r="H1292" s="16">
        <v>25</v>
      </c>
      <c r="I1292" s="16">
        <f>VENTAS[[#This Row],[Cantidad]]*VENTAS[[#This Row],[Precio Venta]]</f>
        <v>25</v>
      </c>
      <c r="J1292" s="16">
        <f>IF(VENTAS[[#This Row],[Nombre del Gestor]]&gt;1,VENTAS[[#This Row],[Total]]*10%,0)</f>
        <v>2.5</v>
      </c>
      <c r="K12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92" s="16">
        <f>VENTAS[[#This Row],[Total]]-VENTAS[[#This Row],[Comisión 10%]]-VENTAS[[#This Row],[Costo SIN Comision]]</f>
        <v>-2.5</v>
      </c>
      <c r="M1292" s="16"/>
    </row>
    <row r="1293" ht="20" customHeight="1" spans="1:13">
      <c r="A1293" s="10">
        <v>45505</v>
      </c>
      <c r="B1293" s="11"/>
      <c r="C1293" s="11" t="s">
        <v>20688</v>
      </c>
      <c r="D1293" s="11" t="s">
        <v>20669</v>
      </c>
      <c r="E1293" s="11" t="s">
        <v>16491</v>
      </c>
      <c r="F1293" s="15" t="str">
        <f>IFERROR(VLOOKUP(VENTAS[[#This Row],[Código del producto Vendido]],STOCK[],5,FALSE),"-")</f>
        <v>Vestido estampado malva - Talla XS</v>
      </c>
      <c r="G1293" s="15">
        <v>1</v>
      </c>
      <c r="H1293" s="16">
        <v>12</v>
      </c>
      <c r="I1293" s="16">
        <f>VENTAS[[#This Row],[Cantidad]]*VENTAS[[#This Row],[Precio Venta]]</f>
        <v>12</v>
      </c>
      <c r="J1293" s="16">
        <f>IF(VENTAS[[#This Row],[Nombre del Gestor]]&gt;1,VENTAS[[#This Row],[Total]]*10%,0)</f>
        <v>1.2</v>
      </c>
      <c r="K12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293" s="16">
        <f>VENTAS[[#This Row],[Total]]-VENTAS[[#This Row],[Comisión 10%]]-VENTAS[[#This Row],[Costo SIN Comision]]</f>
        <v>-1.2</v>
      </c>
      <c r="M1293" s="16"/>
    </row>
    <row r="1294" ht="20" customHeight="1" spans="1:13">
      <c r="A1294" s="10">
        <v>45505</v>
      </c>
      <c r="B1294" s="11"/>
      <c r="C1294" s="11" t="s">
        <v>20688</v>
      </c>
      <c r="D1294" s="11" t="s">
        <v>20669</v>
      </c>
      <c r="E1294" s="11" t="s">
        <v>20625</v>
      </c>
      <c r="F1294" s="15" t="str">
        <f>IFERROR(VLOOKUP(VENTAS[[#This Row],[Código del producto Vendido]],STOCK[],5,FALSE),"-")</f>
        <v>-</v>
      </c>
      <c r="G1294" s="15">
        <v>1</v>
      </c>
      <c r="H1294" s="16">
        <v>25</v>
      </c>
      <c r="I1294" s="16">
        <f>VENTAS[[#This Row],[Cantidad]]*VENTAS[[#This Row],[Precio Venta]]</f>
        <v>25</v>
      </c>
      <c r="J1294" s="16">
        <f>IF(VENTAS[[#This Row],[Nombre del Gestor]]&gt;1,VENTAS[[#This Row],[Total]]*10%,0)</f>
        <v>2.5</v>
      </c>
      <c r="K12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94" s="16">
        <f>VENTAS[[#This Row],[Total]]-VENTAS[[#This Row],[Comisión 10%]]-VENTAS[[#This Row],[Costo SIN Comision]]</f>
        <v>-2.5</v>
      </c>
      <c r="M1294" s="16"/>
    </row>
    <row r="1295" ht="20" customHeight="1" spans="1:13">
      <c r="A1295" s="10">
        <v>45526</v>
      </c>
      <c r="B1295" s="11"/>
      <c r="C1295" s="11" t="s">
        <v>20689</v>
      </c>
      <c r="D1295" s="11" t="s">
        <v>20690</v>
      </c>
      <c r="E1295" s="11" t="s">
        <v>20691</v>
      </c>
      <c r="F1295" s="15" t="str">
        <f>IFERROR(VLOOKUP(VENTAS[[#This Row],[Código del producto Vendido]],STOCK[],5,FALSE),"-")</f>
        <v>-</v>
      </c>
      <c r="G1295" s="15">
        <v>1</v>
      </c>
      <c r="H1295" s="16">
        <v>40</v>
      </c>
      <c r="I1295" s="16">
        <f>VENTAS[[#This Row],[Cantidad]]*VENTAS[[#This Row],[Precio Venta]]</f>
        <v>40</v>
      </c>
      <c r="J1295" s="16">
        <f>IF(VENTAS[[#This Row],[Nombre del Gestor]]&gt;1,VENTAS[[#This Row],[Total]]*10%,0)</f>
        <v>4</v>
      </c>
      <c r="K12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295" s="16">
        <f>VENTAS[[#This Row],[Total]]-VENTAS[[#This Row],[Comisión 10%]]-VENTAS[[#This Row],[Costo SIN Comision]]</f>
        <v>-4</v>
      </c>
      <c r="M1295" s="16"/>
    </row>
    <row r="1296" ht="20" customHeight="1" spans="1:13">
      <c r="A1296" s="10">
        <v>45528</v>
      </c>
      <c r="B1296" s="11"/>
      <c r="C1296" s="11" t="s">
        <v>20640</v>
      </c>
      <c r="D1296" s="11" t="s">
        <v>20377</v>
      </c>
      <c r="E1296" s="11" t="s">
        <v>20641</v>
      </c>
      <c r="F1296" s="15" t="str">
        <f>IFERROR(VLOOKUP(VENTAS[[#This Row],[Código del producto Vendido]],STOCK[],5,FALSE),"-")</f>
        <v>-</v>
      </c>
      <c r="G1296" s="15">
        <v>0</v>
      </c>
      <c r="H1296" s="16">
        <v>0</v>
      </c>
      <c r="I1296" s="16">
        <f>VENTAS[[#This Row],[Cantidad]]*VENTAS[[#This Row],[Precio Venta]]</f>
        <v>0</v>
      </c>
      <c r="J1296" s="16">
        <f>IF(VENTAS[[#This Row],[Nombre del Gestor]]&gt;1,VENTAS[[#This Row],[Total]]*10%,0)</f>
        <v>0</v>
      </c>
      <c r="K12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296" s="16">
        <f>VENTAS[[#This Row],[Total]]-VENTAS[[#This Row],[Comisión 10%]]-VENTAS[[#This Row],[Costo SIN Comision]]</f>
        <v>0</v>
      </c>
      <c r="M1296" s="16"/>
    </row>
    <row r="1297" ht="20" customHeight="1" spans="1:13">
      <c r="A1297" s="10">
        <v>45529</v>
      </c>
      <c r="B1297" s="11"/>
      <c r="C1297" s="11" t="s">
        <v>20692</v>
      </c>
      <c r="D1297" s="11" t="s">
        <v>20253</v>
      </c>
      <c r="E1297" s="11" t="s">
        <v>20657</v>
      </c>
      <c r="F1297" s="15" t="str">
        <f>IFERROR(VLOOKUP(VENTAS[[#This Row],[Código del producto Vendido]],STOCK[],5,FALSE),"-")</f>
        <v>-</v>
      </c>
      <c r="G1297" s="15">
        <v>1</v>
      </c>
      <c r="H1297" s="16">
        <v>35</v>
      </c>
      <c r="I1297" s="16">
        <f>VENTAS[[#This Row],[Cantidad]]*VENTAS[[#This Row],[Precio Venta]]</f>
        <v>35</v>
      </c>
      <c r="J1297" s="16">
        <f>IF(VENTAS[[#This Row],[Nombre del Gestor]]&gt;1,VENTAS[[#This Row],[Total]]*10%,0)</f>
        <v>3.5</v>
      </c>
      <c r="K12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97" s="16">
        <f>VENTAS[[#This Row],[Total]]-VENTAS[[#This Row],[Comisión 10%]]-VENTAS[[#This Row],[Costo SIN Comision]]</f>
        <v>-3.5</v>
      </c>
      <c r="M1297" s="16"/>
    </row>
    <row r="1298" ht="20" customHeight="1" spans="1:13">
      <c r="A1298" s="10">
        <v>45529</v>
      </c>
      <c r="B1298" s="11"/>
      <c r="C1298" s="11" t="s">
        <v>20693</v>
      </c>
      <c r="D1298" s="11" t="s">
        <v>20253</v>
      </c>
      <c r="E1298" s="11" t="s">
        <v>19988</v>
      </c>
      <c r="F1298" s="15" t="str">
        <f>IFERROR(VLOOKUP(VENTAS[[#This Row],[Código del producto Vendido]],STOCK[],5,FALSE),"-")</f>
        <v>-</v>
      </c>
      <c r="G1298" s="15">
        <v>1</v>
      </c>
      <c r="H1298" s="16">
        <v>22</v>
      </c>
      <c r="I1298" s="16">
        <f>VENTAS[[#This Row],[Cantidad]]*VENTAS[[#This Row],[Precio Venta]]</f>
        <v>22</v>
      </c>
      <c r="J1298" s="16">
        <f>IF(VENTAS[[#This Row],[Nombre del Gestor]]&gt;1,VENTAS[[#This Row],[Total]]*10%,0)</f>
        <v>2.2</v>
      </c>
      <c r="K12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298" s="16">
        <f>VENTAS[[#This Row],[Total]]-VENTAS[[#This Row],[Comisión 10%]]-VENTAS[[#This Row],[Costo SIN Comision]]</f>
        <v>-2.2</v>
      </c>
      <c r="M1298" s="16"/>
    </row>
    <row r="1299" ht="20" customHeight="1" spans="1:13">
      <c r="A1299" s="10">
        <v>45529</v>
      </c>
      <c r="B1299" s="11"/>
      <c r="C1299" s="11" t="s">
        <v>20662</v>
      </c>
      <c r="D1299" s="11" t="s">
        <v>20253</v>
      </c>
      <c r="E1299" s="11" t="s">
        <v>20694</v>
      </c>
      <c r="F1299" s="15" t="str">
        <f>IFERROR(VLOOKUP(VENTAS[[#This Row],[Código del producto Vendido]],STOCK[],5,FALSE),"-")</f>
        <v>-</v>
      </c>
      <c r="G1299" s="15">
        <v>1</v>
      </c>
      <c r="H1299" s="16">
        <v>25</v>
      </c>
      <c r="I1299" s="16">
        <f>VENTAS[[#This Row],[Cantidad]]*VENTAS[[#This Row],[Precio Venta]]</f>
        <v>25</v>
      </c>
      <c r="J1299" s="16">
        <f>IF(VENTAS[[#This Row],[Nombre del Gestor]]&gt;1,VENTAS[[#This Row],[Total]]*10%,0)</f>
        <v>2.5</v>
      </c>
      <c r="K12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99" s="16">
        <f>VENTAS[[#This Row],[Total]]-VENTAS[[#This Row],[Comisión 10%]]-VENTAS[[#This Row],[Costo SIN Comision]]</f>
        <v>-2.5</v>
      </c>
      <c r="M1299" s="16"/>
    </row>
    <row r="1300" ht="20" customHeight="1" spans="1:13">
      <c r="A1300" s="10">
        <v>45529</v>
      </c>
      <c r="B1300" s="11" t="s">
        <v>20695</v>
      </c>
      <c r="C1300" s="11" t="s">
        <v>20696</v>
      </c>
      <c r="D1300" s="11" t="s">
        <v>19647</v>
      </c>
      <c r="E1300" s="11" t="s">
        <v>16830</v>
      </c>
      <c r="F1300" s="15" t="str">
        <f>IFERROR(VLOOKUP(VENTAS[[#This Row],[Código del producto Vendido]],STOCK[],5,FALSE),"-")</f>
        <v>Pantalones cortos de mezclilla de moda - Talla M</v>
      </c>
      <c r="G1300" s="15">
        <v>1</v>
      </c>
      <c r="H1300" s="16">
        <v>0</v>
      </c>
      <c r="I1300" s="16">
        <f>VENTAS[[#This Row],[Cantidad]]*VENTAS[[#This Row],[Precio Venta]]</f>
        <v>0</v>
      </c>
      <c r="J1300" s="16">
        <f>IF(VENTAS[[#This Row],[Nombre del Gestor]]&gt;1,VENTAS[[#This Row],[Total]]*10%,0)</f>
        <v>0</v>
      </c>
      <c r="K13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20.28</v>
      </c>
      <c r="L1300" s="16">
        <f>VENTAS[[#This Row],[Total]]-VENTAS[[#This Row],[Comisión 10%]]-VENTAS[[#This Row],[Costo SIN Comision]]</f>
        <v>-20.28</v>
      </c>
      <c r="M1300" s="16"/>
    </row>
    <row r="1301" ht="20" customHeight="1" spans="1:13">
      <c r="A1301" s="10">
        <v>45529</v>
      </c>
      <c r="B1301" s="11"/>
      <c r="C1301" s="11" t="s">
        <v>20697</v>
      </c>
      <c r="D1301" s="11" t="s">
        <v>20395</v>
      </c>
      <c r="E1301" s="11" t="s">
        <v>20698</v>
      </c>
      <c r="F1301" s="15" t="str">
        <f>IFERROR(VLOOKUP(VENTAS[[#This Row],[Código del producto Vendido]],STOCK[],5,FALSE),"-")</f>
        <v>-</v>
      </c>
      <c r="G1301" s="15">
        <v>0</v>
      </c>
      <c r="H1301" s="16">
        <v>10</v>
      </c>
      <c r="I1301" s="16">
        <f>VENTAS[[#This Row],[Cantidad]]*VENTAS[[#This Row],[Precio Venta]]</f>
        <v>0</v>
      </c>
      <c r="J1301" s="16">
        <f>IF(VENTAS[[#This Row],[Nombre del Gestor]]&gt;1,VENTAS[[#This Row],[Total]]*10%,0)</f>
        <v>0</v>
      </c>
      <c r="K13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01" s="16">
        <f>VENTAS[[#This Row],[Total]]-VENTAS[[#This Row],[Comisión 10%]]-VENTAS[[#This Row],[Costo SIN Comision]]</f>
        <v>0</v>
      </c>
      <c r="M1301" s="16"/>
    </row>
    <row r="1302" ht="20" customHeight="1" spans="1:13">
      <c r="A1302" s="10">
        <v>45507</v>
      </c>
      <c r="B1302" s="11"/>
      <c r="C1302" s="11" t="s">
        <v>20699</v>
      </c>
      <c r="D1302" s="11" t="s">
        <v>20147</v>
      </c>
      <c r="E1302" s="11" t="s">
        <v>16857</v>
      </c>
      <c r="F1302" s="15" t="str">
        <f>IFERROR(VLOOKUP(VENTAS[[#This Row],[Código del producto Vendido]],STOCK[],5,FALSE),"-")</f>
        <v>Sombrero Visera de Verano - Talla Ajustable</v>
      </c>
      <c r="G1302" s="15">
        <v>1</v>
      </c>
      <c r="H1302" s="16">
        <v>15</v>
      </c>
      <c r="I1302" s="16">
        <f>VENTAS[[#This Row],[Cantidad]]*VENTAS[[#This Row],[Precio Venta]]</f>
        <v>15</v>
      </c>
      <c r="J1302" s="16">
        <f>IF(VENTAS[[#This Row],[Nombre del Gestor]]&gt;1,VENTAS[[#This Row],[Total]]*10%,0)</f>
        <v>1.5</v>
      </c>
      <c r="K13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6.36</v>
      </c>
      <c r="L1302" s="16">
        <f>VENTAS[[#This Row],[Total]]-VENTAS[[#This Row],[Comisión 10%]]-VENTAS[[#This Row],[Costo SIN Comision]]</f>
        <v>7.14</v>
      </c>
      <c r="M1302" s="16"/>
    </row>
    <row r="1303" ht="20" customHeight="1" spans="1:13">
      <c r="A1303" s="10">
        <v>45509</v>
      </c>
      <c r="B1303" s="11"/>
      <c r="C1303" s="11" t="s">
        <v>20700</v>
      </c>
      <c r="D1303" s="11" t="s">
        <v>20147</v>
      </c>
      <c r="E1303" s="11" t="s">
        <v>20603</v>
      </c>
      <c r="F1303" s="15" t="str">
        <f>IFERROR(VLOOKUP(VENTAS[[#This Row],[Código del producto Vendido]],STOCK[],5,FALSE),"-")</f>
        <v>-</v>
      </c>
      <c r="G1303" s="15">
        <v>1</v>
      </c>
      <c r="H1303" s="16">
        <v>22</v>
      </c>
      <c r="I1303" s="16">
        <f>VENTAS[[#This Row],[Cantidad]]*VENTAS[[#This Row],[Precio Venta]]</f>
        <v>22</v>
      </c>
      <c r="J1303" s="16">
        <f>IF(VENTAS[[#This Row],[Nombre del Gestor]]&gt;1,VENTAS[[#This Row],[Total]]*10%,0)</f>
        <v>2.2</v>
      </c>
      <c r="K13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303" s="16">
        <f>VENTAS[[#This Row],[Total]]-VENTAS[[#This Row],[Comisión 10%]]-VENTAS[[#This Row],[Costo SIN Comision]]</f>
        <v>-2.2</v>
      </c>
      <c r="M1303" s="16"/>
    </row>
    <row r="1304" ht="20" customHeight="1" spans="1:13">
      <c r="A1304" s="10">
        <v>45509</v>
      </c>
      <c r="B1304" s="11"/>
      <c r="C1304" s="11" t="s">
        <v>20701</v>
      </c>
      <c r="D1304" s="11" t="s">
        <v>20147</v>
      </c>
      <c r="E1304" s="11" t="s">
        <v>20603</v>
      </c>
      <c r="F1304" s="15" t="str">
        <f>IFERROR(VLOOKUP(VENTAS[[#This Row],[Código del producto Vendido]],STOCK[],5,FALSE),"-")</f>
        <v>-</v>
      </c>
      <c r="G1304" s="15">
        <v>1</v>
      </c>
      <c r="H1304" s="16">
        <v>22</v>
      </c>
      <c r="I1304" s="16">
        <f>VENTAS[[#This Row],[Cantidad]]*VENTAS[[#This Row],[Precio Venta]]</f>
        <v>22</v>
      </c>
      <c r="J1304" s="16">
        <f>IF(VENTAS[[#This Row],[Nombre del Gestor]]&gt;1,VENTAS[[#This Row],[Total]]*10%,0)</f>
        <v>2.2</v>
      </c>
      <c r="K13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304" s="16">
        <f>VENTAS[[#This Row],[Total]]-VENTAS[[#This Row],[Comisión 10%]]-VENTAS[[#This Row],[Costo SIN Comision]]</f>
        <v>-2.2</v>
      </c>
      <c r="M1304" s="16"/>
    </row>
    <row r="1305" ht="20" customHeight="1" spans="1:13">
      <c r="A1305" s="10">
        <v>45511</v>
      </c>
      <c r="B1305" s="11"/>
      <c r="C1305" s="11" t="s">
        <v>20702</v>
      </c>
      <c r="D1305" s="11" t="s">
        <v>20703</v>
      </c>
      <c r="E1305" s="11" t="s">
        <v>20704</v>
      </c>
      <c r="F1305" s="15" t="str">
        <f>IFERROR(VLOOKUP(VENTAS[[#This Row],[Código del producto Vendido]],STOCK[],5,FALSE),"-")</f>
        <v>-</v>
      </c>
      <c r="G1305" s="15">
        <v>0</v>
      </c>
      <c r="H1305" s="16">
        <v>10</v>
      </c>
      <c r="I1305" s="16">
        <f>VENTAS[[#This Row],[Cantidad]]*VENTAS[[#This Row],[Precio Venta]]</f>
        <v>0</v>
      </c>
      <c r="J1305" s="16">
        <f>IF(VENTAS[[#This Row],[Nombre del Gestor]]&gt;1,VENTAS[[#This Row],[Total]]*10%,0)</f>
        <v>0</v>
      </c>
      <c r="K13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05" s="16">
        <f>VENTAS[[#This Row],[Total]]-VENTAS[[#This Row],[Comisión 10%]]-VENTAS[[#This Row],[Costo SIN Comision]]</f>
        <v>0</v>
      </c>
      <c r="M1305" s="16"/>
    </row>
    <row r="1306" ht="20" customHeight="1" spans="1:13">
      <c r="A1306" s="10">
        <v>45511</v>
      </c>
      <c r="B1306" s="11"/>
      <c r="C1306" s="11" t="s">
        <v>20705</v>
      </c>
      <c r="D1306" s="11" t="s">
        <v>20703</v>
      </c>
      <c r="E1306" s="11" t="s">
        <v>20574</v>
      </c>
      <c r="F1306" s="15" t="str">
        <f>IFERROR(VLOOKUP(VENTAS[[#This Row],[Código del producto Vendido]],STOCK[],5,FALSE),"-")</f>
        <v>-</v>
      </c>
      <c r="G1306" s="15">
        <v>1</v>
      </c>
      <c r="H1306" s="16">
        <v>25</v>
      </c>
      <c r="I1306" s="16">
        <f>VENTAS[[#This Row],[Cantidad]]*VENTAS[[#This Row],[Precio Venta]]</f>
        <v>25</v>
      </c>
      <c r="J1306" s="16">
        <f>IF(VENTAS[[#This Row],[Nombre del Gestor]]&gt;1,VENTAS[[#This Row],[Total]]*10%,0)</f>
        <v>2.5</v>
      </c>
      <c r="K13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06" s="16">
        <f>VENTAS[[#This Row],[Total]]-VENTAS[[#This Row],[Comisión 10%]]-VENTAS[[#This Row],[Costo SIN Comision]]</f>
        <v>-2.5</v>
      </c>
      <c r="M1306" s="16"/>
    </row>
    <row r="1307" ht="20" customHeight="1" spans="1:13">
      <c r="A1307" s="10">
        <v>45511</v>
      </c>
      <c r="B1307" s="11"/>
      <c r="C1307" s="11" t="s">
        <v>20705</v>
      </c>
      <c r="D1307" s="11" t="s">
        <v>20147</v>
      </c>
      <c r="E1307" s="11" t="s">
        <v>20119</v>
      </c>
      <c r="F1307" s="15" t="str">
        <f>IFERROR(VLOOKUP(VENTAS[[#This Row],[Código del producto Vendido]],STOCK[],5,FALSE),"-")</f>
        <v>-</v>
      </c>
      <c r="G1307" s="15">
        <v>1</v>
      </c>
      <c r="H1307" s="16">
        <v>18</v>
      </c>
      <c r="I1307" s="16">
        <f>VENTAS[[#This Row],[Cantidad]]*VENTAS[[#This Row],[Precio Venta]]</f>
        <v>18</v>
      </c>
      <c r="J1307" s="16">
        <f>IF(VENTAS[[#This Row],[Nombre del Gestor]]&gt;1,VENTAS[[#This Row],[Total]]*10%,0)</f>
        <v>1.8</v>
      </c>
      <c r="K13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307" s="16">
        <f>VENTAS[[#This Row],[Total]]-VENTAS[[#This Row],[Comisión 10%]]-VENTAS[[#This Row],[Costo SIN Comision]]</f>
        <v>-1.8</v>
      </c>
      <c r="M1307" s="16"/>
    </row>
    <row r="1308" ht="20" customHeight="1" spans="1:13">
      <c r="A1308" s="10">
        <v>45514</v>
      </c>
      <c r="B1308" s="11"/>
      <c r="C1308" s="11" t="s">
        <v>20639</v>
      </c>
      <c r="D1308" s="11" t="s">
        <v>20147</v>
      </c>
      <c r="E1308" s="11" t="s">
        <v>16821</v>
      </c>
      <c r="F1308" s="15" t="str">
        <f>IFERROR(VLOOKUP(VENTAS[[#This Row],[Código del producto Vendido]],STOCK[],5,FALSE),"-")</f>
        <v>Blusa blanca de lazos y manga abullonada - Talla S</v>
      </c>
      <c r="G1308" s="15">
        <v>1</v>
      </c>
      <c r="H1308" s="16">
        <v>18</v>
      </c>
      <c r="I1308" s="16">
        <f>VENTAS[[#This Row],[Cantidad]]*VENTAS[[#This Row],[Precio Venta]]</f>
        <v>18</v>
      </c>
      <c r="J1308" s="16">
        <f>IF(VENTAS[[#This Row],[Nombre del Gestor]]&gt;1,VENTAS[[#This Row],[Total]]*10%,0)</f>
        <v>1.8</v>
      </c>
      <c r="K13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10.94</v>
      </c>
      <c r="L1308" s="16">
        <f>VENTAS[[#This Row],[Total]]-VENTAS[[#This Row],[Comisión 10%]]-VENTAS[[#This Row],[Costo SIN Comision]]</f>
        <v>5.26</v>
      </c>
      <c r="M1308" s="16"/>
    </row>
    <row r="1309" ht="20" customHeight="1" spans="1:13">
      <c r="A1309" s="10">
        <v>45514</v>
      </c>
      <c r="B1309" s="11"/>
      <c r="C1309" s="11" t="s">
        <v>20706</v>
      </c>
      <c r="D1309" s="11" t="s">
        <v>20147</v>
      </c>
      <c r="E1309" s="11" t="s">
        <v>20707</v>
      </c>
      <c r="F1309" s="15" t="str">
        <f>IFERROR(VLOOKUP(VENTAS[[#This Row],[Código del producto Vendido]],STOCK[],5,FALSE),"-")</f>
        <v>-</v>
      </c>
      <c r="G1309" s="15">
        <v>1</v>
      </c>
      <c r="H1309" s="16">
        <v>50</v>
      </c>
      <c r="I1309" s="16">
        <f>VENTAS[[#This Row],[Cantidad]]*VENTAS[[#This Row],[Precio Venta]]</f>
        <v>50</v>
      </c>
      <c r="J1309" s="16">
        <f>IF(VENTAS[[#This Row],[Nombre del Gestor]]&gt;1,VENTAS[[#This Row],[Total]]*10%,0)</f>
        <v>5</v>
      </c>
      <c r="K13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1309" s="16">
        <f>VENTAS[[#This Row],[Total]]-VENTAS[[#This Row],[Comisión 10%]]-VENTAS[[#This Row],[Costo SIN Comision]]</f>
        <v>-5</v>
      </c>
      <c r="M1309" s="16"/>
    </row>
    <row r="1310" ht="20" customHeight="1" spans="1:13">
      <c r="A1310" s="10">
        <v>45514</v>
      </c>
      <c r="B1310" s="11"/>
      <c r="C1310" s="11" t="s">
        <v>20532</v>
      </c>
      <c r="D1310" s="11" t="s">
        <v>20147</v>
      </c>
      <c r="E1310" s="11" t="s">
        <v>20708</v>
      </c>
      <c r="F1310" s="15" t="str">
        <f>IFERROR(VLOOKUP(VENTAS[[#This Row],[Código del producto Vendido]],STOCK[],5,FALSE),"-")</f>
        <v>-</v>
      </c>
      <c r="G1310" s="15">
        <v>1</v>
      </c>
      <c r="H1310" s="16">
        <v>18</v>
      </c>
      <c r="I1310" s="16">
        <f>VENTAS[[#This Row],[Cantidad]]*VENTAS[[#This Row],[Precio Venta]]</f>
        <v>18</v>
      </c>
      <c r="J1310" s="16">
        <f>IF(VENTAS[[#This Row],[Nombre del Gestor]]&gt;1,VENTAS[[#This Row],[Total]]*10%,0)</f>
        <v>1.8</v>
      </c>
      <c r="K13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310" s="16">
        <f>VENTAS[[#This Row],[Total]]-VENTAS[[#This Row],[Comisión 10%]]-VENTAS[[#This Row],[Costo SIN Comision]]</f>
        <v>-1.8</v>
      </c>
      <c r="M1310" s="16"/>
    </row>
    <row r="1311" ht="20" customHeight="1" spans="1:13">
      <c r="A1311" s="10">
        <v>45518</v>
      </c>
      <c r="B1311" s="11"/>
      <c r="C1311" s="11" t="s">
        <v>20709</v>
      </c>
      <c r="D1311" s="11" t="s">
        <v>20147</v>
      </c>
      <c r="E1311" s="11" t="s">
        <v>20710</v>
      </c>
      <c r="F1311" s="15" t="str">
        <f>IFERROR(VLOOKUP(VENTAS[[#This Row],[Código del producto Vendido]],STOCK[],5,FALSE),"-")</f>
        <v>-</v>
      </c>
      <c r="G1311" s="15">
        <v>1</v>
      </c>
      <c r="H1311" s="16">
        <v>18</v>
      </c>
      <c r="I1311" s="16">
        <f>VENTAS[[#This Row],[Cantidad]]*VENTAS[[#This Row],[Precio Venta]]</f>
        <v>18</v>
      </c>
      <c r="J1311" s="16">
        <f>IF(VENTAS[[#This Row],[Nombre del Gestor]]&gt;1,VENTAS[[#This Row],[Total]]*10%,0)</f>
        <v>1.8</v>
      </c>
      <c r="K13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311" s="16">
        <f>VENTAS[[#This Row],[Total]]-VENTAS[[#This Row],[Comisión 10%]]-VENTAS[[#This Row],[Costo SIN Comision]]</f>
        <v>-1.8</v>
      </c>
      <c r="M1311" s="16"/>
    </row>
    <row r="1312" ht="20" customHeight="1" spans="1:13">
      <c r="A1312" s="10">
        <v>45519</v>
      </c>
      <c r="B1312" s="11"/>
      <c r="C1312" s="11" t="s">
        <v>20711</v>
      </c>
      <c r="D1312" s="11" t="s">
        <v>20147</v>
      </c>
      <c r="E1312" s="11" t="s">
        <v>20712</v>
      </c>
      <c r="F1312" s="15" t="str">
        <f>IFERROR(VLOOKUP(VENTAS[[#This Row],[Código del producto Vendido]],STOCK[],5,FALSE),"-")</f>
        <v>-</v>
      </c>
      <c r="G1312" s="15">
        <v>1</v>
      </c>
      <c r="H1312" s="16">
        <v>40</v>
      </c>
      <c r="I1312" s="16">
        <f>VENTAS[[#This Row],[Cantidad]]*VENTAS[[#This Row],[Precio Venta]]</f>
        <v>40</v>
      </c>
      <c r="J1312" s="16">
        <f>IF(VENTAS[[#This Row],[Nombre del Gestor]]&gt;1,VENTAS[[#This Row],[Total]]*10%,0)</f>
        <v>4</v>
      </c>
      <c r="K13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312" s="16">
        <f>VENTAS[[#This Row],[Total]]-VENTAS[[#This Row],[Comisión 10%]]-VENTAS[[#This Row],[Costo SIN Comision]]</f>
        <v>-4</v>
      </c>
      <c r="M1312" s="16"/>
    </row>
    <row r="1313" ht="20" customHeight="1" spans="1:13">
      <c r="A1313" s="10">
        <v>45512</v>
      </c>
      <c r="B1313" s="11"/>
      <c r="C1313" s="11" t="s">
        <v>20713</v>
      </c>
      <c r="D1313" s="11" t="s">
        <v>20388</v>
      </c>
      <c r="E1313" s="11" t="s">
        <v>20479</v>
      </c>
      <c r="F1313" s="15" t="str">
        <f>IFERROR(VLOOKUP(VENTAS[[#This Row],[Código del producto Vendido]],STOCK[],5,FALSE),"-")</f>
        <v>-</v>
      </c>
      <c r="G1313" s="15">
        <v>1</v>
      </c>
      <c r="H1313" s="16">
        <v>20</v>
      </c>
      <c r="I1313" s="16">
        <f>VENTAS[[#This Row],[Cantidad]]*VENTAS[[#This Row],[Precio Venta]]</f>
        <v>20</v>
      </c>
      <c r="J1313" s="16">
        <f>IF(VENTAS[[#This Row],[Nombre del Gestor]]&gt;1,VENTAS[[#This Row],[Total]]*10%,0)</f>
        <v>2</v>
      </c>
      <c r="K13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313" s="16">
        <f>VENTAS[[#This Row],[Total]]-VENTAS[[#This Row],[Comisión 10%]]-VENTAS[[#This Row],[Costo SIN Comision]]</f>
        <v>-2</v>
      </c>
      <c r="M1313" s="16"/>
    </row>
    <row r="1314" ht="20" customHeight="1" spans="1:13">
      <c r="A1314" s="10">
        <v>45512</v>
      </c>
      <c r="B1314" s="11"/>
      <c r="C1314" s="11"/>
      <c r="D1314" s="11" t="s">
        <v>20115</v>
      </c>
      <c r="E1314" s="11" t="s">
        <v>20714</v>
      </c>
      <c r="F1314" s="15" t="str">
        <f>IFERROR(VLOOKUP(VENTAS[[#This Row],[Código del producto Vendido]],STOCK[],5,FALSE),"-")</f>
        <v>-</v>
      </c>
      <c r="G1314" s="15">
        <v>1</v>
      </c>
      <c r="H1314" s="16">
        <v>25</v>
      </c>
      <c r="I1314" s="16">
        <f>VENTAS[[#This Row],[Cantidad]]*VENTAS[[#This Row],[Precio Venta]]</f>
        <v>25</v>
      </c>
      <c r="J1314" s="16">
        <f>IF(VENTAS[[#This Row],[Nombre del Gestor]]&gt;1,VENTAS[[#This Row],[Total]]*10%,0)</f>
        <v>2.5</v>
      </c>
      <c r="K13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14" s="16">
        <f>VENTAS[[#This Row],[Total]]-VENTAS[[#This Row],[Comisión 10%]]-VENTAS[[#This Row],[Costo SIN Comision]]</f>
        <v>-2.5</v>
      </c>
      <c r="M1314" s="16"/>
    </row>
    <row r="1315" ht="20" customHeight="1" spans="1:13">
      <c r="A1315" s="10">
        <v>45512</v>
      </c>
      <c r="B1315" s="11"/>
      <c r="C1315" s="11"/>
      <c r="D1315" s="11" t="s">
        <v>20115</v>
      </c>
      <c r="E1315" s="11" t="s">
        <v>19903</v>
      </c>
      <c r="F1315" s="15" t="str">
        <f>IFERROR(VLOOKUP(VENTAS[[#This Row],[Código del producto Vendido]],STOCK[],5,FALSE),"-")</f>
        <v>-</v>
      </c>
      <c r="G1315" s="15">
        <v>1</v>
      </c>
      <c r="H1315" s="16">
        <v>13</v>
      </c>
      <c r="I1315" s="16">
        <f>VENTAS[[#This Row],[Cantidad]]*VENTAS[[#This Row],[Precio Venta]]</f>
        <v>13</v>
      </c>
      <c r="J1315" s="16">
        <f>IF(VENTAS[[#This Row],[Nombre del Gestor]]&gt;1,VENTAS[[#This Row],[Total]]*10%,0)</f>
        <v>1.3</v>
      </c>
      <c r="K13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315" s="16">
        <f>VENTAS[[#This Row],[Total]]-VENTAS[[#This Row],[Comisión 10%]]-VENTAS[[#This Row],[Costo SIN Comision]]</f>
        <v>-1.3</v>
      </c>
      <c r="M1315" s="16"/>
    </row>
    <row r="1316" ht="20" customHeight="1" spans="1:13">
      <c r="A1316" s="10">
        <v>45507</v>
      </c>
      <c r="B1316" s="11"/>
      <c r="C1316" s="11" t="s">
        <v>20715</v>
      </c>
      <c r="D1316" s="11" t="s">
        <v>19647</v>
      </c>
      <c r="E1316" s="11" t="s">
        <v>20698</v>
      </c>
      <c r="F1316" s="15" t="str">
        <f>IFERROR(VLOOKUP(VENTAS[[#This Row],[Código del producto Vendido]],STOCK[],5,FALSE),"-")</f>
        <v>-</v>
      </c>
      <c r="G1316" s="15">
        <v>1</v>
      </c>
      <c r="H1316" s="16">
        <v>10</v>
      </c>
      <c r="I1316" s="16">
        <f>VENTAS[[#This Row],[Cantidad]]*VENTAS[[#This Row],[Precio Venta]]</f>
        <v>10</v>
      </c>
      <c r="J1316" s="16">
        <f>IF(VENTAS[[#This Row],[Nombre del Gestor]]&gt;1,VENTAS[[#This Row],[Total]]*10%,0)</f>
        <v>1</v>
      </c>
      <c r="K13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316" s="16">
        <f>VENTAS[[#This Row],[Total]]-VENTAS[[#This Row],[Comisión 10%]]-VENTAS[[#This Row],[Costo SIN Comision]]</f>
        <v>-1</v>
      </c>
      <c r="M1316" s="16"/>
    </row>
    <row r="1317" ht="20" customHeight="1" spans="1:13">
      <c r="A1317" s="10">
        <v>45509</v>
      </c>
      <c r="B1317" s="11"/>
      <c r="C1317" s="11" t="s">
        <v>20624</v>
      </c>
      <c r="D1317" s="11" t="s">
        <v>19647</v>
      </c>
      <c r="E1317" s="11" t="s">
        <v>20596</v>
      </c>
      <c r="F1317" s="15" t="str">
        <f>IFERROR(VLOOKUP(VENTAS[[#This Row],[Código del producto Vendido]],STOCK[],5,FALSE),"-")</f>
        <v>-</v>
      </c>
      <c r="G1317" s="15">
        <v>1</v>
      </c>
      <c r="H1317" s="16">
        <v>22</v>
      </c>
      <c r="I1317" s="16">
        <f>VENTAS[[#This Row],[Cantidad]]*VENTAS[[#This Row],[Precio Venta]]</f>
        <v>22</v>
      </c>
      <c r="J1317" s="16">
        <f>IF(VENTAS[[#This Row],[Nombre del Gestor]]&gt;1,VENTAS[[#This Row],[Total]]*10%,0)</f>
        <v>2.2</v>
      </c>
      <c r="K13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317" s="16">
        <f>VENTAS[[#This Row],[Total]]-VENTAS[[#This Row],[Comisión 10%]]-VENTAS[[#This Row],[Costo SIN Comision]]</f>
        <v>-2.2</v>
      </c>
      <c r="M1317" s="16"/>
    </row>
    <row r="1318" ht="20" customHeight="1" spans="1:13">
      <c r="A1318" s="10">
        <v>45516</v>
      </c>
      <c r="B1318" s="11"/>
      <c r="C1318" s="11" t="s">
        <v>20716</v>
      </c>
      <c r="D1318" s="11" t="s">
        <v>19647</v>
      </c>
      <c r="E1318" s="11" t="s">
        <v>19563</v>
      </c>
      <c r="F1318" s="15" t="str">
        <f>IFERROR(VLOOKUP(VENTAS[[#This Row],[Código del producto Vendido]],STOCK[],5,FALSE),"-")</f>
        <v>-</v>
      </c>
      <c r="G1318" s="15">
        <v>1</v>
      </c>
      <c r="H1318" s="16">
        <v>12</v>
      </c>
      <c r="I1318" s="16">
        <f>VENTAS[[#This Row],[Cantidad]]*VENTAS[[#This Row],[Precio Venta]]</f>
        <v>12</v>
      </c>
      <c r="J1318" s="16">
        <f>IF(VENTAS[[#This Row],[Nombre del Gestor]]&gt;1,VENTAS[[#This Row],[Total]]*10%,0)</f>
        <v>1.2</v>
      </c>
      <c r="K13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318" s="16">
        <f>VENTAS[[#This Row],[Total]]-VENTAS[[#This Row],[Comisión 10%]]-VENTAS[[#This Row],[Costo SIN Comision]]</f>
        <v>-1.2</v>
      </c>
      <c r="M1318" s="16"/>
    </row>
    <row r="1319" ht="20" customHeight="1" spans="1:13">
      <c r="A1319" s="10">
        <v>45518</v>
      </c>
      <c r="B1319" s="11"/>
      <c r="C1319" s="11" t="s">
        <v>20717</v>
      </c>
      <c r="D1319" s="11" t="s">
        <v>19647</v>
      </c>
      <c r="E1319" s="11" t="s">
        <v>20718</v>
      </c>
      <c r="F1319" s="15" t="str">
        <f>IFERROR(VLOOKUP(VENTAS[[#This Row],[Código del producto Vendido]],STOCK[],5,FALSE),"-")</f>
        <v>-</v>
      </c>
      <c r="G1319" s="15">
        <v>1</v>
      </c>
      <c r="H1319" s="16">
        <v>7.5</v>
      </c>
      <c r="I1319" s="16">
        <f>VENTAS[[#This Row],[Cantidad]]*VENTAS[[#This Row],[Precio Venta]]</f>
        <v>7.5</v>
      </c>
      <c r="J1319" s="16">
        <f>IF(VENTAS[[#This Row],[Nombre del Gestor]]&gt;1,VENTAS[[#This Row],[Total]]*10%,0)</f>
        <v>0.75</v>
      </c>
      <c r="K13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7.5</v>
      </c>
      <c r="L1319" s="16">
        <f>VENTAS[[#This Row],[Total]]-VENTAS[[#This Row],[Comisión 10%]]-VENTAS[[#This Row],[Costo SIN Comision]]</f>
        <v>-0.75</v>
      </c>
      <c r="M1319" s="16"/>
    </row>
    <row r="1320" ht="20" customHeight="1" spans="1:13">
      <c r="A1320" s="10">
        <v>45511</v>
      </c>
      <c r="B1320" s="11"/>
      <c r="C1320" s="11" t="s">
        <v>20588</v>
      </c>
      <c r="D1320" s="11" t="s">
        <v>19799</v>
      </c>
      <c r="E1320" s="11" t="s">
        <v>20565</v>
      </c>
      <c r="F1320" s="15" t="str">
        <f>IFERROR(VLOOKUP(VENTAS[[#This Row],[Código del producto Vendido]],STOCK[],5,FALSE),"-")</f>
        <v>-</v>
      </c>
      <c r="G1320" s="15">
        <v>1</v>
      </c>
      <c r="H1320" s="16">
        <v>20</v>
      </c>
      <c r="I1320" s="16">
        <f>VENTAS[[#This Row],[Cantidad]]*VENTAS[[#This Row],[Precio Venta]]</f>
        <v>20</v>
      </c>
      <c r="J1320" s="16">
        <f>IF(VENTAS[[#This Row],[Nombre del Gestor]]&gt;1,VENTAS[[#This Row],[Total]]*10%,0)</f>
        <v>2</v>
      </c>
      <c r="K13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320" s="16">
        <f>VENTAS[[#This Row],[Total]]-VENTAS[[#This Row],[Comisión 10%]]-VENTAS[[#This Row],[Costo SIN Comision]]</f>
        <v>-2</v>
      </c>
      <c r="M1320" s="16"/>
    </row>
    <row r="1321" ht="20" customHeight="1" spans="1:13">
      <c r="A1321" s="10">
        <v>45505</v>
      </c>
      <c r="B1321" s="11"/>
      <c r="C1321" s="11"/>
      <c r="D1321" s="11"/>
      <c r="E1321" s="11"/>
      <c r="F1321" s="15" t="str">
        <f>IFERROR(VLOOKUP(VENTAS[[#This Row],[Código del producto Vendido]],STOCK[],5,FALSE),"-")</f>
        <v>-</v>
      </c>
      <c r="G1321" s="15">
        <v>1</v>
      </c>
      <c r="H1321" s="16">
        <v>13</v>
      </c>
      <c r="I1321" s="16">
        <f>VENTAS[[#This Row],[Cantidad]]*VENTAS[[#This Row],[Precio Venta]]</f>
        <v>13</v>
      </c>
      <c r="J1321" s="16">
        <f>IF(VENTAS[[#This Row],[Nombre del Gestor]]&gt;1,VENTAS[[#This Row],[Total]]*10%,0)</f>
        <v>0</v>
      </c>
      <c r="K13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321" s="16">
        <f>VENTAS[[#This Row],[Total]]-VENTAS[[#This Row],[Comisión 10%]]-VENTAS[[#This Row],[Costo SIN Comision]]</f>
        <v>0</v>
      </c>
      <c r="M1321" s="16"/>
    </row>
    <row r="1322" ht="20" customHeight="1" spans="1:13">
      <c r="A1322" s="10">
        <v>45512</v>
      </c>
      <c r="B1322" s="11"/>
      <c r="C1322" s="11"/>
      <c r="D1322" s="11" t="s">
        <v>20253</v>
      </c>
      <c r="E1322" s="11" t="s">
        <v>20535</v>
      </c>
      <c r="F1322" s="15" t="str">
        <f>IFERROR(VLOOKUP(VENTAS[[#This Row],[Código del producto Vendido]],STOCK[],5,FALSE),"-")</f>
        <v>-</v>
      </c>
      <c r="G1322" s="15">
        <v>1</v>
      </c>
      <c r="H1322" s="16">
        <v>35</v>
      </c>
      <c r="I1322" s="16">
        <f>VENTAS[[#This Row],[Cantidad]]*VENTAS[[#This Row],[Precio Venta]]</f>
        <v>35</v>
      </c>
      <c r="J1322" s="16">
        <f>IF(VENTAS[[#This Row],[Nombre del Gestor]]&gt;1,VENTAS[[#This Row],[Total]]*10%,0)</f>
        <v>3.5</v>
      </c>
      <c r="K13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322" s="16">
        <f>VENTAS[[#This Row],[Total]]-VENTAS[[#This Row],[Comisión 10%]]-VENTAS[[#This Row],[Costo SIN Comision]]</f>
        <v>-3.5</v>
      </c>
      <c r="M1322" s="16"/>
    </row>
    <row r="1323" ht="20" customHeight="1" spans="1:13">
      <c r="A1323" s="10">
        <v>45512</v>
      </c>
      <c r="B1323" s="11" t="s">
        <v>20719</v>
      </c>
      <c r="C1323" s="11"/>
      <c r="D1323" s="11"/>
      <c r="E1323" s="11" t="s">
        <v>16823</v>
      </c>
      <c r="F1323" s="15" t="str">
        <f>IFERROR(VLOOKUP(VENTAS[[#This Row],[Código del producto Vendido]],STOCK[],5,FALSE),"-")</f>
        <v>Bolso bandolera de rafia rígido de tamaño pequeño - Tamaño Pequeño</v>
      </c>
      <c r="G1323" s="15">
        <v>1</v>
      </c>
      <c r="H1323" s="16">
        <v>12</v>
      </c>
      <c r="I1323" s="16">
        <f>VENTAS[[#This Row],[Cantidad]]*VENTAS[[#This Row],[Precio Venta]]</f>
        <v>12</v>
      </c>
      <c r="J1323" s="16">
        <f>IF(VENTAS[[#This Row],[Nombre del Gestor]]&gt;1,VENTAS[[#This Row],[Total]]*10%,0)</f>
        <v>0</v>
      </c>
      <c r="K13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11.39</v>
      </c>
      <c r="L1323" s="16">
        <f>VENTAS[[#This Row],[Total]]-VENTAS[[#This Row],[Comisión 10%]]-VENTAS[[#This Row],[Costo SIN Comision]]</f>
        <v>0.609999999999999</v>
      </c>
      <c r="M1323" s="16"/>
    </row>
    <row r="1324" ht="20" customHeight="1" spans="1:13">
      <c r="A1324" s="10">
        <v>45518</v>
      </c>
      <c r="B1324" s="11"/>
      <c r="C1324" s="11" t="s">
        <v>20720</v>
      </c>
      <c r="D1324" s="11" t="s">
        <v>20505</v>
      </c>
      <c r="E1324" s="11" t="s">
        <v>20643</v>
      </c>
      <c r="F1324" s="15" t="str">
        <f>IFERROR(VLOOKUP(VENTAS[[#This Row],[Código del producto Vendido]],STOCK[],5,FALSE),"-")</f>
        <v>-</v>
      </c>
      <c r="G1324" s="15">
        <v>1</v>
      </c>
      <c r="H1324" s="16">
        <v>22</v>
      </c>
      <c r="I1324" s="16">
        <f>VENTAS[[#This Row],[Cantidad]]*VENTAS[[#This Row],[Precio Venta]]</f>
        <v>22</v>
      </c>
      <c r="J1324" s="16">
        <f>IF(VENTAS[[#This Row],[Nombre del Gestor]]&gt;1,VENTAS[[#This Row],[Total]]*10%,0)</f>
        <v>2.2</v>
      </c>
      <c r="K13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324" s="16">
        <f>VENTAS[[#This Row],[Total]]-VENTAS[[#This Row],[Comisión 10%]]-VENTAS[[#This Row],[Costo SIN Comision]]</f>
        <v>-2.2</v>
      </c>
      <c r="M1324" s="16"/>
    </row>
    <row r="1325" ht="20" customHeight="1" spans="1:13">
      <c r="A1325" s="10">
        <v>45512</v>
      </c>
      <c r="B1325" s="11"/>
      <c r="C1325" s="11"/>
      <c r="D1325" s="11" t="s">
        <v>20253</v>
      </c>
      <c r="E1325" s="11" t="s">
        <v>20563</v>
      </c>
      <c r="F1325" s="15" t="str">
        <f>IFERROR(VLOOKUP(VENTAS[[#This Row],[Código del producto Vendido]],STOCK[],5,FALSE),"-")</f>
        <v>-</v>
      </c>
      <c r="G1325" s="15">
        <v>1</v>
      </c>
      <c r="H1325" s="16">
        <v>45</v>
      </c>
      <c r="I1325" s="16">
        <f>VENTAS[[#This Row],[Cantidad]]*VENTAS[[#This Row],[Precio Venta]]</f>
        <v>45</v>
      </c>
      <c r="J1325" s="16">
        <f>IF(VENTAS[[#This Row],[Nombre del Gestor]]&gt;1,VENTAS[[#This Row],[Total]]*10%,0)</f>
        <v>4.5</v>
      </c>
      <c r="K13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1325" s="16">
        <f>VENTAS[[#This Row],[Total]]-VENTAS[[#This Row],[Comisión 10%]]-VENTAS[[#This Row],[Costo SIN Comision]]</f>
        <v>-4.5</v>
      </c>
      <c r="M1325" s="16"/>
    </row>
    <row r="1326" ht="20" customHeight="1" spans="1:13">
      <c r="A1326" s="10">
        <v>45512</v>
      </c>
      <c r="B1326" s="11"/>
      <c r="C1326" s="11"/>
      <c r="D1326" s="11"/>
      <c r="E1326" s="11" t="s">
        <v>20721</v>
      </c>
      <c r="F1326" s="15" t="str">
        <f>IFERROR(VLOOKUP(VENTAS[[#This Row],[Código del producto Vendido]],STOCK[],5,FALSE),"-")</f>
        <v>-</v>
      </c>
      <c r="G1326" s="15">
        <v>1</v>
      </c>
      <c r="H1326" s="16"/>
      <c r="I1326" s="16">
        <f>VENTAS[[#This Row],[Cantidad]]*VENTAS[[#This Row],[Precio Venta]]</f>
        <v>0</v>
      </c>
      <c r="J1326" s="16">
        <f>IF(VENTAS[[#This Row],[Nombre del Gestor]]&gt;1,VENTAS[[#This Row],[Total]]*10%,0)</f>
        <v>0</v>
      </c>
      <c r="K13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26" s="16">
        <f>VENTAS[[#This Row],[Total]]-VENTAS[[#This Row],[Comisión 10%]]-VENTAS[[#This Row],[Costo SIN Comision]]</f>
        <v>0</v>
      </c>
      <c r="M1326" s="16"/>
    </row>
    <row r="1327" ht="20" customHeight="1" spans="1:13">
      <c r="A1327" s="10">
        <v>45512</v>
      </c>
      <c r="B1327" s="11"/>
      <c r="C1327" s="11" t="s">
        <v>20722</v>
      </c>
      <c r="D1327" s="11"/>
      <c r="E1327" s="11" t="s">
        <v>20723</v>
      </c>
      <c r="F1327" s="15" t="str">
        <f>IFERROR(VLOOKUP(VENTAS[[#This Row],[Código del producto Vendido]],STOCK[],5,FALSE),"-")</f>
        <v>-</v>
      </c>
      <c r="G1327" s="15">
        <v>1</v>
      </c>
      <c r="H1327" s="16">
        <v>35</v>
      </c>
      <c r="I1327" s="16">
        <f>VENTAS[[#This Row],[Cantidad]]*VENTAS[[#This Row],[Precio Venta]]</f>
        <v>35</v>
      </c>
      <c r="J1327" s="16">
        <f>IF(VENTAS[[#This Row],[Nombre del Gestor]]&gt;1,VENTAS[[#This Row],[Total]]*10%,0)</f>
        <v>0</v>
      </c>
      <c r="K13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327" s="16">
        <f>VENTAS[[#This Row],[Total]]-VENTAS[[#This Row],[Comisión 10%]]-VENTAS[[#This Row],[Costo SIN Comision]]</f>
        <v>0</v>
      </c>
      <c r="M1327" s="16"/>
    </row>
    <row r="1328" ht="20" customHeight="1" spans="1:13">
      <c r="A1328" s="10">
        <v>45512</v>
      </c>
      <c r="B1328" s="11"/>
      <c r="C1328" s="11"/>
      <c r="D1328" s="11"/>
      <c r="E1328" s="11" t="s">
        <v>20097</v>
      </c>
      <c r="F1328" s="15" t="str">
        <f>IFERROR(VLOOKUP(VENTAS[[#This Row],[Código del producto Vendido]],STOCK[],5,FALSE),"-")</f>
        <v>-</v>
      </c>
      <c r="G1328" s="15">
        <v>1</v>
      </c>
      <c r="H1328" s="16"/>
      <c r="I1328" s="16">
        <f>VENTAS[[#This Row],[Cantidad]]*VENTAS[[#This Row],[Precio Venta]]</f>
        <v>0</v>
      </c>
      <c r="J1328" s="16">
        <f>IF(VENTAS[[#This Row],[Nombre del Gestor]]&gt;1,VENTAS[[#This Row],[Total]]*10%,0)</f>
        <v>0</v>
      </c>
      <c r="K13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28" s="16">
        <f>VENTAS[[#This Row],[Total]]-VENTAS[[#This Row],[Comisión 10%]]-VENTAS[[#This Row],[Costo SIN Comision]]</f>
        <v>0</v>
      </c>
      <c r="M1328" s="16"/>
    </row>
    <row r="1329" ht="20" customHeight="1" spans="1:13">
      <c r="A1329" s="10">
        <v>45512</v>
      </c>
      <c r="B1329" s="11"/>
      <c r="C1329" s="11" t="s">
        <v>20724</v>
      </c>
      <c r="D1329" s="11" t="s">
        <v>20058</v>
      </c>
      <c r="E1329" s="11" t="s">
        <v>20372</v>
      </c>
      <c r="F1329" s="15" t="str">
        <f>IFERROR(VLOOKUP(VENTAS[[#This Row],[Código del producto Vendido]],STOCK[],5,FALSE),"-")</f>
        <v>-</v>
      </c>
      <c r="G1329" s="15">
        <v>1</v>
      </c>
      <c r="H1329" s="16">
        <v>30</v>
      </c>
      <c r="I1329" s="16">
        <f>VENTAS[[#This Row],[Cantidad]]*VENTAS[[#This Row],[Precio Venta]]</f>
        <v>30</v>
      </c>
      <c r="J1329" s="16">
        <f>IF(VENTAS[[#This Row],[Nombre del Gestor]]&gt;1,VENTAS[[#This Row],[Total]]*10%,0)</f>
        <v>3</v>
      </c>
      <c r="K13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329" s="16">
        <f>VENTAS[[#This Row],[Total]]-VENTAS[[#This Row],[Comisión 10%]]-VENTAS[[#This Row],[Costo SIN Comision]]</f>
        <v>-3</v>
      </c>
      <c r="M1329" s="16"/>
    </row>
    <row r="1330" ht="20" customHeight="1" spans="1:13">
      <c r="A1330" s="10">
        <v>45512</v>
      </c>
      <c r="B1330" s="11"/>
      <c r="C1330" s="11"/>
      <c r="D1330" s="11"/>
      <c r="E1330" s="11" t="s">
        <v>20434</v>
      </c>
      <c r="F1330" s="15" t="str">
        <f>IFERROR(VLOOKUP(VENTAS[[#This Row],[Código del producto Vendido]],STOCK[],5,FALSE),"-")</f>
        <v>-</v>
      </c>
      <c r="G1330" s="15">
        <v>1</v>
      </c>
      <c r="H1330" s="16">
        <v>30</v>
      </c>
      <c r="I1330" s="16">
        <f>VENTAS[[#This Row],[Cantidad]]*VENTAS[[#This Row],[Precio Venta]]</f>
        <v>30</v>
      </c>
      <c r="J1330" s="16">
        <f>IF(VENTAS[[#This Row],[Nombre del Gestor]]&gt;1,VENTAS[[#This Row],[Total]]*10%,0)</f>
        <v>0</v>
      </c>
      <c r="K13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330" s="16">
        <f>VENTAS[[#This Row],[Total]]-VENTAS[[#This Row],[Comisión 10%]]-VENTAS[[#This Row],[Costo SIN Comision]]</f>
        <v>0</v>
      </c>
      <c r="M1330" s="16"/>
    </row>
    <row r="1331" ht="20" customHeight="1" spans="1:13">
      <c r="A1331" s="10">
        <v>45512</v>
      </c>
      <c r="B1331" s="11"/>
      <c r="C1331" s="11"/>
      <c r="D1331" s="11"/>
      <c r="E1331" s="11" t="s">
        <v>20725</v>
      </c>
      <c r="F1331" s="15" t="str">
        <f>IFERROR(VLOOKUP(VENTAS[[#This Row],[Código del producto Vendido]],STOCK[],5,FALSE),"-")</f>
        <v>-</v>
      </c>
      <c r="G1331" s="15">
        <v>1</v>
      </c>
      <c r="H1331" s="16">
        <v>18</v>
      </c>
      <c r="I1331" s="16">
        <f>VENTAS[[#This Row],[Cantidad]]*VENTAS[[#This Row],[Precio Venta]]</f>
        <v>18</v>
      </c>
      <c r="J1331" s="16">
        <f>IF(VENTAS[[#This Row],[Nombre del Gestor]]&gt;1,VENTAS[[#This Row],[Total]]*10%,0)</f>
        <v>0</v>
      </c>
      <c r="K13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331" s="16">
        <f>VENTAS[[#This Row],[Total]]-VENTAS[[#This Row],[Comisión 10%]]-VENTAS[[#This Row],[Costo SIN Comision]]</f>
        <v>0</v>
      </c>
      <c r="M1331" s="16"/>
    </row>
    <row r="1332" ht="20" customHeight="1" spans="1:13">
      <c r="A1332" s="10">
        <v>45512</v>
      </c>
      <c r="B1332" s="11"/>
      <c r="C1332" s="11" t="s">
        <v>20726</v>
      </c>
      <c r="D1332" s="11" t="s">
        <v>20058</v>
      </c>
      <c r="E1332" s="11" t="s">
        <v>20727</v>
      </c>
      <c r="F1332" s="15" t="str">
        <f>IFERROR(VLOOKUP(VENTAS[[#This Row],[Código del producto Vendido]],STOCK[],5,FALSE),"-")</f>
        <v>-</v>
      </c>
      <c r="G1332" s="15">
        <v>1</v>
      </c>
      <c r="H1332" s="16">
        <v>35</v>
      </c>
      <c r="I1332" s="16">
        <f>VENTAS[[#This Row],[Cantidad]]*VENTAS[[#This Row],[Precio Venta]]</f>
        <v>35</v>
      </c>
      <c r="J1332" s="16">
        <f>IF(VENTAS[[#This Row],[Nombre del Gestor]]&gt;1,VENTAS[[#This Row],[Total]]*10%,0)</f>
        <v>3.5</v>
      </c>
      <c r="K13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332" s="16">
        <f>VENTAS[[#This Row],[Total]]-VENTAS[[#This Row],[Comisión 10%]]-VENTAS[[#This Row],[Costo SIN Comision]]</f>
        <v>-3.5</v>
      </c>
      <c r="M1332" s="16"/>
    </row>
    <row r="1333" ht="20" customHeight="1" spans="1:13">
      <c r="A1333" s="10">
        <v>45512</v>
      </c>
      <c r="B1333" s="11"/>
      <c r="C1333" s="11" t="s">
        <v>20722</v>
      </c>
      <c r="D1333" s="11"/>
      <c r="E1333" s="11" t="s">
        <v>20728</v>
      </c>
      <c r="F1333" s="15" t="str">
        <f>IFERROR(VLOOKUP(VENTAS[[#This Row],[Código del producto Vendido]],STOCK[],5,FALSE),"-")</f>
        <v>-</v>
      </c>
      <c r="G1333" s="15">
        <v>1</v>
      </c>
      <c r="H1333" s="16">
        <v>19</v>
      </c>
      <c r="I1333" s="16">
        <f>VENTAS[[#This Row],[Cantidad]]*VENTAS[[#This Row],[Precio Venta]]</f>
        <v>19</v>
      </c>
      <c r="J1333" s="16">
        <f>IF(VENTAS[[#This Row],[Nombre del Gestor]]&gt;1,VENTAS[[#This Row],[Total]]*10%,0)</f>
        <v>0</v>
      </c>
      <c r="K13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1333" s="16">
        <f>VENTAS[[#This Row],[Total]]-VENTAS[[#This Row],[Comisión 10%]]-VENTAS[[#This Row],[Costo SIN Comision]]</f>
        <v>0</v>
      </c>
      <c r="M1333" s="16"/>
    </row>
    <row r="1334" ht="20" customHeight="1" spans="1:13">
      <c r="A1334" s="10">
        <v>45512</v>
      </c>
      <c r="B1334" s="11"/>
      <c r="C1334" s="11"/>
      <c r="D1334" s="11" t="s">
        <v>20253</v>
      </c>
      <c r="E1334" s="11" t="s">
        <v>16857</v>
      </c>
      <c r="F1334" s="15" t="str">
        <f>IFERROR(VLOOKUP(VENTAS[[#This Row],[Código del producto Vendido]],STOCK[],5,FALSE),"-")</f>
        <v>Sombrero Visera de Verano - Talla Ajustable</v>
      </c>
      <c r="G1334" s="15">
        <v>1</v>
      </c>
      <c r="H1334" s="16">
        <v>15</v>
      </c>
      <c r="I1334" s="16">
        <f>VENTAS[[#This Row],[Cantidad]]*VENTAS[[#This Row],[Precio Venta]]</f>
        <v>15</v>
      </c>
      <c r="J1334" s="16">
        <f>IF(VENTAS[[#This Row],[Nombre del Gestor]]&gt;1,VENTAS[[#This Row],[Total]]*10%,0)</f>
        <v>1.5</v>
      </c>
      <c r="K13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6.36</v>
      </c>
      <c r="L1334" s="16">
        <f>VENTAS[[#This Row],[Total]]-VENTAS[[#This Row],[Comisión 10%]]-VENTAS[[#This Row],[Costo SIN Comision]]</f>
        <v>7.14</v>
      </c>
      <c r="M1334" s="16"/>
    </row>
    <row r="1335" ht="20" customHeight="1" spans="1:13">
      <c r="A1335" s="10">
        <v>45512</v>
      </c>
      <c r="B1335" s="11"/>
      <c r="C1335" s="11"/>
      <c r="D1335" s="11"/>
      <c r="E1335" s="11" t="s">
        <v>16832</v>
      </c>
      <c r="F1335" s="15" t="str">
        <f>IFERROR(VLOOKUP(VENTAS[[#This Row],[Código del producto Vendido]],STOCK[],5,FALSE),"-")</f>
        <v>Cinturón fino de hebilla de estilo elegante carmelita - Talla Unitalla</v>
      </c>
      <c r="G1335" s="15">
        <v>1</v>
      </c>
      <c r="H1335" s="16">
        <v>12</v>
      </c>
      <c r="I1335" s="16">
        <f>VENTAS[[#This Row],[Cantidad]]*VENTAS[[#This Row],[Precio Venta]]</f>
        <v>12</v>
      </c>
      <c r="J1335" s="16">
        <f>IF(VENTAS[[#This Row],[Nombre del Gestor]]&gt;1,VENTAS[[#This Row],[Total]]*10%,0)</f>
        <v>0</v>
      </c>
      <c r="K13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5.13</v>
      </c>
      <c r="L1335" s="16">
        <f>VENTAS[[#This Row],[Total]]-VENTAS[[#This Row],[Comisión 10%]]-VENTAS[[#This Row],[Costo SIN Comision]]</f>
        <v>6.87</v>
      </c>
      <c r="M1335" s="16"/>
    </row>
    <row r="1336" ht="20" customHeight="1" spans="1:13">
      <c r="A1336" s="10">
        <v>45512</v>
      </c>
      <c r="B1336" s="11"/>
      <c r="C1336" s="11"/>
      <c r="D1336" s="11"/>
      <c r="E1336" s="11" t="s">
        <v>16734</v>
      </c>
      <c r="F1336" s="15" t="str">
        <f>IFERROR(VLOOKUP(VENTAS[[#This Row],[Código del producto Vendido]],STOCK[],5,FALSE),"-")</f>
        <v>Bolso TOTE arcoíris trending  - Talla Mediano</v>
      </c>
      <c r="G1336" s="15">
        <v>1</v>
      </c>
      <c r="H1336" s="16">
        <v>12</v>
      </c>
      <c r="I1336" s="16">
        <f>VENTAS[[#This Row],[Cantidad]]*VENTAS[[#This Row],[Precio Venta]]</f>
        <v>12</v>
      </c>
      <c r="J1336" s="16">
        <f>IF(VENTAS[[#This Row],[Nombre del Gestor]]&gt;1,VENTAS[[#This Row],[Total]]*10%,0)</f>
        <v>0</v>
      </c>
      <c r="K13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5.84</v>
      </c>
      <c r="L1336" s="16">
        <f>VENTAS[[#This Row],[Total]]-VENTAS[[#This Row],[Comisión 10%]]-VENTAS[[#This Row],[Costo SIN Comision]]</f>
        <v>6.16</v>
      </c>
      <c r="M1336" s="16"/>
    </row>
    <row r="1337" ht="20" customHeight="1" spans="1:13">
      <c r="A1337" s="10">
        <v>45512</v>
      </c>
      <c r="B1337" s="11"/>
      <c r="C1337" s="11"/>
      <c r="D1337" s="11" t="s">
        <v>20253</v>
      </c>
      <c r="E1337" s="11" t="s">
        <v>20729</v>
      </c>
      <c r="F1337" s="15" t="str">
        <f>IFERROR(VLOOKUP(VENTAS[[#This Row],[Código del producto Vendido]],STOCK[],5,FALSE),"-")</f>
        <v>-</v>
      </c>
      <c r="G1337" s="15">
        <v>1</v>
      </c>
      <c r="H1337" s="16">
        <v>25</v>
      </c>
      <c r="I1337" s="16">
        <f>VENTAS[[#This Row],[Cantidad]]*VENTAS[[#This Row],[Precio Venta]]</f>
        <v>25</v>
      </c>
      <c r="J1337" s="16">
        <f>IF(VENTAS[[#This Row],[Nombre del Gestor]]&gt;1,VENTAS[[#This Row],[Total]]*10%,0)</f>
        <v>2.5</v>
      </c>
      <c r="K13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37" s="16">
        <f>VENTAS[[#This Row],[Total]]-VENTAS[[#This Row],[Comisión 10%]]-VENTAS[[#This Row],[Costo SIN Comision]]</f>
        <v>-2.5</v>
      </c>
      <c r="M1337" s="16"/>
    </row>
    <row r="1338" ht="20" customHeight="1" spans="1:13">
      <c r="A1338" s="10">
        <v>45512</v>
      </c>
      <c r="B1338" s="11"/>
      <c r="C1338" s="11"/>
      <c r="D1338" s="11" t="s">
        <v>20377</v>
      </c>
      <c r="E1338" s="11" t="s">
        <v>20291</v>
      </c>
      <c r="F1338" s="15" t="str">
        <f>IFERROR(VLOOKUP(VENTAS[[#This Row],[Código del producto Vendido]],STOCK[],5,FALSE),"-")</f>
        <v>-</v>
      </c>
      <c r="G1338" s="15">
        <v>1</v>
      </c>
      <c r="H1338" s="16">
        <v>25</v>
      </c>
      <c r="I1338" s="16">
        <f>VENTAS[[#This Row],[Cantidad]]*VENTAS[[#This Row],[Precio Venta]]</f>
        <v>25</v>
      </c>
      <c r="J1338" s="16">
        <f>IF(VENTAS[[#This Row],[Nombre del Gestor]]&gt;1,VENTAS[[#This Row],[Total]]*10%,0)</f>
        <v>2.5</v>
      </c>
      <c r="K13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38" s="16">
        <f>VENTAS[[#This Row],[Total]]-VENTAS[[#This Row],[Comisión 10%]]-VENTAS[[#This Row],[Costo SIN Comision]]</f>
        <v>-2.5</v>
      </c>
      <c r="M1338" s="16"/>
    </row>
    <row r="1339" ht="20" customHeight="1" spans="1:13">
      <c r="A1339" s="10">
        <v>45512</v>
      </c>
      <c r="B1339" s="11"/>
      <c r="C1339" s="11"/>
      <c r="D1339" s="11"/>
      <c r="E1339" s="11" t="s">
        <v>20369</v>
      </c>
      <c r="F1339" s="15" t="str">
        <f>IFERROR(VLOOKUP(VENTAS[[#This Row],[Código del producto Vendido]],STOCK[],5,FALSE),"-")</f>
        <v>-</v>
      </c>
      <c r="G1339" s="15">
        <v>1</v>
      </c>
      <c r="H1339" s="16">
        <v>20</v>
      </c>
      <c r="I1339" s="16">
        <f>VENTAS[[#This Row],[Cantidad]]*VENTAS[[#This Row],[Precio Venta]]</f>
        <v>20</v>
      </c>
      <c r="J1339" s="16">
        <f>IF(VENTAS[[#This Row],[Nombre del Gestor]]&gt;1,VENTAS[[#This Row],[Total]]*10%,0)</f>
        <v>0</v>
      </c>
      <c r="K13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339" s="16">
        <f>VENTAS[[#This Row],[Total]]-VENTAS[[#This Row],[Comisión 10%]]-VENTAS[[#This Row],[Costo SIN Comision]]</f>
        <v>0</v>
      </c>
      <c r="M1339" s="16"/>
    </row>
    <row r="1340" ht="20" customHeight="1" spans="1:13">
      <c r="A1340" s="10">
        <v>45513</v>
      </c>
      <c r="B1340" s="11"/>
      <c r="C1340" s="11"/>
      <c r="D1340" s="11"/>
      <c r="E1340" s="11" t="s">
        <v>20730</v>
      </c>
      <c r="F1340" s="15" t="str">
        <f>IFERROR(VLOOKUP(VENTAS[[#This Row],[Código del producto Vendido]],STOCK[],5,FALSE),"-")</f>
        <v>-</v>
      </c>
      <c r="G1340" s="15">
        <v>1</v>
      </c>
      <c r="H1340" s="16">
        <v>0</v>
      </c>
      <c r="I1340" s="16">
        <f>VENTAS[[#This Row],[Cantidad]]*VENTAS[[#This Row],[Precio Venta]]</f>
        <v>0</v>
      </c>
      <c r="J1340" s="16">
        <f>IF(VENTAS[[#This Row],[Nombre del Gestor]]&gt;1,VENTAS[[#This Row],[Total]]*10%,0)</f>
        <v>0</v>
      </c>
      <c r="K13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40" s="16">
        <f>VENTAS[[#This Row],[Total]]-VENTAS[[#This Row],[Comisión 10%]]-VENTAS[[#This Row],[Costo SIN Comision]]</f>
        <v>0</v>
      </c>
      <c r="M1340" s="16"/>
    </row>
    <row r="1341" ht="20" customHeight="1" spans="1:13">
      <c r="A1341" s="10">
        <v>45514</v>
      </c>
      <c r="B1341" s="11"/>
      <c r="C1341" s="11"/>
      <c r="D1341" s="11"/>
      <c r="E1341" s="11" t="s">
        <v>20731</v>
      </c>
      <c r="F1341" s="15" t="str">
        <f>IFERROR(VLOOKUP(VENTAS[[#This Row],[Código del producto Vendido]],STOCK[],5,FALSE),"-")</f>
        <v>-</v>
      </c>
      <c r="G1341" s="15">
        <v>1</v>
      </c>
      <c r="H1341" s="16">
        <v>25</v>
      </c>
      <c r="I1341" s="16">
        <f>VENTAS[[#This Row],[Cantidad]]*VENTAS[[#This Row],[Precio Venta]]</f>
        <v>25</v>
      </c>
      <c r="J1341" s="16">
        <f>IF(VENTAS[[#This Row],[Nombre del Gestor]]&gt;1,VENTAS[[#This Row],[Total]]*10%,0)</f>
        <v>0</v>
      </c>
      <c r="K13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41" s="16">
        <f>VENTAS[[#This Row],[Total]]-VENTAS[[#This Row],[Comisión 10%]]-VENTAS[[#This Row],[Costo SIN Comision]]</f>
        <v>0</v>
      </c>
      <c r="M1341" s="16"/>
    </row>
    <row r="1342" ht="20" customHeight="1" spans="1:13">
      <c r="A1342" s="10">
        <v>45515</v>
      </c>
      <c r="B1342" s="11"/>
      <c r="C1342" s="11"/>
      <c r="D1342" s="11"/>
      <c r="E1342" s="11" t="s">
        <v>19817</v>
      </c>
      <c r="F1342" s="15" t="str">
        <f>IFERROR(VLOOKUP(VENTAS[[#This Row],[Código del producto Vendido]],STOCK[],5,FALSE),"-")</f>
        <v>-</v>
      </c>
      <c r="G1342" s="15">
        <v>1</v>
      </c>
      <c r="H1342" s="16">
        <v>13</v>
      </c>
      <c r="I1342" s="16">
        <f>VENTAS[[#This Row],[Cantidad]]*VENTAS[[#This Row],[Precio Venta]]</f>
        <v>13</v>
      </c>
      <c r="J1342" s="16">
        <f>IF(VENTAS[[#This Row],[Nombre del Gestor]]&gt;1,VENTAS[[#This Row],[Total]]*10%,0)</f>
        <v>0</v>
      </c>
      <c r="K13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342" s="16">
        <f>VENTAS[[#This Row],[Total]]-VENTAS[[#This Row],[Comisión 10%]]-VENTAS[[#This Row],[Costo SIN Comision]]</f>
        <v>0</v>
      </c>
      <c r="M1342" s="16"/>
    </row>
    <row r="1343" ht="20" customHeight="1" spans="1:13">
      <c r="A1343" s="10">
        <v>45516</v>
      </c>
      <c r="B1343" s="11"/>
      <c r="C1343" s="11"/>
      <c r="D1343" s="11"/>
      <c r="E1343" s="11" t="s">
        <v>20597</v>
      </c>
      <c r="F1343" s="15" t="str">
        <f>IFERROR(VLOOKUP(VENTAS[[#This Row],[Código del producto Vendido]],STOCK[],5,FALSE),"-")</f>
        <v>-</v>
      </c>
      <c r="G1343" s="15">
        <v>1</v>
      </c>
      <c r="H1343" s="16">
        <v>30</v>
      </c>
      <c r="I1343" s="16">
        <f>VENTAS[[#This Row],[Cantidad]]*VENTAS[[#This Row],[Precio Venta]]</f>
        <v>30</v>
      </c>
      <c r="J1343" s="16">
        <f>IF(VENTAS[[#This Row],[Nombre del Gestor]]&gt;1,VENTAS[[#This Row],[Total]]*10%,0)</f>
        <v>0</v>
      </c>
      <c r="K13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343" s="16">
        <f>VENTAS[[#This Row],[Total]]-VENTAS[[#This Row],[Comisión 10%]]-VENTAS[[#This Row],[Costo SIN Comision]]</f>
        <v>0</v>
      </c>
      <c r="M1343" s="16"/>
    </row>
    <row r="1344" ht="20" customHeight="1" spans="1:13">
      <c r="A1344" s="10">
        <v>45515</v>
      </c>
      <c r="B1344" s="11"/>
      <c r="C1344" s="11"/>
      <c r="D1344" s="11" t="s">
        <v>20253</v>
      </c>
      <c r="E1344" s="11" t="s">
        <v>20732</v>
      </c>
      <c r="F1344" s="15" t="str">
        <f>IFERROR(VLOOKUP(VENTAS[[#This Row],[Código del producto Vendido]],STOCK[],5,FALSE),"-")</f>
        <v>-</v>
      </c>
      <c r="G1344" s="15">
        <v>1</v>
      </c>
      <c r="H1344" s="16">
        <v>23</v>
      </c>
      <c r="I1344" s="16">
        <f>VENTAS[[#This Row],[Cantidad]]*VENTAS[[#This Row],[Precio Venta]]</f>
        <v>23</v>
      </c>
      <c r="J1344" s="16">
        <f>IF(VENTAS[[#This Row],[Nombre del Gestor]]&gt;1,VENTAS[[#This Row],[Total]]*10%,0)</f>
        <v>2.3</v>
      </c>
      <c r="K13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344" s="16">
        <f>VENTAS[[#This Row],[Total]]-VENTAS[[#This Row],[Comisión 10%]]-VENTAS[[#This Row],[Costo SIN Comision]]</f>
        <v>-2.3</v>
      </c>
      <c r="M1344" s="16"/>
    </row>
    <row r="1345" ht="20" customHeight="1" spans="1:13">
      <c r="A1345" s="10">
        <v>45515</v>
      </c>
      <c r="B1345" s="11"/>
      <c r="C1345" s="11"/>
      <c r="D1345" s="11" t="s">
        <v>20253</v>
      </c>
      <c r="E1345" s="11" t="s">
        <v>20733</v>
      </c>
      <c r="F1345" s="15" t="str">
        <f>IFERROR(VLOOKUP(VENTAS[[#This Row],[Código del producto Vendido]],STOCK[],5,FALSE),"-")</f>
        <v>-</v>
      </c>
      <c r="G1345" s="15">
        <v>2</v>
      </c>
      <c r="H1345" s="16">
        <v>45</v>
      </c>
      <c r="I1345" s="16">
        <f>VENTAS[[#This Row],[Cantidad]]*VENTAS[[#This Row],[Precio Venta]]</f>
        <v>90</v>
      </c>
      <c r="J1345" s="16">
        <f>IF(VENTAS[[#This Row],[Nombre del Gestor]]&gt;1,VENTAS[[#This Row],[Total]]*10%,0)</f>
        <v>9</v>
      </c>
      <c r="K13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90</v>
      </c>
      <c r="L1345" s="16">
        <f>VENTAS[[#This Row],[Total]]-VENTAS[[#This Row],[Comisión 10%]]-VENTAS[[#This Row],[Costo SIN Comision]]</f>
        <v>-9</v>
      </c>
      <c r="M1345" s="16"/>
    </row>
    <row r="1346" ht="20" customHeight="1" spans="1:13">
      <c r="A1346" s="10">
        <v>45512</v>
      </c>
      <c r="B1346" s="11"/>
      <c r="C1346" s="11"/>
      <c r="D1346" s="11" t="s">
        <v>20253</v>
      </c>
      <c r="E1346" s="11" t="s">
        <v>19967</v>
      </c>
      <c r="F1346" s="15" t="str">
        <f>IFERROR(VLOOKUP(VENTAS[[#This Row],[Código del producto Vendido]],STOCK[],5,FALSE),"-")</f>
        <v>-</v>
      </c>
      <c r="G1346" s="15">
        <v>1</v>
      </c>
      <c r="H1346" s="16">
        <v>27</v>
      </c>
      <c r="I1346" s="16">
        <f>VENTAS[[#This Row],[Cantidad]]*VENTAS[[#This Row],[Precio Venta]]</f>
        <v>27</v>
      </c>
      <c r="J1346" s="16">
        <f>IF(VENTAS[[#This Row],[Nombre del Gestor]]&gt;1,VENTAS[[#This Row],[Total]]*10%,0)</f>
        <v>2.7</v>
      </c>
      <c r="K13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1346" s="16">
        <f>VENTAS[[#This Row],[Total]]-VENTAS[[#This Row],[Comisión 10%]]-VENTAS[[#This Row],[Costo SIN Comision]]</f>
        <v>-2.7</v>
      </c>
      <c r="M1346" s="16"/>
    </row>
    <row r="1347" ht="20" customHeight="1" spans="1:13">
      <c r="A1347" s="10">
        <v>45512</v>
      </c>
      <c r="B1347" s="11"/>
      <c r="C1347" s="11"/>
      <c r="D1347" s="11" t="s">
        <v>20253</v>
      </c>
      <c r="E1347" s="11" t="s">
        <v>20734</v>
      </c>
      <c r="F1347" s="15" t="str">
        <f>IFERROR(VLOOKUP(VENTAS[[#This Row],[Código del producto Vendido]],STOCK[],5,FALSE),"-")</f>
        <v>-</v>
      </c>
      <c r="G1347" s="15">
        <v>1</v>
      </c>
      <c r="H1347" s="16">
        <v>25</v>
      </c>
      <c r="I1347" s="16">
        <f>VENTAS[[#This Row],[Cantidad]]*VENTAS[[#This Row],[Precio Venta]]</f>
        <v>25</v>
      </c>
      <c r="J1347" s="16">
        <f>IF(VENTAS[[#This Row],[Nombre del Gestor]]&gt;1,VENTAS[[#This Row],[Total]]*10%,0)</f>
        <v>2.5</v>
      </c>
      <c r="K13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47" s="16">
        <f>VENTAS[[#This Row],[Total]]-VENTAS[[#This Row],[Comisión 10%]]-VENTAS[[#This Row],[Costo SIN Comision]]</f>
        <v>-2.5</v>
      </c>
      <c r="M1347" s="16"/>
    </row>
    <row r="1348" ht="20" customHeight="1" spans="1:13">
      <c r="A1348" s="10">
        <v>45512</v>
      </c>
      <c r="B1348" s="11"/>
      <c r="C1348" s="11" t="s">
        <v>20735</v>
      </c>
      <c r="D1348" s="11" t="s">
        <v>20253</v>
      </c>
      <c r="E1348" s="11" t="s">
        <v>20736</v>
      </c>
      <c r="F1348" s="15" t="str">
        <f>IFERROR(VLOOKUP(VENTAS[[#This Row],[Código del producto Vendido]],STOCK[],5,FALSE),"-")</f>
        <v>-</v>
      </c>
      <c r="G1348" s="15">
        <v>1</v>
      </c>
      <c r="H1348" s="16">
        <v>25</v>
      </c>
      <c r="I1348" s="16">
        <f>VENTAS[[#This Row],[Cantidad]]*VENTAS[[#This Row],[Precio Venta]]</f>
        <v>25</v>
      </c>
      <c r="J1348" s="16">
        <f>IF(VENTAS[[#This Row],[Nombre del Gestor]]&gt;1,VENTAS[[#This Row],[Total]]*10%,0)</f>
        <v>2.5</v>
      </c>
      <c r="K13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48" s="16">
        <f>VENTAS[[#This Row],[Total]]-VENTAS[[#This Row],[Comisión 10%]]-VENTAS[[#This Row],[Costo SIN Comision]]</f>
        <v>-2.5</v>
      </c>
      <c r="M1348" s="16"/>
    </row>
    <row r="1349" ht="20" customHeight="1" spans="1:13">
      <c r="A1349" s="10">
        <v>45508</v>
      </c>
      <c r="B1349" s="11"/>
      <c r="C1349" s="11" t="s">
        <v>20566</v>
      </c>
      <c r="D1349" s="11" t="s">
        <v>20253</v>
      </c>
      <c r="E1349" s="11" t="s">
        <v>20737</v>
      </c>
      <c r="F1349" s="15" t="str">
        <f>IFERROR(VLOOKUP(VENTAS[[#This Row],[Código del producto Vendido]],STOCK[],5,FALSE),"-")</f>
        <v>-</v>
      </c>
      <c r="G1349" s="15">
        <v>1</v>
      </c>
      <c r="H1349" s="16">
        <v>30</v>
      </c>
      <c r="I1349" s="16">
        <f>VENTAS[[#This Row],[Cantidad]]*VENTAS[[#This Row],[Precio Venta]]</f>
        <v>30</v>
      </c>
      <c r="J1349" s="16">
        <f>IF(VENTAS[[#This Row],[Nombre del Gestor]]&gt;1,VENTAS[[#This Row],[Total]]*10%,0)</f>
        <v>3</v>
      </c>
      <c r="K13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349" s="16">
        <f>VENTAS[[#This Row],[Total]]-VENTAS[[#This Row],[Comisión 10%]]-VENTAS[[#This Row],[Costo SIN Comision]]</f>
        <v>-3</v>
      </c>
      <c r="M1349" s="16"/>
    </row>
    <row r="1350" ht="20" customHeight="1" spans="1:13">
      <c r="A1350" s="10">
        <v>45509</v>
      </c>
      <c r="B1350" s="11"/>
      <c r="C1350" s="11"/>
      <c r="D1350" s="11"/>
      <c r="E1350" s="11" t="s">
        <v>20738</v>
      </c>
      <c r="F1350" s="15" t="str">
        <f>IFERROR(VLOOKUP(VENTAS[[#This Row],[Código del producto Vendido]],STOCK[],5,FALSE),"-")</f>
        <v>-</v>
      </c>
      <c r="G1350" s="15">
        <v>1</v>
      </c>
      <c r="H1350" s="16">
        <v>20</v>
      </c>
      <c r="I1350" s="16">
        <f>VENTAS[[#This Row],[Cantidad]]*VENTAS[[#This Row],[Precio Venta]]</f>
        <v>20</v>
      </c>
      <c r="J1350" s="16">
        <f>IF(VENTAS[[#This Row],[Nombre del Gestor]]&gt;1,VENTAS[[#This Row],[Total]]*10%,0)</f>
        <v>0</v>
      </c>
      <c r="K13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350" s="16">
        <f>VENTAS[[#This Row],[Total]]-VENTAS[[#This Row],[Comisión 10%]]-VENTAS[[#This Row],[Costo SIN Comision]]</f>
        <v>0</v>
      </c>
      <c r="M1350" s="16"/>
    </row>
    <row r="1351" ht="20" customHeight="1" spans="1:13">
      <c r="A1351" s="10">
        <v>45510</v>
      </c>
      <c r="B1351" s="11"/>
      <c r="C1351" s="11" t="s">
        <v>20137</v>
      </c>
      <c r="D1351" s="11"/>
      <c r="E1351" s="11" t="s">
        <v>20609</v>
      </c>
      <c r="F1351" s="15" t="str">
        <f>IFERROR(VLOOKUP(VENTAS[[#This Row],[Código del producto Vendido]],STOCK[],5,FALSE),"-")</f>
        <v>-</v>
      </c>
      <c r="G1351" s="15">
        <v>1</v>
      </c>
      <c r="H1351" s="16">
        <v>20</v>
      </c>
      <c r="I1351" s="16">
        <f>VENTAS[[#This Row],[Cantidad]]*VENTAS[[#This Row],[Precio Venta]]</f>
        <v>20</v>
      </c>
      <c r="J1351" s="16">
        <f>IF(VENTAS[[#This Row],[Nombre del Gestor]]&gt;1,VENTAS[[#This Row],[Total]]*10%,0)</f>
        <v>0</v>
      </c>
      <c r="K13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351" s="16">
        <f>VENTAS[[#This Row],[Total]]-VENTAS[[#This Row],[Comisión 10%]]-VENTAS[[#This Row],[Costo SIN Comision]]</f>
        <v>0</v>
      </c>
      <c r="M1351" s="16"/>
    </row>
    <row r="1352" ht="20" customHeight="1" spans="1:13">
      <c r="A1352" s="10">
        <v>45511</v>
      </c>
      <c r="B1352" s="11"/>
      <c r="C1352" s="11" t="s">
        <v>20052</v>
      </c>
      <c r="D1352" s="11"/>
      <c r="E1352" s="11" t="s">
        <v>20502</v>
      </c>
      <c r="F1352" s="15" t="str">
        <f>IFERROR(VLOOKUP(VENTAS[[#This Row],[Código del producto Vendido]],STOCK[],5,FALSE),"-")</f>
        <v>-</v>
      </c>
      <c r="G1352" s="15">
        <v>1</v>
      </c>
      <c r="H1352" s="16">
        <v>0</v>
      </c>
      <c r="I1352" s="16">
        <f>VENTAS[[#This Row],[Cantidad]]*VENTAS[[#This Row],[Precio Venta]]</f>
        <v>0</v>
      </c>
      <c r="J1352" s="16">
        <f>IF(VENTAS[[#This Row],[Nombre del Gestor]]&gt;1,VENTAS[[#This Row],[Total]]*10%,0)</f>
        <v>0</v>
      </c>
      <c r="K13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52" s="16">
        <f>VENTAS[[#This Row],[Total]]-VENTAS[[#This Row],[Comisión 10%]]-VENTAS[[#This Row],[Costo SIN Comision]]</f>
        <v>0</v>
      </c>
      <c r="M1352" s="16"/>
    </row>
    <row r="1353" ht="20" customHeight="1" spans="1:13">
      <c r="A1353" s="10">
        <v>45512</v>
      </c>
      <c r="B1353" s="11"/>
      <c r="C1353" s="11" t="s">
        <v>20052</v>
      </c>
      <c r="D1353" s="11"/>
      <c r="E1353" s="11" t="s">
        <v>16590</v>
      </c>
      <c r="F1353" s="15" t="str">
        <f>IFERROR(VLOOKUP(VENTAS[[#This Row],[Código del producto Vendido]],STOCK[],5,FALSE),"-")</f>
        <v>Vestido espalda escotada - Talla M</v>
      </c>
      <c r="G1353" s="15">
        <v>1</v>
      </c>
      <c r="H1353" s="16">
        <v>28</v>
      </c>
      <c r="I1353" s="16">
        <f>VENTAS[[#This Row],[Cantidad]]*VENTAS[[#This Row],[Precio Venta]]</f>
        <v>28</v>
      </c>
      <c r="J1353" s="16">
        <f>IF(VENTAS[[#This Row],[Nombre del Gestor]]&gt;1,VENTAS[[#This Row],[Total]]*10%,0)</f>
        <v>0</v>
      </c>
      <c r="K13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1353" s="16">
        <f>VENTAS[[#This Row],[Total]]-VENTAS[[#This Row],[Comisión 10%]]-VENTAS[[#This Row],[Costo SIN Comision]]</f>
        <v>11</v>
      </c>
      <c r="M1353" s="16"/>
    </row>
    <row r="1354" ht="20" customHeight="1" spans="1:13">
      <c r="A1354" s="10">
        <v>45513</v>
      </c>
      <c r="B1354" s="11"/>
      <c r="C1354" s="11" t="s">
        <v>20052</v>
      </c>
      <c r="D1354" s="11"/>
      <c r="E1354" s="11" t="s">
        <v>20739</v>
      </c>
      <c r="F1354" s="15" t="str">
        <f>IFERROR(VLOOKUP(VENTAS[[#This Row],[Código del producto Vendido]],STOCK[],5,FALSE),"-")</f>
        <v>-</v>
      </c>
      <c r="G1354" s="15">
        <v>1</v>
      </c>
      <c r="H1354" s="16">
        <v>23</v>
      </c>
      <c r="I1354" s="16">
        <f>VENTAS[[#This Row],[Cantidad]]*VENTAS[[#This Row],[Precio Venta]]</f>
        <v>23</v>
      </c>
      <c r="J1354" s="16">
        <f>IF(VENTAS[[#This Row],[Nombre del Gestor]]&gt;1,VENTAS[[#This Row],[Total]]*10%,0)</f>
        <v>0</v>
      </c>
      <c r="K13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354" s="16">
        <f>VENTAS[[#This Row],[Total]]-VENTAS[[#This Row],[Comisión 10%]]-VENTAS[[#This Row],[Costo SIN Comision]]</f>
        <v>0</v>
      </c>
      <c r="M1354" s="16"/>
    </row>
    <row r="1355" ht="20" customHeight="1" spans="1:13">
      <c r="A1355" s="10">
        <v>45514</v>
      </c>
      <c r="B1355" s="11"/>
      <c r="C1355" s="11" t="s">
        <v>20052</v>
      </c>
      <c r="D1355" s="11"/>
      <c r="E1355" s="11" t="s">
        <v>20740</v>
      </c>
      <c r="F1355" s="15" t="str">
        <f>IFERROR(VLOOKUP(VENTAS[[#This Row],[Código del producto Vendido]],STOCK[],5,FALSE),"-")</f>
        <v>-</v>
      </c>
      <c r="G1355" s="15">
        <v>1</v>
      </c>
      <c r="H1355" s="16">
        <v>20</v>
      </c>
      <c r="I1355" s="16">
        <f>VENTAS[[#This Row],[Cantidad]]*VENTAS[[#This Row],[Precio Venta]]</f>
        <v>20</v>
      </c>
      <c r="J1355" s="16">
        <f>IF(VENTAS[[#This Row],[Nombre del Gestor]]&gt;1,VENTAS[[#This Row],[Total]]*10%,0)</f>
        <v>0</v>
      </c>
      <c r="K13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355" s="16">
        <f>VENTAS[[#This Row],[Total]]-VENTAS[[#This Row],[Comisión 10%]]-VENTAS[[#This Row],[Costo SIN Comision]]</f>
        <v>0</v>
      </c>
      <c r="M1355" s="16"/>
    </row>
    <row r="1356" ht="20" customHeight="1" spans="1:13">
      <c r="A1356" s="10">
        <v>45515</v>
      </c>
      <c r="B1356" s="11"/>
      <c r="C1356" s="11" t="s">
        <v>20052</v>
      </c>
      <c r="D1356" s="11"/>
      <c r="E1356" s="11" t="s">
        <v>16700</v>
      </c>
      <c r="F1356" s="15" t="str">
        <f>IFERROR(VLOOKUP(VENTAS[[#This Row],[Código del producto Vendido]],STOCK[],5,FALSE),"-")</f>
        <v>Jean skinny oscuro - Talla 27_S</v>
      </c>
      <c r="G1356" s="15">
        <v>1</v>
      </c>
      <c r="H1356" s="16">
        <v>32</v>
      </c>
      <c r="I1356" s="16">
        <f>VENTAS[[#This Row],[Cantidad]]*VENTAS[[#This Row],[Precio Venta]]</f>
        <v>32</v>
      </c>
      <c r="J1356" s="16">
        <f>IF(VENTAS[[#This Row],[Nombre del Gestor]]&gt;1,VENTAS[[#This Row],[Total]]*10%,0)</f>
        <v>0</v>
      </c>
      <c r="K13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1.8</v>
      </c>
      <c r="L1356" s="16">
        <f>VENTAS[[#This Row],[Total]]-VENTAS[[#This Row],[Comisión 10%]]-VENTAS[[#This Row],[Costo SIN Comision]]</f>
        <v>30.2</v>
      </c>
      <c r="M1356" s="16"/>
    </row>
    <row r="1357" ht="20" customHeight="1" spans="1:13">
      <c r="A1357" s="10">
        <v>45516</v>
      </c>
      <c r="B1357" s="11"/>
      <c r="C1357" s="11" t="s">
        <v>20052</v>
      </c>
      <c r="D1357" s="11"/>
      <c r="E1357" s="11" t="s">
        <v>20223</v>
      </c>
      <c r="F1357" s="15" t="str">
        <f>IFERROR(VLOOKUP(VENTAS[[#This Row],[Código del producto Vendido]],STOCK[],5,FALSE),"-")</f>
        <v>-</v>
      </c>
      <c r="G1357" s="15">
        <v>1</v>
      </c>
      <c r="H1357" s="16">
        <v>32</v>
      </c>
      <c r="I1357" s="16">
        <f>VENTAS[[#This Row],[Cantidad]]*VENTAS[[#This Row],[Precio Venta]]</f>
        <v>32</v>
      </c>
      <c r="J1357" s="16">
        <f>IF(VENTAS[[#This Row],[Nombre del Gestor]]&gt;1,VENTAS[[#This Row],[Total]]*10%,0)</f>
        <v>0</v>
      </c>
      <c r="K13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1357" s="16">
        <f>VENTAS[[#This Row],[Total]]-VENTAS[[#This Row],[Comisión 10%]]-VENTAS[[#This Row],[Costo SIN Comision]]</f>
        <v>0</v>
      </c>
      <c r="M1357" s="16"/>
    </row>
    <row r="1358" ht="20" customHeight="1" spans="1:13">
      <c r="A1358" s="10">
        <v>45517</v>
      </c>
      <c r="B1358" s="11"/>
      <c r="C1358" s="11" t="s">
        <v>20052</v>
      </c>
      <c r="D1358" s="11"/>
      <c r="E1358" s="11" t="s">
        <v>20741</v>
      </c>
      <c r="F1358" s="15" t="str">
        <f>IFERROR(VLOOKUP(VENTAS[[#This Row],[Código del producto Vendido]],STOCK[],5,FALSE),"-")</f>
        <v>-</v>
      </c>
      <c r="G1358" s="15">
        <v>1</v>
      </c>
      <c r="H1358" s="16">
        <v>22</v>
      </c>
      <c r="I1358" s="16">
        <f>VENTAS[[#This Row],[Cantidad]]*VENTAS[[#This Row],[Precio Venta]]</f>
        <v>22</v>
      </c>
      <c r="J1358" s="16">
        <f>IF(VENTAS[[#This Row],[Nombre del Gestor]]&gt;1,VENTAS[[#This Row],[Total]]*10%,0)</f>
        <v>0</v>
      </c>
      <c r="K13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358" s="16">
        <f>VENTAS[[#This Row],[Total]]-VENTAS[[#This Row],[Comisión 10%]]-VENTAS[[#This Row],[Costo SIN Comision]]</f>
        <v>0</v>
      </c>
      <c r="M1358" s="16"/>
    </row>
    <row r="1359" ht="20" customHeight="1" spans="1:13">
      <c r="A1359" s="10">
        <v>45518</v>
      </c>
      <c r="B1359" s="11"/>
      <c r="C1359" s="11" t="s">
        <v>20052</v>
      </c>
      <c r="D1359" s="11"/>
      <c r="E1359" s="11" t="s">
        <v>20742</v>
      </c>
      <c r="F1359" s="15" t="str">
        <f>IFERROR(VLOOKUP(VENTAS[[#This Row],[Código del producto Vendido]],STOCK[],5,FALSE),"-")</f>
        <v>-</v>
      </c>
      <c r="G1359" s="15">
        <v>1</v>
      </c>
      <c r="H1359" s="16">
        <v>35</v>
      </c>
      <c r="I1359" s="16">
        <f>VENTAS[[#This Row],[Cantidad]]*VENTAS[[#This Row],[Precio Venta]]</f>
        <v>35</v>
      </c>
      <c r="J1359" s="16">
        <f>IF(VENTAS[[#This Row],[Nombre del Gestor]]&gt;1,VENTAS[[#This Row],[Total]]*10%,0)</f>
        <v>0</v>
      </c>
      <c r="K13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359" s="16">
        <f>VENTAS[[#This Row],[Total]]-VENTAS[[#This Row],[Comisión 10%]]-VENTAS[[#This Row],[Costo SIN Comision]]</f>
        <v>0</v>
      </c>
      <c r="M1359" s="16"/>
    </row>
    <row r="1360" ht="20" customHeight="1" spans="1:13">
      <c r="A1360" s="10">
        <v>45519</v>
      </c>
      <c r="B1360" s="11"/>
      <c r="C1360" s="11" t="s">
        <v>20052</v>
      </c>
      <c r="D1360" s="11"/>
      <c r="E1360" s="11" t="s">
        <v>20743</v>
      </c>
      <c r="F1360" s="15" t="str">
        <f>IFERROR(VLOOKUP(VENTAS[[#This Row],[Código del producto Vendido]],STOCK[],5,FALSE),"-")</f>
        <v>-</v>
      </c>
      <c r="G1360" s="15">
        <v>1</v>
      </c>
      <c r="H1360" s="16">
        <v>35</v>
      </c>
      <c r="I1360" s="16">
        <f>VENTAS[[#This Row],[Cantidad]]*VENTAS[[#This Row],[Precio Venta]]</f>
        <v>35</v>
      </c>
      <c r="J1360" s="16">
        <f>IF(VENTAS[[#This Row],[Nombre del Gestor]]&gt;1,VENTAS[[#This Row],[Total]]*10%,0)</f>
        <v>0</v>
      </c>
      <c r="K13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360" s="16">
        <f>VENTAS[[#This Row],[Total]]-VENTAS[[#This Row],[Comisión 10%]]-VENTAS[[#This Row],[Costo SIN Comision]]</f>
        <v>0</v>
      </c>
      <c r="M1360" s="16"/>
    </row>
    <row r="1361" ht="20" customHeight="1" spans="1:13">
      <c r="A1361" s="10">
        <v>45520</v>
      </c>
      <c r="B1361" s="11"/>
      <c r="C1361" s="11" t="s">
        <v>20615</v>
      </c>
      <c r="D1361" s="11"/>
      <c r="E1361" s="11" t="s">
        <v>20744</v>
      </c>
      <c r="F1361" s="15" t="str">
        <f>IFERROR(VLOOKUP(VENTAS[[#This Row],[Código del producto Vendido]],STOCK[],5,FALSE),"-")</f>
        <v>-</v>
      </c>
      <c r="G1361" s="15">
        <v>1</v>
      </c>
      <c r="H1361" s="16">
        <v>0</v>
      </c>
      <c r="I1361" s="16">
        <f>VENTAS[[#This Row],[Cantidad]]*VENTAS[[#This Row],[Precio Venta]]</f>
        <v>0</v>
      </c>
      <c r="J1361" s="16">
        <f>IF(VENTAS[[#This Row],[Nombre del Gestor]]&gt;1,VENTAS[[#This Row],[Total]]*10%,0)</f>
        <v>0</v>
      </c>
      <c r="K13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61" s="16">
        <f>VENTAS[[#This Row],[Total]]-VENTAS[[#This Row],[Comisión 10%]]-VENTAS[[#This Row],[Costo SIN Comision]]</f>
        <v>0</v>
      </c>
      <c r="M1361" s="16"/>
    </row>
    <row r="1362" ht="20" customHeight="1" spans="1:13">
      <c r="A1362" s="10">
        <v>45531</v>
      </c>
      <c r="B1362" s="11"/>
      <c r="C1362" s="11"/>
      <c r="D1362" s="11" t="s">
        <v>20253</v>
      </c>
      <c r="E1362" s="11" t="s">
        <v>20745</v>
      </c>
      <c r="F1362" s="15" t="str">
        <f>IFERROR(VLOOKUP(VENTAS[[#This Row],[Código del producto Vendido]],STOCK[],5,FALSE),"-")</f>
        <v>-</v>
      </c>
      <c r="G1362" s="15">
        <v>1</v>
      </c>
      <c r="H1362" s="16">
        <v>35</v>
      </c>
      <c r="I1362" s="16">
        <f>VENTAS[[#This Row],[Cantidad]]*VENTAS[[#This Row],[Precio Venta]]</f>
        <v>35</v>
      </c>
      <c r="J1362" s="16">
        <f>IF(VENTAS[[#This Row],[Nombre del Gestor]]&gt;1,VENTAS[[#This Row],[Total]]*10%,0)</f>
        <v>3.5</v>
      </c>
      <c r="K13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362" s="16">
        <f>VENTAS[[#This Row],[Total]]-VENTAS[[#This Row],[Comisión 10%]]-VENTAS[[#This Row],[Costo SIN Comision]]</f>
        <v>-3.5</v>
      </c>
      <c r="M1362" s="16"/>
    </row>
    <row r="1363" ht="20" customHeight="1" spans="1:13">
      <c r="A1363" s="10"/>
      <c r="B1363" s="11"/>
      <c r="C1363" s="11" t="s">
        <v>20052</v>
      </c>
      <c r="D1363" s="11"/>
      <c r="E1363" s="11" t="s">
        <v>20476</v>
      </c>
      <c r="F1363" s="15" t="str">
        <f>IFERROR(VLOOKUP(VENTAS[[#This Row],[Código del producto Vendido]],STOCK[],5,FALSE),"-")</f>
        <v>-</v>
      </c>
      <c r="G1363" s="15">
        <v>1</v>
      </c>
      <c r="H1363" s="16">
        <v>0</v>
      </c>
      <c r="I1363" s="16">
        <f>VENTAS[[#This Row],[Cantidad]]*VENTAS[[#This Row],[Precio Venta]]</f>
        <v>0</v>
      </c>
      <c r="J1363" s="16">
        <f>IF(VENTAS[[#This Row],[Nombre del Gestor]]&gt;1,VENTAS[[#This Row],[Total]]*10%,0)</f>
        <v>0</v>
      </c>
      <c r="K13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63" s="16">
        <f>VENTAS[[#This Row],[Total]]-VENTAS[[#This Row],[Comisión 10%]]-VENTAS[[#This Row],[Costo SIN Comision]]</f>
        <v>0</v>
      </c>
      <c r="M1363" s="16"/>
    </row>
    <row r="1364" ht="20" customHeight="1" spans="1:13">
      <c r="A1364" s="10">
        <v>45517</v>
      </c>
      <c r="B1364" s="11"/>
      <c r="C1364" s="11" t="s">
        <v>20722</v>
      </c>
      <c r="D1364" s="11"/>
      <c r="E1364" s="11" t="s">
        <v>20746</v>
      </c>
      <c r="F1364" s="15" t="str">
        <f>IFERROR(VLOOKUP(VENTAS[[#This Row],[Código del producto Vendido]],STOCK[],5,FALSE),"-")</f>
        <v>-</v>
      </c>
      <c r="G1364" s="15">
        <v>1</v>
      </c>
      <c r="H1364" s="16">
        <v>35</v>
      </c>
      <c r="I1364" s="16">
        <f>VENTAS[[#This Row],[Cantidad]]*VENTAS[[#This Row],[Precio Venta]]</f>
        <v>35</v>
      </c>
      <c r="J1364" s="16">
        <f>IF(VENTAS[[#This Row],[Nombre del Gestor]]&gt;1,VENTAS[[#This Row],[Total]]*10%,0)</f>
        <v>0</v>
      </c>
      <c r="K13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364" s="16">
        <f>VENTAS[[#This Row],[Total]]-VENTAS[[#This Row],[Comisión 10%]]-VENTAS[[#This Row],[Costo SIN Comision]]</f>
        <v>0</v>
      </c>
      <c r="M1364" s="16"/>
    </row>
    <row r="1365" ht="20" customHeight="1" spans="1:13">
      <c r="A1365" s="10">
        <v>45517</v>
      </c>
      <c r="B1365" s="11"/>
      <c r="C1365" s="11" t="s">
        <v>20747</v>
      </c>
      <c r="D1365" s="11"/>
      <c r="E1365" s="11" t="s">
        <v>20748</v>
      </c>
      <c r="F1365" s="15" t="str">
        <f>IFERROR(VLOOKUP(VENTAS[[#This Row],[Código del producto Vendido]],STOCK[],5,FALSE),"-")</f>
        <v>-</v>
      </c>
      <c r="G1365" s="15">
        <v>1</v>
      </c>
      <c r="H1365" s="16">
        <v>20</v>
      </c>
      <c r="I1365" s="16">
        <f>VENTAS[[#This Row],[Cantidad]]*VENTAS[[#This Row],[Precio Venta]]</f>
        <v>20</v>
      </c>
      <c r="J1365" s="16">
        <f>IF(VENTAS[[#This Row],[Nombre del Gestor]]&gt;1,VENTAS[[#This Row],[Total]]*10%,0)</f>
        <v>0</v>
      </c>
      <c r="K13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365" s="16">
        <f>VENTAS[[#This Row],[Total]]-VENTAS[[#This Row],[Comisión 10%]]-VENTAS[[#This Row],[Costo SIN Comision]]</f>
        <v>0</v>
      </c>
      <c r="M1365" s="16"/>
    </row>
    <row r="1366" ht="20" customHeight="1" spans="1:13">
      <c r="A1366" s="10">
        <v>45517</v>
      </c>
      <c r="B1366" s="11"/>
      <c r="C1366" s="11" t="s">
        <v>20747</v>
      </c>
      <c r="D1366" s="11"/>
      <c r="E1366" s="11" t="s">
        <v>20749</v>
      </c>
      <c r="F1366" s="15" t="str">
        <f>IFERROR(VLOOKUP(VENTAS[[#This Row],[Código del producto Vendido]],STOCK[],5,FALSE),"-")</f>
        <v>-</v>
      </c>
      <c r="G1366" s="15">
        <v>1</v>
      </c>
      <c r="H1366" s="16">
        <v>8</v>
      </c>
      <c r="I1366" s="16">
        <f>VENTAS[[#This Row],[Cantidad]]*VENTAS[[#This Row],[Precio Venta]]</f>
        <v>8</v>
      </c>
      <c r="J1366" s="16">
        <f>IF(VENTAS[[#This Row],[Nombre del Gestor]]&gt;1,VENTAS[[#This Row],[Total]]*10%,0)</f>
        <v>0</v>
      </c>
      <c r="K13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366" s="16">
        <f>VENTAS[[#This Row],[Total]]-VENTAS[[#This Row],[Comisión 10%]]-VENTAS[[#This Row],[Costo SIN Comision]]</f>
        <v>0</v>
      </c>
      <c r="M1366" s="16"/>
    </row>
    <row r="1367" ht="20" customHeight="1" spans="1:13">
      <c r="A1367" s="10">
        <v>45517</v>
      </c>
      <c r="B1367" s="11"/>
      <c r="C1367" s="11" t="s">
        <v>20747</v>
      </c>
      <c r="D1367" s="11"/>
      <c r="E1367" s="11" t="s">
        <v>20750</v>
      </c>
      <c r="F1367" s="15" t="str">
        <f>IFERROR(VLOOKUP(VENTAS[[#This Row],[Código del producto Vendido]],STOCK[],5,FALSE),"-")</f>
        <v>-</v>
      </c>
      <c r="G1367" s="15">
        <v>1</v>
      </c>
      <c r="H1367" s="16">
        <v>18</v>
      </c>
      <c r="I1367" s="16">
        <f>VENTAS[[#This Row],[Cantidad]]*VENTAS[[#This Row],[Precio Venta]]</f>
        <v>18</v>
      </c>
      <c r="J1367" s="16">
        <f>IF(VENTAS[[#This Row],[Nombre del Gestor]]&gt;1,VENTAS[[#This Row],[Total]]*10%,0)</f>
        <v>0</v>
      </c>
      <c r="K13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367" s="16">
        <f>VENTAS[[#This Row],[Total]]-VENTAS[[#This Row],[Comisión 10%]]-VENTAS[[#This Row],[Costo SIN Comision]]</f>
        <v>0</v>
      </c>
      <c r="M1367" s="16"/>
    </row>
    <row r="1368" ht="20" customHeight="1" spans="1:13">
      <c r="A1368" s="10"/>
      <c r="B1368" s="11"/>
      <c r="C1368" s="11" t="s">
        <v>20052</v>
      </c>
      <c r="D1368" s="11"/>
      <c r="E1368" s="11" t="s">
        <v>16431</v>
      </c>
      <c r="F1368" s="15" t="str">
        <f>IFERROR(VLOOKUP(VENTAS[[#This Row],[Código del producto Vendido]],STOCK[],5,FALSE),"-")</f>
        <v>Top corsetero asimétrico - Talla M</v>
      </c>
      <c r="G1368" s="15">
        <v>1</v>
      </c>
      <c r="H1368" s="16">
        <v>9</v>
      </c>
      <c r="I1368" s="16">
        <f>VENTAS[[#This Row],[Cantidad]]*VENTAS[[#This Row],[Precio Venta]]</f>
        <v>9</v>
      </c>
      <c r="J1368" s="16">
        <f>IF(VENTAS[[#This Row],[Nombre del Gestor]]&gt;1,VENTAS[[#This Row],[Total]]*10%,0)</f>
        <v>0</v>
      </c>
      <c r="K13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5.20833333333333</v>
      </c>
      <c r="L1368" s="16">
        <f>VENTAS[[#This Row],[Total]]-VENTAS[[#This Row],[Comisión 10%]]-VENTAS[[#This Row],[Costo SIN Comision]]</f>
        <v>3.79166666666667</v>
      </c>
      <c r="M1368" s="16"/>
    </row>
    <row r="1369" ht="20" customHeight="1" spans="1:13">
      <c r="A1369" s="10"/>
      <c r="B1369" s="11"/>
      <c r="C1369" s="11" t="s">
        <v>20052</v>
      </c>
      <c r="D1369" s="11"/>
      <c r="E1369" s="11" t="s">
        <v>19803</v>
      </c>
      <c r="F1369" s="15" t="str">
        <f>IFERROR(VLOOKUP(VENTAS[[#This Row],[Código del producto Vendido]],STOCK[],5,FALSE),"-")</f>
        <v>-</v>
      </c>
      <c r="G1369" s="15">
        <v>1</v>
      </c>
      <c r="H1369" s="16">
        <v>9</v>
      </c>
      <c r="I1369" s="16">
        <f>VENTAS[[#This Row],[Cantidad]]*VENTAS[[#This Row],[Precio Venta]]</f>
        <v>9</v>
      </c>
      <c r="J1369" s="16">
        <f>IF(VENTAS[[#This Row],[Nombre del Gestor]]&gt;1,VENTAS[[#This Row],[Total]]*10%,0)</f>
        <v>0</v>
      </c>
      <c r="K13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369" s="16">
        <f>VENTAS[[#This Row],[Total]]-VENTAS[[#This Row],[Comisión 10%]]-VENTAS[[#This Row],[Costo SIN Comision]]</f>
        <v>0</v>
      </c>
      <c r="M1369" s="16"/>
    </row>
    <row r="1370" ht="20" customHeight="1" spans="1:13">
      <c r="A1370" s="10"/>
      <c r="B1370" s="11"/>
      <c r="C1370" s="11" t="s">
        <v>20052</v>
      </c>
      <c r="D1370" s="11"/>
      <c r="E1370" s="11" t="s">
        <v>20074</v>
      </c>
      <c r="F1370" s="15" t="str">
        <f>IFERROR(VLOOKUP(VENTAS[[#This Row],[Código del producto Vendido]],STOCK[],5,FALSE),"-")</f>
        <v>-</v>
      </c>
      <c r="G1370" s="15">
        <v>1</v>
      </c>
      <c r="H1370" s="16">
        <v>9</v>
      </c>
      <c r="I1370" s="16">
        <f>VENTAS[[#This Row],[Cantidad]]*VENTAS[[#This Row],[Precio Venta]]</f>
        <v>9</v>
      </c>
      <c r="J1370" s="16">
        <f>IF(VENTAS[[#This Row],[Nombre del Gestor]]&gt;1,VENTAS[[#This Row],[Total]]*10%,0)</f>
        <v>0</v>
      </c>
      <c r="K13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370" s="16">
        <f>VENTAS[[#This Row],[Total]]-VENTAS[[#This Row],[Comisión 10%]]-VENTAS[[#This Row],[Costo SIN Comision]]</f>
        <v>0</v>
      </c>
      <c r="M1370" s="16"/>
    </row>
    <row r="1371" ht="20" customHeight="1" spans="1:13">
      <c r="A1371" s="10"/>
      <c r="B1371" s="11"/>
      <c r="C1371" s="11" t="s">
        <v>20052</v>
      </c>
      <c r="D1371" s="11"/>
      <c r="E1371" s="11" t="s">
        <v>20549</v>
      </c>
      <c r="F1371" s="15" t="str">
        <f>IFERROR(VLOOKUP(VENTAS[[#This Row],[Código del producto Vendido]],STOCK[],5,FALSE),"-")</f>
        <v>-</v>
      </c>
      <c r="G1371" s="15">
        <v>1</v>
      </c>
      <c r="H1371" s="16">
        <v>9</v>
      </c>
      <c r="I1371" s="16">
        <f>VENTAS[[#This Row],[Cantidad]]*VENTAS[[#This Row],[Precio Venta]]</f>
        <v>9</v>
      </c>
      <c r="J1371" s="16">
        <f>IF(VENTAS[[#This Row],[Nombre del Gestor]]&gt;1,VENTAS[[#This Row],[Total]]*10%,0)</f>
        <v>0</v>
      </c>
      <c r="K13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371" s="16">
        <f>VENTAS[[#This Row],[Total]]-VENTAS[[#This Row],[Comisión 10%]]-VENTAS[[#This Row],[Costo SIN Comision]]</f>
        <v>0</v>
      </c>
      <c r="M1371" s="16"/>
    </row>
    <row r="1372" ht="20" customHeight="1" spans="1:13">
      <c r="A1372" s="10"/>
      <c r="B1372" s="11"/>
      <c r="C1372" s="11" t="s">
        <v>20052</v>
      </c>
      <c r="D1372" s="11"/>
      <c r="E1372" s="11" t="s">
        <v>19603</v>
      </c>
      <c r="F1372" s="15" t="str">
        <f>IFERROR(VLOOKUP(VENTAS[[#This Row],[Código del producto Vendido]],STOCK[],5,FALSE),"-")</f>
        <v>-</v>
      </c>
      <c r="G1372" s="15">
        <v>1</v>
      </c>
      <c r="H1372" s="16">
        <v>0</v>
      </c>
      <c r="I1372" s="16">
        <f>VENTAS[[#This Row],[Cantidad]]*VENTAS[[#This Row],[Precio Venta]]</f>
        <v>0</v>
      </c>
      <c r="J1372" s="16">
        <f>IF(VENTAS[[#This Row],[Nombre del Gestor]]&gt;1,VENTAS[[#This Row],[Total]]*10%,0)</f>
        <v>0</v>
      </c>
      <c r="K13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72" s="16">
        <f>VENTAS[[#This Row],[Total]]-VENTAS[[#This Row],[Comisión 10%]]-VENTAS[[#This Row],[Costo SIN Comision]]</f>
        <v>0</v>
      </c>
      <c r="M1372" s="16"/>
    </row>
    <row r="1373" ht="20" customHeight="1" spans="1:13">
      <c r="A1373" s="10"/>
      <c r="B1373" s="11"/>
      <c r="C1373" s="11" t="s">
        <v>20751</v>
      </c>
      <c r="D1373" s="11"/>
      <c r="E1373" s="11" t="s">
        <v>20752</v>
      </c>
      <c r="F1373" s="15" t="str">
        <f>IFERROR(VLOOKUP(VENTAS[[#This Row],[Código del producto Vendido]],STOCK[],5,FALSE),"-")</f>
        <v>-</v>
      </c>
      <c r="G1373" s="15">
        <v>1</v>
      </c>
      <c r="H1373" s="16">
        <v>29</v>
      </c>
      <c r="I1373" s="16">
        <f>VENTAS[[#This Row],[Cantidad]]*VENTAS[[#This Row],[Precio Venta]]</f>
        <v>29</v>
      </c>
      <c r="J1373" s="16">
        <f>IF(VENTAS[[#This Row],[Nombre del Gestor]]&gt;1,VENTAS[[#This Row],[Total]]*10%,0)</f>
        <v>0</v>
      </c>
      <c r="K13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29</v>
      </c>
      <c r="L1373" s="16">
        <f>VENTAS[[#This Row],[Total]]-VENTAS[[#This Row],[Comisión 10%]]-VENTAS[[#This Row],[Costo SIN Comision]]</f>
        <v>0</v>
      </c>
      <c r="M1373" s="16"/>
    </row>
    <row r="1374" ht="20" customHeight="1" spans="1:13">
      <c r="A1374" s="10"/>
      <c r="B1374" s="11"/>
      <c r="C1374" s="11" t="s">
        <v>20137</v>
      </c>
      <c r="D1374" s="11"/>
      <c r="E1374" s="11" t="s">
        <v>20753</v>
      </c>
      <c r="F1374" s="15" t="str">
        <f>IFERROR(VLOOKUP(VENTAS[[#This Row],[Código del producto Vendido]],STOCK[],5,FALSE),"-")</f>
        <v>-</v>
      </c>
      <c r="G1374" s="15">
        <v>1</v>
      </c>
      <c r="H1374" s="16">
        <v>0</v>
      </c>
      <c r="I1374" s="16">
        <f>VENTAS[[#This Row],[Cantidad]]*VENTAS[[#This Row],[Precio Venta]]</f>
        <v>0</v>
      </c>
      <c r="J1374" s="16">
        <f>IF(VENTAS[[#This Row],[Nombre del Gestor]]&gt;1,VENTAS[[#This Row],[Total]]*10%,0)</f>
        <v>0</v>
      </c>
      <c r="K13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74" s="16">
        <f>VENTAS[[#This Row],[Total]]-VENTAS[[#This Row],[Comisión 10%]]-VENTAS[[#This Row],[Costo SIN Comision]]</f>
        <v>0</v>
      </c>
      <c r="M1374" s="16"/>
    </row>
    <row r="1375" ht="20" customHeight="1" spans="1:13">
      <c r="A1375" s="10"/>
      <c r="B1375" s="11"/>
      <c r="C1375" s="11" t="s">
        <v>20052</v>
      </c>
      <c r="D1375" s="11"/>
      <c r="E1375" s="11" t="s">
        <v>20753</v>
      </c>
      <c r="F1375" s="15" t="str">
        <f>IFERROR(VLOOKUP(VENTAS[[#This Row],[Código del producto Vendido]],STOCK[],5,FALSE),"-")</f>
        <v>-</v>
      </c>
      <c r="G1375" s="15">
        <v>2</v>
      </c>
      <c r="H1375" s="16">
        <v>10</v>
      </c>
      <c r="I1375" s="16">
        <f>VENTAS[[#This Row],[Cantidad]]*VENTAS[[#This Row],[Precio Venta]]</f>
        <v>20</v>
      </c>
      <c r="J1375" s="16">
        <f>IF(VENTAS[[#This Row],[Nombre del Gestor]]&gt;1,VENTAS[[#This Row],[Total]]*10%,0)</f>
        <v>0</v>
      </c>
      <c r="K13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375" s="16">
        <f>VENTAS[[#This Row],[Total]]-VENTAS[[#This Row],[Comisión 10%]]-VENTAS[[#This Row],[Costo SIN Comision]]</f>
        <v>0</v>
      </c>
      <c r="M1375" s="16"/>
    </row>
    <row r="1376" ht="20" customHeight="1" spans="1:13">
      <c r="A1376" s="10"/>
      <c r="B1376" s="11"/>
      <c r="C1376" s="11" t="s">
        <v>20052</v>
      </c>
      <c r="D1376" s="11"/>
      <c r="E1376" s="11" t="s">
        <v>19631</v>
      </c>
      <c r="F1376" s="15" t="str">
        <f>IFERROR(VLOOKUP(VENTAS[[#This Row],[Código del producto Vendido]],STOCK[],5,FALSE),"-")</f>
        <v>-</v>
      </c>
      <c r="G1376" s="15">
        <v>1</v>
      </c>
      <c r="H1376" s="16">
        <v>10</v>
      </c>
      <c r="I1376" s="16">
        <f>VENTAS[[#This Row],[Cantidad]]*VENTAS[[#This Row],[Precio Venta]]</f>
        <v>10</v>
      </c>
      <c r="J1376" s="16">
        <f>IF(VENTAS[[#This Row],[Nombre del Gestor]]&gt;1,VENTAS[[#This Row],[Total]]*10%,0)</f>
        <v>0</v>
      </c>
      <c r="K13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376" s="16">
        <f>VENTAS[[#This Row],[Total]]-VENTAS[[#This Row],[Comisión 10%]]-VENTAS[[#This Row],[Costo SIN Comision]]</f>
        <v>0</v>
      </c>
      <c r="M1376" s="16"/>
    </row>
    <row r="1377" ht="20" customHeight="1" spans="1:13">
      <c r="A1377" s="10"/>
      <c r="B1377" s="11"/>
      <c r="C1377" s="11" t="s">
        <v>20052</v>
      </c>
      <c r="D1377" s="11"/>
      <c r="E1377" s="11" t="s">
        <v>20442</v>
      </c>
      <c r="F1377" s="15" t="str">
        <f>IFERROR(VLOOKUP(VENTAS[[#This Row],[Código del producto Vendido]],STOCK[],5,FALSE),"-")</f>
        <v>-</v>
      </c>
      <c r="G1377" s="15">
        <v>1</v>
      </c>
      <c r="H1377" s="16">
        <v>13</v>
      </c>
      <c r="I1377" s="16">
        <f>VENTAS[[#This Row],[Cantidad]]*VENTAS[[#This Row],[Precio Venta]]</f>
        <v>13</v>
      </c>
      <c r="J1377" s="16">
        <f>IF(VENTAS[[#This Row],[Nombre del Gestor]]&gt;1,VENTAS[[#This Row],[Total]]*10%,0)</f>
        <v>0</v>
      </c>
      <c r="K13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377" s="16">
        <f>VENTAS[[#This Row],[Total]]-VENTAS[[#This Row],[Comisión 10%]]-VENTAS[[#This Row],[Costo SIN Comision]]</f>
        <v>0</v>
      </c>
      <c r="M1377" s="16"/>
    </row>
    <row r="1378" ht="20" customHeight="1" spans="1:13">
      <c r="A1378" s="10"/>
      <c r="B1378" s="11"/>
      <c r="C1378" s="11"/>
      <c r="D1378" s="11" t="s">
        <v>20754</v>
      </c>
      <c r="E1378" s="11" t="s">
        <v>20683</v>
      </c>
      <c r="F1378" s="15" t="str">
        <f>IFERROR(VLOOKUP(VENTAS[[#This Row],[Código del producto Vendido]],STOCK[],5,FALSE),"-")</f>
        <v>-</v>
      </c>
      <c r="G1378" s="15">
        <v>1</v>
      </c>
      <c r="H1378" s="16">
        <v>10</v>
      </c>
      <c r="I1378" s="16">
        <f>VENTAS[[#This Row],[Cantidad]]*VENTAS[[#This Row],[Precio Venta]]</f>
        <v>10</v>
      </c>
      <c r="J1378" s="16">
        <f>IF(VENTAS[[#This Row],[Nombre del Gestor]]&gt;1,VENTAS[[#This Row],[Total]]*10%,0)</f>
        <v>1</v>
      </c>
      <c r="K13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378" s="16">
        <f>VENTAS[[#This Row],[Total]]-VENTAS[[#This Row],[Comisión 10%]]-VENTAS[[#This Row],[Costo SIN Comision]]</f>
        <v>-1</v>
      </c>
      <c r="M1378" s="16"/>
    </row>
    <row r="1379" ht="20" customHeight="1" spans="1:13">
      <c r="A1379" s="10"/>
      <c r="B1379" s="11"/>
      <c r="C1379" s="11"/>
      <c r="D1379" s="11" t="s">
        <v>20754</v>
      </c>
      <c r="E1379" s="11" t="s">
        <v>20755</v>
      </c>
      <c r="F1379" s="15" t="str">
        <f>IFERROR(VLOOKUP(VENTAS[[#This Row],[Código del producto Vendido]],STOCK[],5,FALSE),"-")</f>
        <v>-</v>
      </c>
      <c r="G1379" s="15">
        <v>1</v>
      </c>
      <c r="H1379" s="16">
        <v>10</v>
      </c>
      <c r="I1379" s="16">
        <f>VENTAS[[#This Row],[Cantidad]]*VENTAS[[#This Row],[Precio Venta]]</f>
        <v>10</v>
      </c>
      <c r="J1379" s="16">
        <f>IF(VENTAS[[#This Row],[Nombre del Gestor]]&gt;1,VENTAS[[#This Row],[Total]]*10%,0)</f>
        <v>1</v>
      </c>
      <c r="K13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379" s="16">
        <f>VENTAS[[#This Row],[Total]]-VENTAS[[#This Row],[Comisión 10%]]-VENTAS[[#This Row],[Costo SIN Comision]]</f>
        <v>-1</v>
      </c>
      <c r="M1379" s="16"/>
    </row>
    <row r="1380" ht="20" customHeight="1" spans="1:13">
      <c r="A1380" s="10"/>
      <c r="B1380" s="11"/>
      <c r="C1380" s="11"/>
      <c r="D1380" s="11" t="s">
        <v>20754</v>
      </c>
      <c r="E1380" s="11" t="s">
        <v>20756</v>
      </c>
      <c r="F1380" s="15" t="str">
        <f>IFERROR(VLOOKUP(VENTAS[[#This Row],[Código del producto Vendido]],STOCK[],5,FALSE),"-")</f>
        <v>-</v>
      </c>
      <c r="G1380" s="15">
        <v>1</v>
      </c>
      <c r="H1380" s="16">
        <v>10</v>
      </c>
      <c r="I1380" s="16">
        <f>VENTAS[[#This Row],[Cantidad]]*VENTAS[[#This Row],[Precio Venta]]</f>
        <v>10</v>
      </c>
      <c r="J1380" s="16">
        <f>IF(VENTAS[[#This Row],[Nombre del Gestor]]&gt;1,VENTAS[[#This Row],[Total]]*10%,0)</f>
        <v>1</v>
      </c>
      <c r="K13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380" s="16">
        <f>VENTAS[[#This Row],[Total]]-VENTAS[[#This Row],[Comisión 10%]]-VENTAS[[#This Row],[Costo SIN Comision]]</f>
        <v>-1</v>
      </c>
      <c r="M1380" s="16"/>
    </row>
    <row r="1381" ht="20" customHeight="1" spans="1:13">
      <c r="A1381" s="10"/>
      <c r="B1381" s="11"/>
      <c r="C1381" s="11"/>
      <c r="D1381" s="11" t="s">
        <v>20754</v>
      </c>
      <c r="E1381" s="11" t="s">
        <v>20756</v>
      </c>
      <c r="F1381" s="15" t="str">
        <f>IFERROR(VLOOKUP(VENTAS[[#This Row],[Código del producto Vendido]],STOCK[],5,FALSE),"-")</f>
        <v>-</v>
      </c>
      <c r="G1381" s="15">
        <v>1</v>
      </c>
      <c r="H1381" s="16">
        <v>10</v>
      </c>
      <c r="I1381" s="16">
        <f>VENTAS[[#This Row],[Cantidad]]*VENTAS[[#This Row],[Precio Venta]]</f>
        <v>10</v>
      </c>
      <c r="J1381" s="16">
        <f>IF(VENTAS[[#This Row],[Nombre del Gestor]]&gt;1,VENTAS[[#This Row],[Total]]*10%,0)</f>
        <v>1</v>
      </c>
      <c r="K13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381" s="16">
        <f>VENTAS[[#This Row],[Total]]-VENTAS[[#This Row],[Comisión 10%]]-VENTAS[[#This Row],[Costo SIN Comision]]</f>
        <v>-1</v>
      </c>
      <c r="M1381" s="16"/>
    </row>
    <row r="1382" ht="20" customHeight="1" spans="1:13">
      <c r="A1382" s="10"/>
      <c r="B1382" s="11"/>
      <c r="C1382" s="11"/>
      <c r="D1382" s="11" t="s">
        <v>20754</v>
      </c>
      <c r="E1382" s="11" t="s">
        <v>16844</v>
      </c>
      <c r="F1382" s="15" t="str">
        <f>IFERROR(VLOOKUP(VENTAS[[#This Row],[Código del producto Vendido]],STOCK[],5,FALSE),"-")</f>
        <v>Pullover largo unicolor tela traslúcida terracota - Talla S</v>
      </c>
      <c r="G1382" s="15">
        <v>1</v>
      </c>
      <c r="H1382" s="16">
        <v>10</v>
      </c>
      <c r="I1382" s="16">
        <f>VENTAS[[#This Row],[Cantidad]]*VENTAS[[#This Row],[Precio Venta]]</f>
        <v>10</v>
      </c>
      <c r="J1382" s="16">
        <f>IF(VENTAS[[#This Row],[Nombre del Gestor]]&gt;1,VENTAS[[#This Row],[Total]]*10%,0)</f>
        <v>1</v>
      </c>
      <c r="K13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4.32</v>
      </c>
      <c r="L1382" s="16">
        <f>VENTAS[[#This Row],[Total]]-VENTAS[[#This Row],[Comisión 10%]]-VENTAS[[#This Row],[Costo SIN Comision]]</f>
        <v>4.68</v>
      </c>
      <c r="M1382" s="16"/>
    </row>
    <row r="1383" ht="20" customHeight="1" spans="1:13">
      <c r="A1383" s="10"/>
      <c r="B1383" s="11"/>
      <c r="C1383" s="11"/>
      <c r="D1383" s="11" t="s">
        <v>20754</v>
      </c>
      <c r="E1383" s="11" t="s">
        <v>16850</v>
      </c>
      <c r="F1383" s="15" t="str">
        <f>IFERROR(VLOOKUP(VENTAS[[#This Row],[Código del producto Vendido]],STOCK[],5,FALSE),"-")</f>
        <v>Pullover largo unicolor tela traslúcida beige - Talla M</v>
      </c>
      <c r="G1383" s="15">
        <v>1</v>
      </c>
      <c r="H1383" s="16">
        <v>10</v>
      </c>
      <c r="I1383" s="16">
        <f>VENTAS[[#This Row],[Cantidad]]*VENTAS[[#This Row],[Precio Venta]]</f>
        <v>10</v>
      </c>
      <c r="J1383" s="16">
        <f>IF(VENTAS[[#This Row],[Nombre del Gestor]]&gt;1,VENTAS[[#This Row],[Total]]*10%,0)</f>
        <v>1</v>
      </c>
      <c r="K13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4.32</v>
      </c>
      <c r="L1383" s="16">
        <f>VENTAS[[#This Row],[Total]]-VENTAS[[#This Row],[Comisión 10%]]-VENTAS[[#This Row],[Costo SIN Comision]]</f>
        <v>4.68</v>
      </c>
      <c r="M1383" s="16"/>
    </row>
    <row r="1384" ht="20" customHeight="1" spans="1:13">
      <c r="A1384" s="10"/>
      <c r="B1384" s="11"/>
      <c r="C1384" s="11"/>
      <c r="D1384" s="11" t="s">
        <v>20754</v>
      </c>
      <c r="E1384" s="11" t="s">
        <v>20757</v>
      </c>
      <c r="F1384" s="15" t="str">
        <f>IFERROR(VLOOKUP(VENTAS[[#This Row],[Código del producto Vendido]],STOCK[],5,FALSE),"-")</f>
        <v>-</v>
      </c>
      <c r="G1384" s="15">
        <v>1</v>
      </c>
      <c r="H1384" s="16">
        <v>10</v>
      </c>
      <c r="I1384" s="16">
        <f>VENTAS[[#This Row],[Cantidad]]*VENTAS[[#This Row],[Precio Venta]]</f>
        <v>10</v>
      </c>
      <c r="J1384" s="16">
        <f>IF(VENTAS[[#This Row],[Nombre del Gestor]]&gt;1,VENTAS[[#This Row],[Total]]*10%,0)</f>
        <v>1</v>
      </c>
      <c r="K13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384" s="16">
        <f>VENTAS[[#This Row],[Total]]-VENTAS[[#This Row],[Comisión 10%]]-VENTAS[[#This Row],[Costo SIN Comision]]</f>
        <v>-1</v>
      </c>
      <c r="M1384" s="16"/>
    </row>
    <row r="1385" ht="20" customHeight="1" spans="1:13">
      <c r="A1385" s="10"/>
      <c r="B1385" s="11"/>
      <c r="C1385" s="11"/>
      <c r="D1385" s="11" t="s">
        <v>20754</v>
      </c>
      <c r="E1385" s="11" t="s">
        <v>20757</v>
      </c>
      <c r="F1385" s="15" t="str">
        <f>IFERROR(VLOOKUP(VENTAS[[#This Row],[Código del producto Vendido]],STOCK[],5,FALSE),"-")</f>
        <v>-</v>
      </c>
      <c r="G1385" s="15">
        <v>1</v>
      </c>
      <c r="H1385" s="16">
        <v>10</v>
      </c>
      <c r="I1385" s="16">
        <f>VENTAS[[#This Row],[Cantidad]]*VENTAS[[#This Row],[Precio Venta]]</f>
        <v>10</v>
      </c>
      <c r="J1385" s="16">
        <f>IF(VENTAS[[#This Row],[Nombre del Gestor]]&gt;1,VENTAS[[#This Row],[Total]]*10%,0)</f>
        <v>1</v>
      </c>
      <c r="K13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385" s="16">
        <f>VENTAS[[#This Row],[Total]]-VENTAS[[#This Row],[Comisión 10%]]-VENTAS[[#This Row],[Costo SIN Comision]]</f>
        <v>-1</v>
      </c>
      <c r="M1385" s="16"/>
    </row>
    <row r="1386" ht="20" customHeight="1" spans="1:13">
      <c r="A1386" s="10">
        <v>45544</v>
      </c>
      <c r="B1386" s="11"/>
      <c r="C1386" s="11"/>
      <c r="D1386" s="11" t="s">
        <v>20377</v>
      </c>
      <c r="E1386" s="11" t="s">
        <v>20758</v>
      </c>
      <c r="F1386" s="15" t="str">
        <f>IFERROR(VLOOKUP(VENTAS[[#This Row],[Código del producto Vendido]],STOCK[],5,FALSE),"-")</f>
        <v>-</v>
      </c>
      <c r="G1386" s="15">
        <v>1</v>
      </c>
      <c r="H1386" s="16">
        <v>10</v>
      </c>
      <c r="I1386" s="16">
        <f>VENTAS[[#This Row],[Cantidad]]*VENTAS[[#This Row],[Precio Venta]]</f>
        <v>10</v>
      </c>
      <c r="J1386" s="16">
        <f>IF(VENTAS[[#This Row],[Nombre del Gestor]]&gt;1,VENTAS[[#This Row],[Total]]*10%,0)</f>
        <v>1</v>
      </c>
      <c r="K13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386" s="16">
        <f>VENTAS[[#This Row],[Total]]-VENTAS[[#This Row],[Comisión 10%]]-VENTAS[[#This Row],[Costo SIN Comision]]</f>
        <v>-1</v>
      </c>
      <c r="M1386" s="16"/>
    </row>
    <row r="1387" ht="20" customHeight="1" spans="1:13">
      <c r="A1387" s="10"/>
      <c r="B1387" s="11"/>
      <c r="C1387" s="11"/>
      <c r="D1387" s="11" t="s">
        <v>20754</v>
      </c>
      <c r="E1387" s="11" t="s">
        <v>20758</v>
      </c>
      <c r="F1387" s="15" t="str">
        <f>IFERROR(VLOOKUP(VENTAS[[#This Row],[Código del producto Vendido]],STOCK[],5,FALSE),"-")</f>
        <v>-</v>
      </c>
      <c r="G1387" s="15">
        <v>1</v>
      </c>
      <c r="H1387" s="16">
        <v>10</v>
      </c>
      <c r="I1387" s="16">
        <f>VENTAS[[#This Row],[Cantidad]]*VENTAS[[#This Row],[Precio Venta]]</f>
        <v>10</v>
      </c>
      <c r="J1387" s="16">
        <f>IF(VENTAS[[#This Row],[Nombre del Gestor]]&gt;1,VENTAS[[#This Row],[Total]]*10%,0)</f>
        <v>1</v>
      </c>
      <c r="K13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387" s="16">
        <f>VENTAS[[#This Row],[Total]]-VENTAS[[#This Row],[Comisión 10%]]-VENTAS[[#This Row],[Costo SIN Comision]]</f>
        <v>-1</v>
      </c>
      <c r="M1387" s="16"/>
    </row>
    <row r="1388" ht="20" customHeight="1" spans="1:13">
      <c r="A1388" s="10"/>
      <c r="B1388" s="11"/>
      <c r="C1388" s="11"/>
      <c r="D1388" s="11" t="s">
        <v>20754</v>
      </c>
      <c r="E1388" s="11" t="s">
        <v>16854</v>
      </c>
      <c r="F1388" s="15" t="str">
        <f>IFERROR(VLOOKUP(VENTAS[[#This Row],[Código del producto Vendido]],STOCK[],5,FALSE),"-")</f>
        <v>Pullover largo unicolor tela traslúcida blanco - Talla M</v>
      </c>
      <c r="G1388" s="15">
        <v>1</v>
      </c>
      <c r="H1388" s="16">
        <v>10</v>
      </c>
      <c r="I1388" s="16">
        <f>VENTAS[[#This Row],[Cantidad]]*VENTAS[[#This Row],[Precio Venta]]</f>
        <v>10</v>
      </c>
      <c r="J1388" s="16">
        <f>IF(VENTAS[[#This Row],[Nombre del Gestor]]&gt;1,VENTAS[[#This Row],[Total]]*10%,0)</f>
        <v>1</v>
      </c>
      <c r="K13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4.32</v>
      </c>
      <c r="L1388" s="16">
        <f>VENTAS[[#This Row],[Total]]-VENTAS[[#This Row],[Comisión 10%]]-VENTAS[[#This Row],[Costo SIN Comision]]</f>
        <v>4.68</v>
      </c>
      <c r="M1388" s="16"/>
    </row>
    <row r="1389" ht="20" customHeight="1" spans="1:13">
      <c r="A1389" s="10"/>
      <c r="B1389" s="11"/>
      <c r="C1389" s="11"/>
      <c r="D1389" s="11" t="s">
        <v>20754</v>
      </c>
      <c r="E1389" s="11" t="s">
        <v>16852</v>
      </c>
      <c r="F1389" s="15" t="str">
        <f>IFERROR(VLOOKUP(VENTAS[[#This Row],[Código del producto Vendido]],STOCK[],5,FALSE),"-")</f>
        <v>Pullover largo unicolor tela traslúcida blanco - Talla S</v>
      </c>
      <c r="G1389" s="15">
        <v>1</v>
      </c>
      <c r="H1389" s="16">
        <v>10</v>
      </c>
      <c r="I1389" s="16">
        <f>VENTAS[[#This Row],[Cantidad]]*VENTAS[[#This Row],[Precio Venta]]</f>
        <v>10</v>
      </c>
      <c r="J1389" s="16">
        <f>IF(VENTAS[[#This Row],[Nombre del Gestor]]&gt;1,VENTAS[[#This Row],[Total]]*10%,0)</f>
        <v>1</v>
      </c>
      <c r="K13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4.32</v>
      </c>
      <c r="L1389" s="16">
        <f>VENTAS[[#This Row],[Total]]-VENTAS[[#This Row],[Comisión 10%]]-VENTAS[[#This Row],[Costo SIN Comision]]</f>
        <v>4.68</v>
      </c>
      <c r="M1389" s="16"/>
    </row>
    <row r="1390" ht="20" customHeight="1" spans="1:13">
      <c r="A1390" s="10"/>
      <c r="B1390" s="11"/>
      <c r="C1390" s="11" t="s">
        <v>20617</v>
      </c>
      <c r="D1390" s="11"/>
      <c r="E1390" s="11" t="s">
        <v>16891</v>
      </c>
      <c r="F1390" s="15" t="str">
        <f>IFERROR(VLOOKUP(VENTAS[[#This Row],[Código del producto Vendido]],STOCK[],5,FALSE),"-")</f>
        <v>Pullover carmelita letrero de mariposa algodón PRIMARK - Talla M</v>
      </c>
      <c r="G1390" s="15">
        <v>1</v>
      </c>
      <c r="H1390" s="16">
        <v>13</v>
      </c>
      <c r="I1390" s="16">
        <f>VENTAS[[#This Row],[Cantidad]]*VENTAS[[#This Row],[Precio Venta]]</f>
        <v>13</v>
      </c>
      <c r="J1390" s="16">
        <f>IF(VENTAS[[#This Row],[Nombre del Gestor]]&gt;1,VENTAS[[#This Row],[Total]]*10%,0)</f>
        <v>0</v>
      </c>
      <c r="K13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1390" s="16">
        <f>VENTAS[[#This Row],[Total]]-VENTAS[[#This Row],[Comisión 10%]]-VENTAS[[#This Row],[Costo SIN Comision]]</f>
        <v>6</v>
      </c>
      <c r="M1390" s="16"/>
    </row>
    <row r="1391" ht="20" customHeight="1" spans="1:13">
      <c r="A1391" s="10">
        <v>45480</v>
      </c>
      <c r="B1391" s="11"/>
      <c r="C1391" s="11"/>
      <c r="D1391" s="11" t="s">
        <v>20253</v>
      </c>
      <c r="E1391" s="11" t="s">
        <v>20538</v>
      </c>
      <c r="F1391" s="15" t="str">
        <f>IFERROR(VLOOKUP(VENTAS[[#This Row],[Código del producto Vendido]],STOCK[],5,FALSE),"-")</f>
        <v>-</v>
      </c>
      <c r="G1391" s="15">
        <v>1</v>
      </c>
      <c r="H1391" s="16">
        <v>25</v>
      </c>
      <c r="I1391" s="16">
        <f>VENTAS[[#This Row],[Cantidad]]*VENTAS[[#This Row],[Precio Venta]]</f>
        <v>25</v>
      </c>
      <c r="J1391" s="16">
        <f>IF(VENTAS[[#This Row],[Nombre del Gestor]]&gt;1,VENTAS[[#This Row],[Total]]*10%,0)</f>
        <v>2.5</v>
      </c>
      <c r="K13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91" s="16">
        <f>VENTAS[[#This Row],[Total]]-VENTAS[[#This Row],[Comisión 10%]]-VENTAS[[#This Row],[Costo SIN Comision]]</f>
        <v>-2.5</v>
      </c>
      <c r="M1391" s="16"/>
    </row>
    <row r="1392" ht="20" customHeight="1" spans="1:13">
      <c r="A1392" s="10"/>
      <c r="B1392" s="11"/>
      <c r="C1392" s="11" t="s">
        <v>20052</v>
      </c>
      <c r="D1392" s="11"/>
      <c r="E1392" s="11" t="s">
        <v>20759</v>
      </c>
      <c r="F1392" s="15" t="str">
        <f>IFERROR(VLOOKUP(VENTAS[[#This Row],[Código del producto Vendido]],STOCK[],5,FALSE),"-")</f>
        <v>-</v>
      </c>
      <c r="G1392" s="15">
        <v>1</v>
      </c>
      <c r="H1392" s="16">
        <v>0</v>
      </c>
      <c r="I1392" s="16">
        <f>VENTAS[[#This Row],[Cantidad]]*VENTAS[[#This Row],[Precio Venta]]</f>
        <v>0</v>
      </c>
      <c r="J1392" s="16">
        <f>IF(VENTAS[[#This Row],[Nombre del Gestor]]&gt;1,VENTAS[[#This Row],[Total]]*10%,0)</f>
        <v>0</v>
      </c>
      <c r="K13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92" s="16">
        <f>VENTAS[[#This Row],[Total]]-VENTAS[[#This Row],[Comisión 10%]]-VENTAS[[#This Row],[Costo SIN Comision]]</f>
        <v>0</v>
      </c>
      <c r="M1392" s="16"/>
    </row>
    <row r="1393" ht="20" customHeight="1" spans="1:13">
      <c r="A1393" s="10"/>
      <c r="B1393" s="11"/>
      <c r="C1393" s="11"/>
      <c r="D1393" s="11" t="s">
        <v>20754</v>
      </c>
      <c r="E1393" s="11" t="s">
        <v>19569</v>
      </c>
      <c r="F1393" s="15" t="str">
        <f>IFERROR(VLOOKUP(VENTAS[[#This Row],[Código del producto Vendido]],STOCK[],5,FALSE),"-")</f>
        <v>-</v>
      </c>
      <c r="G1393" s="15">
        <v>1</v>
      </c>
      <c r="H1393" s="16">
        <v>12</v>
      </c>
      <c r="I1393" s="16">
        <f>VENTAS[[#This Row],[Cantidad]]*VENTAS[[#This Row],[Precio Venta]]</f>
        <v>12</v>
      </c>
      <c r="J1393" s="16">
        <f>IF(VENTAS[[#This Row],[Nombre del Gestor]]&gt;1,VENTAS[[#This Row],[Total]]*10%,0)</f>
        <v>1.2</v>
      </c>
      <c r="K13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393" s="16">
        <f>VENTAS[[#This Row],[Total]]-VENTAS[[#This Row],[Comisión 10%]]-VENTAS[[#This Row],[Costo SIN Comision]]</f>
        <v>-1.2</v>
      </c>
      <c r="M1393" s="16"/>
    </row>
    <row r="1394" ht="20" customHeight="1" spans="1:13">
      <c r="A1394" s="10">
        <v>45528</v>
      </c>
      <c r="B1394" s="11"/>
      <c r="C1394" s="11" t="s">
        <v>20640</v>
      </c>
      <c r="D1394" s="11" t="s">
        <v>20377</v>
      </c>
      <c r="E1394" s="11" t="s">
        <v>20641</v>
      </c>
      <c r="F1394" s="15" t="str">
        <f>IFERROR(VLOOKUP(VENTAS[[#This Row],[Código del producto Vendido]],STOCK[],5,FALSE),"-")</f>
        <v>-</v>
      </c>
      <c r="G1394" s="15">
        <v>1</v>
      </c>
      <c r="H1394" s="16">
        <v>16</v>
      </c>
      <c r="I1394" s="16">
        <f>VENTAS[[#This Row],[Cantidad]]*VENTAS[[#This Row],[Precio Venta]]</f>
        <v>16</v>
      </c>
      <c r="J1394" s="16">
        <f>IF(VENTAS[[#This Row],[Nombre del Gestor]]&gt;1,VENTAS[[#This Row],[Total]]*10%,0)</f>
        <v>1.6</v>
      </c>
      <c r="K13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1394" s="16">
        <f>VENTAS[[#This Row],[Total]]-VENTAS[[#This Row],[Comisión 10%]]-VENTAS[[#This Row],[Costo SIN Comision]]</f>
        <v>-1.6</v>
      </c>
      <c r="M1394" s="16"/>
    </row>
    <row r="1395" ht="20" customHeight="1" spans="1:13">
      <c r="A1395" s="10">
        <v>45497</v>
      </c>
      <c r="B1395" s="11"/>
      <c r="C1395" s="11" t="s">
        <v>20760</v>
      </c>
      <c r="D1395" s="11" t="s">
        <v>20377</v>
      </c>
      <c r="E1395" s="11" t="s">
        <v>20552</v>
      </c>
      <c r="F1395" s="15" t="str">
        <f>IFERROR(VLOOKUP(VENTAS[[#This Row],[Código del producto Vendido]],STOCK[],5,FALSE),"-")</f>
        <v>-</v>
      </c>
      <c r="G1395" s="15">
        <v>1</v>
      </c>
      <c r="H1395" s="16">
        <v>13</v>
      </c>
      <c r="I1395" s="16">
        <f>VENTAS[[#This Row],[Cantidad]]*VENTAS[[#This Row],[Precio Venta]]</f>
        <v>13</v>
      </c>
      <c r="J1395" s="16">
        <f>IF(VENTAS[[#This Row],[Nombre del Gestor]]&gt;1,VENTAS[[#This Row],[Total]]*10%,0)</f>
        <v>1.3</v>
      </c>
      <c r="K13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395" s="16">
        <f>VENTAS[[#This Row],[Total]]-VENTAS[[#This Row],[Comisión 10%]]-VENTAS[[#This Row],[Costo SIN Comision]]</f>
        <v>-1.3</v>
      </c>
      <c r="M1395" s="16"/>
    </row>
    <row r="1396" ht="20" customHeight="1" spans="1:13">
      <c r="A1396" s="10">
        <v>45482</v>
      </c>
      <c r="B1396" s="11"/>
      <c r="C1396" s="11"/>
      <c r="D1396" s="11" t="s">
        <v>20754</v>
      </c>
      <c r="E1396" s="11" t="s">
        <v>20552</v>
      </c>
      <c r="F1396" s="15" t="str">
        <f>IFERROR(VLOOKUP(VENTAS[[#This Row],[Código del producto Vendido]],STOCK[],5,FALSE),"-")</f>
        <v>-</v>
      </c>
      <c r="G1396" s="15">
        <v>1</v>
      </c>
      <c r="H1396" s="16">
        <v>13</v>
      </c>
      <c r="I1396" s="16">
        <f>VENTAS[[#This Row],[Cantidad]]*VENTAS[[#This Row],[Precio Venta]]</f>
        <v>13</v>
      </c>
      <c r="J1396" s="16">
        <f>IF(VENTAS[[#This Row],[Nombre del Gestor]]&gt;1,VENTAS[[#This Row],[Total]]*10%,0)</f>
        <v>1.3</v>
      </c>
      <c r="K13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396" s="16">
        <f>VENTAS[[#This Row],[Total]]-VENTAS[[#This Row],[Comisión 10%]]-VENTAS[[#This Row],[Costo SIN Comision]]</f>
        <v>-1.3</v>
      </c>
      <c r="M1396" s="16"/>
    </row>
    <row r="1397" ht="20" customHeight="1" spans="1:13">
      <c r="A1397" s="10">
        <v>45513</v>
      </c>
      <c r="B1397" s="11"/>
      <c r="C1397" s="11" t="s">
        <v>19987</v>
      </c>
      <c r="D1397" s="11" t="s">
        <v>20115</v>
      </c>
      <c r="E1397" s="11" t="s">
        <v>20761</v>
      </c>
      <c r="F1397" s="15" t="str">
        <f>IFERROR(VLOOKUP(VENTAS[[#This Row],[Código del producto Vendido]],STOCK[],5,FALSE),"-")</f>
        <v>-</v>
      </c>
      <c r="G1397" s="15">
        <v>1</v>
      </c>
      <c r="H1397" s="16">
        <v>30</v>
      </c>
      <c r="I1397" s="16">
        <f>VENTAS[[#This Row],[Cantidad]]*VENTAS[[#This Row],[Precio Venta]]</f>
        <v>30</v>
      </c>
      <c r="J1397" s="16">
        <f>IF(VENTAS[[#This Row],[Nombre del Gestor]]&gt;1,VENTAS[[#This Row],[Total]]*10%,0)</f>
        <v>3</v>
      </c>
      <c r="K13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397" s="16">
        <f>VENTAS[[#This Row],[Total]]-VENTAS[[#This Row],[Comisión 10%]]-VENTAS[[#This Row],[Costo SIN Comision]]</f>
        <v>-3</v>
      </c>
      <c r="M1397" s="16"/>
    </row>
    <row r="1398" ht="20" customHeight="1" spans="1:13">
      <c r="A1398" s="10"/>
      <c r="B1398" s="11"/>
      <c r="C1398" s="11"/>
      <c r="D1398" s="11" t="s">
        <v>20754</v>
      </c>
      <c r="E1398" s="11" t="s">
        <v>20761</v>
      </c>
      <c r="F1398" s="15" t="str">
        <f>IFERROR(VLOOKUP(VENTAS[[#This Row],[Código del producto Vendido]],STOCK[],5,FALSE),"-")</f>
        <v>-</v>
      </c>
      <c r="G1398" s="15">
        <v>1</v>
      </c>
      <c r="H1398" s="16">
        <v>30</v>
      </c>
      <c r="I1398" s="16">
        <f>VENTAS[[#This Row],[Cantidad]]*VENTAS[[#This Row],[Precio Venta]]</f>
        <v>30</v>
      </c>
      <c r="J1398" s="16">
        <f>IF(VENTAS[[#This Row],[Nombre del Gestor]]&gt;1,VENTAS[[#This Row],[Total]]*10%,0)</f>
        <v>3</v>
      </c>
      <c r="K13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398" s="16">
        <f>VENTAS[[#This Row],[Total]]-VENTAS[[#This Row],[Comisión 10%]]-VENTAS[[#This Row],[Costo SIN Comision]]</f>
        <v>-3</v>
      </c>
      <c r="M1398" s="16"/>
    </row>
    <row r="1399" ht="20" customHeight="1" spans="1:13">
      <c r="A1399" s="10">
        <v>45534</v>
      </c>
      <c r="B1399" s="11"/>
      <c r="C1399" s="11"/>
      <c r="D1399" s="11" t="s">
        <v>20147</v>
      </c>
      <c r="E1399" s="11" t="s">
        <v>20577</v>
      </c>
      <c r="F1399" s="15" t="str">
        <f>IFERROR(VLOOKUP(VENTAS[[#This Row],[Código del producto Vendido]],STOCK[],5,FALSE),"-")</f>
        <v>-</v>
      </c>
      <c r="G1399" s="15">
        <v>1</v>
      </c>
      <c r="H1399" s="16">
        <v>30</v>
      </c>
      <c r="I1399" s="16">
        <f>VENTAS[[#This Row],[Cantidad]]*VENTAS[[#This Row],[Precio Venta]]</f>
        <v>30</v>
      </c>
      <c r="J1399" s="16">
        <f>IF(VENTAS[[#This Row],[Nombre del Gestor]]&gt;1,VENTAS[[#This Row],[Total]]*10%,0)</f>
        <v>3</v>
      </c>
      <c r="K13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399" s="16">
        <f>VENTAS[[#This Row],[Total]]-VENTAS[[#This Row],[Comisión 10%]]-VENTAS[[#This Row],[Costo SIN Comision]]</f>
        <v>-3</v>
      </c>
      <c r="M1399" s="16"/>
    </row>
    <row r="1400" ht="20" customHeight="1" spans="1:13">
      <c r="A1400" s="10"/>
      <c r="B1400" s="11"/>
      <c r="C1400" s="11"/>
      <c r="D1400" s="11" t="s">
        <v>20754</v>
      </c>
      <c r="E1400" s="11" t="s">
        <v>20499</v>
      </c>
      <c r="F1400" s="15" t="str">
        <f>IFERROR(VLOOKUP(VENTAS[[#This Row],[Código del producto Vendido]],STOCK[],5,FALSE),"-")</f>
        <v>-</v>
      </c>
      <c r="G1400" s="15">
        <v>1</v>
      </c>
      <c r="H1400" s="16">
        <v>13</v>
      </c>
      <c r="I1400" s="16">
        <f>VENTAS[[#This Row],[Cantidad]]*VENTAS[[#This Row],[Precio Venta]]</f>
        <v>13</v>
      </c>
      <c r="J1400" s="16">
        <f>IF(VENTAS[[#This Row],[Nombre del Gestor]]&gt;1,VENTAS[[#This Row],[Total]]*10%,0)</f>
        <v>1.3</v>
      </c>
      <c r="K14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400" s="16">
        <f>VENTAS[[#This Row],[Total]]-VENTAS[[#This Row],[Comisión 10%]]-VENTAS[[#This Row],[Costo SIN Comision]]</f>
        <v>-1.3</v>
      </c>
      <c r="M1400" s="16"/>
    </row>
    <row r="1401" ht="20" customHeight="1" spans="1:13">
      <c r="A1401" s="10"/>
      <c r="B1401" s="11"/>
      <c r="C1401" s="11"/>
      <c r="D1401" s="11" t="s">
        <v>20754</v>
      </c>
      <c r="E1401" s="11" t="s">
        <v>20499</v>
      </c>
      <c r="F1401" s="15" t="str">
        <f>IFERROR(VLOOKUP(VENTAS[[#This Row],[Código del producto Vendido]],STOCK[],5,FALSE),"-")</f>
        <v>-</v>
      </c>
      <c r="G1401" s="15">
        <v>1</v>
      </c>
      <c r="H1401" s="16">
        <v>13</v>
      </c>
      <c r="I1401" s="16">
        <f>VENTAS[[#This Row],[Cantidad]]*VENTAS[[#This Row],[Precio Venta]]</f>
        <v>13</v>
      </c>
      <c r="J1401" s="16">
        <f>IF(VENTAS[[#This Row],[Nombre del Gestor]]&gt;1,VENTAS[[#This Row],[Total]]*10%,0)</f>
        <v>1.3</v>
      </c>
      <c r="K14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401" s="16">
        <f>VENTAS[[#This Row],[Total]]-VENTAS[[#This Row],[Comisión 10%]]-VENTAS[[#This Row],[Costo SIN Comision]]</f>
        <v>-1.3</v>
      </c>
      <c r="M1401" s="16"/>
    </row>
    <row r="1402" ht="20" customHeight="1" spans="1:13">
      <c r="A1402" s="10"/>
      <c r="B1402" s="11"/>
      <c r="C1402" s="11"/>
      <c r="D1402" s="11" t="s">
        <v>20754</v>
      </c>
      <c r="E1402" s="11" t="s">
        <v>20762</v>
      </c>
      <c r="F1402" s="15" t="str">
        <f>IFERROR(VLOOKUP(VENTAS[[#This Row],[Código del producto Vendido]],STOCK[],5,FALSE),"-")</f>
        <v>-</v>
      </c>
      <c r="G1402" s="15">
        <v>1</v>
      </c>
      <c r="H1402" s="16">
        <v>30</v>
      </c>
      <c r="I1402" s="16">
        <f>VENTAS[[#This Row],[Cantidad]]*VENTAS[[#This Row],[Precio Venta]]</f>
        <v>30</v>
      </c>
      <c r="J1402" s="16">
        <f>IF(VENTAS[[#This Row],[Nombre del Gestor]]&gt;1,VENTAS[[#This Row],[Total]]*10%,0)</f>
        <v>3</v>
      </c>
      <c r="K14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402" s="16">
        <f>VENTAS[[#This Row],[Total]]-VENTAS[[#This Row],[Comisión 10%]]-VENTAS[[#This Row],[Costo SIN Comision]]</f>
        <v>-3</v>
      </c>
      <c r="M1402" s="16"/>
    </row>
    <row r="1403" ht="20" customHeight="1" spans="1:13">
      <c r="A1403" s="10"/>
      <c r="B1403" s="11"/>
      <c r="C1403" s="11"/>
      <c r="D1403" s="11" t="s">
        <v>20754</v>
      </c>
      <c r="E1403" s="11" t="s">
        <v>19949</v>
      </c>
      <c r="F1403" s="15" t="str">
        <f>IFERROR(VLOOKUP(VENTAS[[#This Row],[Código del producto Vendido]],STOCK[],5,FALSE),"-")</f>
        <v>-</v>
      </c>
      <c r="G1403" s="15">
        <v>1</v>
      </c>
      <c r="H1403" s="16">
        <v>10</v>
      </c>
      <c r="I1403" s="16">
        <f>VENTAS[[#This Row],[Cantidad]]*VENTAS[[#This Row],[Precio Venta]]</f>
        <v>10</v>
      </c>
      <c r="J1403" s="16">
        <f>IF(VENTAS[[#This Row],[Nombre del Gestor]]&gt;1,VENTAS[[#This Row],[Total]]*10%,0)</f>
        <v>1</v>
      </c>
      <c r="K14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403" s="16">
        <f>VENTAS[[#This Row],[Total]]-VENTAS[[#This Row],[Comisión 10%]]-VENTAS[[#This Row],[Costo SIN Comision]]</f>
        <v>-1</v>
      </c>
      <c r="M1403" s="16"/>
    </row>
    <row r="1404" ht="20" customHeight="1" spans="1:13">
      <c r="A1404" s="10"/>
      <c r="B1404" s="11"/>
      <c r="C1404" s="11"/>
      <c r="D1404" s="11" t="s">
        <v>20754</v>
      </c>
      <c r="E1404" s="11" t="s">
        <v>19949</v>
      </c>
      <c r="F1404" s="15" t="str">
        <f>IFERROR(VLOOKUP(VENTAS[[#This Row],[Código del producto Vendido]],STOCK[],5,FALSE),"-")</f>
        <v>-</v>
      </c>
      <c r="G1404" s="15">
        <v>1</v>
      </c>
      <c r="H1404" s="16">
        <v>10</v>
      </c>
      <c r="I1404" s="16">
        <f>VENTAS[[#This Row],[Cantidad]]*VENTAS[[#This Row],[Precio Venta]]</f>
        <v>10</v>
      </c>
      <c r="J1404" s="16">
        <f>IF(VENTAS[[#This Row],[Nombre del Gestor]]&gt;1,VENTAS[[#This Row],[Total]]*10%,0)</f>
        <v>1</v>
      </c>
      <c r="K14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404" s="16">
        <f>VENTAS[[#This Row],[Total]]-VENTAS[[#This Row],[Comisión 10%]]-VENTAS[[#This Row],[Costo SIN Comision]]</f>
        <v>-1</v>
      </c>
      <c r="M1404" s="16"/>
    </row>
    <row r="1405" ht="20" customHeight="1" spans="1:13">
      <c r="A1405" s="10"/>
      <c r="B1405" s="11"/>
      <c r="C1405" s="11"/>
      <c r="D1405" s="11" t="s">
        <v>20754</v>
      </c>
      <c r="E1405" s="11" t="s">
        <v>20763</v>
      </c>
      <c r="F1405" s="15" t="str">
        <f>IFERROR(VLOOKUP(VENTAS[[#This Row],[Código del producto Vendido]],STOCK[],5,FALSE),"-")</f>
        <v>-</v>
      </c>
      <c r="G1405" s="15">
        <v>1</v>
      </c>
      <c r="H1405" s="16">
        <v>30</v>
      </c>
      <c r="I1405" s="16">
        <f>VENTAS[[#This Row],[Cantidad]]*VENTAS[[#This Row],[Precio Venta]]</f>
        <v>30</v>
      </c>
      <c r="J1405" s="16">
        <f>IF(VENTAS[[#This Row],[Nombre del Gestor]]&gt;1,VENTAS[[#This Row],[Total]]*10%,0)</f>
        <v>3</v>
      </c>
      <c r="K14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405" s="16">
        <f>VENTAS[[#This Row],[Total]]-VENTAS[[#This Row],[Comisión 10%]]-VENTAS[[#This Row],[Costo SIN Comision]]</f>
        <v>-3</v>
      </c>
      <c r="M1405" s="16"/>
    </row>
    <row r="1406" ht="20" customHeight="1" spans="1:13">
      <c r="A1406" s="10"/>
      <c r="B1406" s="11"/>
      <c r="C1406" s="11"/>
      <c r="D1406" s="11"/>
      <c r="E1406" s="11" t="s">
        <v>20764</v>
      </c>
      <c r="F1406" s="15" t="str">
        <f>IFERROR(VLOOKUP(VENTAS[[#This Row],[Código del producto Vendido]],STOCK[],5,FALSE),"-")</f>
        <v>-</v>
      </c>
      <c r="G1406" s="15">
        <v>1</v>
      </c>
      <c r="H1406" s="16">
        <v>30</v>
      </c>
      <c r="I1406" s="16">
        <f>VENTAS[[#This Row],[Cantidad]]*VENTAS[[#This Row],[Precio Venta]]</f>
        <v>30</v>
      </c>
      <c r="J1406" s="16">
        <f>IF(VENTAS[[#This Row],[Nombre del Gestor]]&gt;1,VENTAS[[#This Row],[Total]]*10%,0)</f>
        <v>0</v>
      </c>
      <c r="K14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406" s="16">
        <f>VENTAS[[#This Row],[Total]]-VENTAS[[#This Row],[Comisión 10%]]-VENTAS[[#This Row],[Costo SIN Comision]]</f>
        <v>0</v>
      </c>
      <c r="M1406" s="16"/>
    </row>
    <row r="1407" ht="20" customHeight="1" spans="1:13">
      <c r="A1407" s="10">
        <v>45534</v>
      </c>
      <c r="B1407" s="11"/>
      <c r="C1407" s="11"/>
      <c r="D1407" s="11" t="s">
        <v>20377</v>
      </c>
      <c r="E1407" s="11" t="s">
        <v>20765</v>
      </c>
      <c r="F1407" s="15" t="str">
        <f>IFERROR(VLOOKUP(VENTAS[[#This Row],[Código del producto Vendido]],STOCK[],5,FALSE),"-")</f>
        <v>-</v>
      </c>
      <c r="G1407" s="15">
        <v>1</v>
      </c>
      <c r="H1407" s="16">
        <v>25</v>
      </c>
      <c r="I1407" s="16">
        <f>VENTAS[[#This Row],[Cantidad]]*VENTAS[[#This Row],[Precio Venta]]</f>
        <v>25</v>
      </c>
      <c r="J1407" s="16">
        <f>IF(VENTAS[[#This Row],[Nombre del Gestor]]&gt;1,VENTAS[[#This Row],[Total]]*10%,0)</f>
        <v>2.5</v>
      </c>
      <c r="K14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07" s="16">
        <f>VENTAS[[#This Row],[Total]]-VENTAS[[#This Row],[Comisión 10%]]-VENTAS[[#This Row],[Costo SIN Comision]]</f>
        <v>-2.5</v>
      </c>
      <c r="M1407" s="16"/>
    </row>
    <row r="1408" ht="20" customHeight="1" spans="1:13">
      <c r="A1408" s="10"/>
      <c r="B1408" s="11"/>
      <c r="C1408" s="11" t="s">
        <v>20617</v>
      </c>
      <c r="D1408" s="11"/>
      <c r="E1408" s="11" t="s">
        <v>20766</v>
      </c>
      <c r="F1408" s="15" t="str">
        <f>IFERROR(VLOOKUP(VENTAS[[#This Row],[Código del producto Vendido]],STOCK[],5,FALSE),"-")</f>
        <v>-</v>
      </c>
      <c r="G1408" s="15">
        <v>1</v>
      </c>
      <c r="H1408" s="16">
        <v>13</v>
      </c>
      <c r="I1408" s="16">
        <f>VENTAS[[#This Row],[Cantidad]]*VENTAS[[#This Row],[Precio Venta]]</f>
        <v>13</v>
      </c>
      <c r="J1408" s="16">
        <f>IF(VENTAS[[#This Row],[Nombre del Gestor]]&gt;1,VENTAS[[#This Row],[Total]]*10%,0)</f>
        <v>0</v>
      </c>
      <c r="K14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408" s="16">
        <f>VENTAS[[#This Row],[Total]]-VENTAS[[#This Row],[Comisión 10%]]-VENTAS[[#This Row],[Costo SIN Comision]]</f>
        <v>0</v>
      </c>
      <c r="M1408" s="16"/>
    </row>
    <row r="1409" ht="20" customHeight="1" spans="1:13">
      <c r="A1409" s="10">
        <v>45531</v>
      </c>
      <c r="B1409" s="11"/>
      <c r="C1409" s="11" t="s">
        <v>20767</v>
      </c>
      <c r="D1409" s="11" t="s">
        <v>20505</v>
      </c>
      <c r="E1409" s="11" t="s">
        <v>20768</v>
      </c>
      <c r="F1409" s="15" t="str">
        <f>IFERROR(VLOOKUP(VENTAS[[#This Row],[Código del producto Vendido]],STOCK[],5,FALSE),"-")</f>
        <v>-</v>
      </c>
      <c r="G1409" s="15">
        <v>1</v>
      </c>
      <c r="H1409" s="16">
        <v>22</v>
      </c>
      <c r="I1409" s="16">
        <f>VENTAS[[#This Row],[Cantidad]]*VENTAS[[#This Row],[Precio Venta]]</f>
        <v>22</v>
      </c>
      <c r="J1409" s="16">
        <f>IF(VENTAS[[#This Row],[Nombre del Gestor]]&gt;1,VENTAS[[#This Row],[Total]]*10%,0)</f>
        <v>2.2</v>
      </c>
      <c r="K14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409" s="16">
        <f>VENTAS[[#This Row],[Total]]-VENTAS[[#This Row],[Comisión 10%]]-VENTAS[[#This Row],[Costo SIN Comision]]</f>
        <v>-2.2</v>
      </c>
      <c r="M1409" s="16"/>
    </row>
    <row r="1410" ht="20" customHeight="1" spans="1:13">
      <c r="A1410" s="10">
        <v>45533</v>
      </c>
      <c r="B1410" s="10"/>
      <c r="C1410" s="11" t="s">
        <v>20769</v>
      </c>
      <c r="D1410" s="11" t="s">
        <v>20377</v>
      </c>
      <c r="E1410" s="11" t="s">
        <v>20770</v>
      </c>
      <c r="F1410" s="15" t="str">
        <f>IFERROR(VLOOKUP(VENTAS[[#This Row],[Código del producto Vendido]],STOCK[],5,FALSE),"-")</f>
        <v>-</v>
      </c>
      <c r="G1410" s="15">
        <v>1</v>
      </c>
      <c r="H1410" s="16">
        <v>17</v>
      </c>
      <c r="I1410" s="16">
        <f>VENTAS[[#This Row],[Cantidad]]*VENTAS[[#This Row],[Precio Venta]]</f>
        <v>17</v>
      </c>
      <c r="J1410" s="16">
        <f>IF(VENTAS[[#This Row],[Nombre del Gestor]]&gt;1,VENTAS[[#This Row],[Total]]*10%,0)</f>
        <v>1.7</v>
      </c>
      <c r="K14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1410" s="16">
        <f>VENTAS[[#This Row],[Total]]-VENTAS[[#This Row],[Comisión 10%]]-VENTAS[[#This Row],[Costo SIN Comision]]</f>
        <v>-1.7</v>
      </c>
      <c r="M1410" s="16"/>
    </row>
    <row r="1411" ht="20" customHeight="1" spans="1:13">
      <c r="A1411" s="10"/>
      <c r="B1411" s="11"/>
      <c r="C1411" s="11" t="s">
        <v>20052</v>
      </c>
      <c r="D1411" s="11"/>
      <c r="E1411" s="11" t="s">
        <v>20143</v>
      </c>
      <c r="F1411" s="15" t="str">
        <f>IFERROR(VLOOKUP(VENTAS[[#This Row],[Código del producto Vendido]],STOCK[],5,FALSE),"-")</f>
        <v>-</v>
      </c>
      <c r="G1411" s="15">
        <v>1</v>
      </c>
      <c r="H1411" s="16">
        <v>13</v>
      </c>
      <c r="I1411" s="16">
        <f>VENTAS[[#This Row],[Cantidad]]*VENTAS[[#This Row],[Precio Venta]]</f>
        <v>13</v>
      </c>
      <c r="J1411" s="16">
        <f>IF(VENTAS[[#This Row],[Nombre del Gestor]]&gt;1,VENTAS[[#This Row],[Total]]*10%,0)</f>
        <v>0</v>
      </c>
      <c r="K14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411" s="16">
        <f>VENTAS[[#This Row],[Total]]-VENTAS[[#This Row],[Comisión 10%]]-VENTAS[[#This Row],[Costo SIN Comision]]</f>
        <v>0</v>
      </c>
      <c r="M1411" s="16"/>
    </row>
    <row r="1412" ht="20" customHeight="1" spans="1:13">
      <c r="A1412" s="10">
        <v>45533</v>
      </c>
      <c r="B1412" s="11"/>
      <c r="C1412" s="11" t="s">
        <v>20769</v>
      </c>
      <c r="D1412" s="11" t="s">
        <v>20377</v>
      </c>
      <c r="E1412" s="11" t="s">
        <v>20265</v>
      </c>
      <c r="F1412" s="15" t="str">
        <f>IFERROR(VLOOKUP(VENTAS[[#This Row],[Código del producto Vendido]],STOCK[],5,FALSE),"-")</f>
        <v>-</v>
      </c>
      <c r="G1412" s="15">
        <v>1</v>
      </c>
      <c r="H1412" s="16">
        <v>25</v>
      </c>
      <c r="I1412" s="16">
        <f>VENTAS[[#This Row],[Cantidad]]*VENTAS[[#This Row],[Precio Venta]]</f>
        <v>25</v>
      </c>
      <c r="J1412" s="16">
        <f>IF(VENTAS[[#This Row],[Nombre del Gestor]]&gt;1,VENTAS[[#This Row],[Total]]*10%,0)</f>
        <v>2.5</v>
      </c>
      <c r="K14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12" s="16">
        <f>VENTAS[[#This Row],[Total]]-VENTAS[[#This Row],[Comisión 10%]]-VENTAS[[#This Row],[Costo SIN Comision]]</f>
        <v>-2.5</v>
      </c>
      <c r="M1412" s="16"/>
    </row>
    <row r="1413" ht="20" customHeight="1" spans="1:13">
      <c r="A1413" s="10">
        <v>45536</v>
      </c>
      <c r="B1413" s="11"/>
      <c r="C1413" s="11"/>
      <c r="D1413" s="11" t="s">
        <v>20253</v>
      </c>
      <c r="E1413" s="11" t="s">
        <v>20562</v>
      </c>
      <c r="F1413" s="15" t="str">
        <f>IFERROR(VLOOKUP(VENTAS[[#This Row],[Código del producto Vendido]],STOCK[],5,FALSE),"-")</f>
        <v>-</v>
      </c>
      <c r="G1413" s="15">
        <v>1</v>
      </c>
      <c r="H1413" s="16">
        <v>35</v>
      </c>
      <c r="I1413" s="16">
        <f>VENTAS[[#This Row],[Cantidad]]*VENTAS[[#This Row],[Precio Venta]]</f>
        <v>35</v>
      </c>
      <c r="J1413" s="16">
        <f>IF(VENTAS[[#This Row],[Nombre del Gestor]]&gt;1,VENTAS[[#This Row],[Total]]*10%,0)</f>
        <v>3.5</v>
      </c>
      <c r="K14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413" s="16">
        <f>VENTAS[[#This Row],[Total]]-VENTAS[[#This Row],[Comisión 10%]]-VENTAS[[#This Row],[Costo SIN Comision]]</f>
        <v>-3.5</v>
      </c>
      <c r="M1413" s="16"/>
    </row>
    <row r="1414" ht="20" customHeight="1" spans="1:13">
      <c r="A1414" s="10">
        <v>45536</v>
      </c>
      <c r="B1414" s="11"/>
      <c r="C1414" s="11"/>
      <c r="D1414" s="11" t="s">
        <v>19647</v>
      </c>
      <c r="E1414" s="11" t="s">
        <v>20771</v>
      </c>
      <c r="F1414" s="15" t="str">
        <f>IFERROR(VLOOKUP(VENTAS[[#This Row],[Código del producto Vendido]],STOCK[],5,FALSE),"-")</f>
        <v>-</v>
      </c>
      <c r="G1414" s="15">
        <v>1</v>
      </c>
      <c r="H1414" s="16">
        <v>27</v>
      </c>
      <c r="I1414" s="16">
        <f>VENTAS[[#This Row],[Cantidad]]*VENTAS[[#This Row],[Precio Venta]]</f>
        <v>27</v>
      </c>
      <c r="J1414" s="16">
        <f>IF(VENTAS[[#This Row],[Nombre del Gestor]]&gt;1,VENTAS[[#This Row],[Total]]*10%,0)</f>
        <v>2.7</v>
      </c>
      <c r="K14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1414" s="16">
        <f>VENTAS[[#This Row],[Total]]-VENTAS[[#This Row],[Comisión 10%]]-VENTAS[[#This Row],[Costo SIN Comision]]</f>
        <v>-2.7</v>
      </c>
      <c r="M1414" s="16"/>
    </row>
    <row r="1415" ht="20" customHeight="1" spans="1:13">
      <c r="A1415" s="10">
        <v>45536</v>
      </c>
      <c r="B1415" s="11"/>
      <c r="C1415" s="11" t="s">
        <v>20413</v>
      </c>
      <c r="D1415" s="11" t="s">
        <v>20505</v>
      </c>
      <c r="E1415" s="11" t="s">
        <v>20772</v>
      </c>
      <c r="F1415" s="15" t="str">
        <f>IFERROR(VLOOKUP(VENTAS[[#This Row],[Código del producto Vendido]],STOCK[],5,FALSE),"-")</f>
        <v>-</v>
      </c>
      <c r="G1415" s="15">
        <v>1</v>
      </c>
      <c r="H1415" s="16">
        <v>22</v>
      </c>
      <c r="I1415" s="16">
        <f>VENTAS[[#This Row],[Cantidad]]*VENTAS[[#This Row],[Precio Venta]]</f>
        <v>22</v>
      </c>
      <c r="J1415" s="16">
        <f>IF(VENTAS[[#This Row],[Nombre del Gestor]]&gt;1,VENTAS[[#This Row],[Total]]*10%,0)</f>
        <v>2.2</v>
      </c>
      <c r="K14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415" s="16">
        <f>VENTAS[[#This Row],[Total]]-VENTAS[[#This Row],[Comisión 10%]]-VENTAS[[#This Row],[Costo SIN Comision]]</f>
        <v>-2.2</v>
      </c>
      <c r="M1415" s="16"/>
    </row>
    <row r="1416" ht="20" customHeight="1" spans="1:13">
      <c r="A1416" s="10">
        <v>45534</v>
      </c>
      <c r="B1416" s="11"/>
      <c r="C1416" s="11"/>
      <c r="D1416" s="11" t="s">
        <v>20147</v>
      </c>
      <c r="E1416" s="11" t="s">
        <v>20773</v>
      </c>
      <c r="F1416" s="15" t="str">
        <f>IFERROR(VLOOKUP(VENTAS[[#This Row],[Código del producto Vendido]],STOCK[],5,FALSE),"-")</f>
        <v>-</v>
      </c>
      <c r="G1416" s="15">
        <v>0</v>
      </c>
      <c r="H1416" s="16">
        <v>22</v>
      </c>
      <c r="I1416" s="16">
        <f>VENTAS[[#This Row],[Cantidad]]*VENTAS[[#This Row],[Precio Venta]]</f>
        <v>0</v>
      </c>
      <c r="J1416" s="16">
        <f>IF(VENTAS[[#This Row],[Nombre del Gestor]]&gt;1,VENTAS[[#This Row],[Total]]*10%,0)</f>
        <v>0</v>
      </c>
      <c r="K14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16" s="16">
        <f>VENTAS[[#This Row],[Total]]-VENTAS[[#This Row],[Comisión 10%]]-VENTAS[[#This Row],[Costo SIN Comision]]</f>
        <v>0</v>
      </c>
      <c r="M1416" s="16"/>
    </row>
    <row r="1417" ht="20" customHeight="1" spans="1:13">
      <c r="A1417" s="10">
        <v>45536</v>
      </c>
      <c r="B1417" s="11"/>
      <c r="C1417" s="11"/>
      <c r="D1417" s="11" t="s">
        <v>20395</v>
      </c>
      <c r="E1417" s="11" t="s">
        <v>20774</v>
      </c>
      <c r="F1417" s="15" t="str">
        <f>IFERROR(VLOOKUP(VENTAS[[#This Row],[Código del producto Vendido]],STOCK[],5,FALSE),"-")</f>
        <v>-</v>
      </c>
      <c r="G1417" s="15">
        <v>1</v>
      </c>
      <c r="H1417" s="16">
        <v>40</v>
      </c>
      <c r="I1417" s="16">
        <f>VENTAS[[#This Row],[Cantidad]]*VENTAS[[#This Row],[Precio Venta]]</f>
        <v>40</v>
      </c>
      <c r="J1417" s="16">
        <f>IF(VENTAS[[#This Row],[Nombre del Gestor]]&gt;1,VENTAS[[#This Row],[Total]]*10%,0)</f>
        <v>4</v>
      </c>
      <c r="K14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417" s="16">
        <f>VENTAS[[#This Row],[Total]]-VENTAS[[#This Row],[Comisión 10%]]-VENTAS[[#This Row],[Costo SIN Comision]]</f>
        <v>-4</v>
      </c>
      <c r="M1417" s="16"/>
    </row>
    <row r="1418" ht="20" customHeight="1" spans="1:13">
      <c r="A1418" s="10">
        <v>45534</v>
      </c>
      <c r="B1418" s="11"/>
      <c r="C1418" s="11"/>
      <c r="D1418" s="11" t="s">
        <v>20147</v>
      </c>
      <c r="E1418" s="11" t="s">
        <v>20775</v>
      </c>
      <c r="F1418" s="15" t="str">
        <f>IFERROR(VLOOKUP(VENTAS[[#This Row],[Código del producto Vendido]],STOCK[],5,FALSE),"-")</f>
        <v>-</v>
      </c>
      <c r="G1418" s="15">
        <v>0</v>
      </c>
      <c r="H1418" s="16">
        <v>25</v>
      </c>
      <c r="I1418" s="16">
        <f>VENTAS[[#This Row],[Cantidad]]*VENTAS[[#This Row],[Precio Venta]]</f>
        <v>0</v>
      </c>
      <c r="J1418" s="16">
        <f>IF(VENTAS[[#This Row],[Nombre del Gestor]]&gt;1,VENTAS[[#This Row],[Total]]*10%,0)</f>
        <v>0</v>
      </c>
      <c r="K14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18" s="16">
        <f>VENTAS[[#This Row],[Total]]-VENTAS[[#This Row],[Comisión 10%]]-VENTAS[[#This Row],[Costo SIN Comision]]</f>
        <v>0</v>
      </c>
      <c r="M1418" s="16"/>
    </row>
    <row r="1419" ht="20" customHeight="1" spans="1:13">
      <c r="A1419" s="10">
        <v>45536</v>
      </c>
      <c r="B1419" s="11"/>
      <c r="C1419" s="11"/>
      <c r="D1419" s="11" t="s">
        <v>20058</v>
      </c>
      <c r="E1419" s="11" t="s">
        <v>20776</v>
      </c>
      <c r="F1419" s="15" t="str">
        <f>IFERROR(VLOOKUP(VENTAS[[#This Row],[Código del producto Vendido]],STOCK[],5,FALSE),"-")</f>
        <v>-</v>
      </c>
      <c r="G1419" s="15">
        <v>0</v>
      </c>
      <c r="H1419" s="16">
        <v>12</v>
      </c>
      <c r="I1419" s="16">
        <f>VENTAS[[#This Row],[Cantidad]]*VENTAS[[#This Row],[Precio Venta]]</f>
        <v>0</v>
      </c>
      <c r="J1419" s="16">
        <f>IF(VENTAS[[#This Row],[Nombre del Gestor]]&gt;1,VENTAS[[#This Row],[Total]]*10%,0)</f>
        <v>0</v>
      </c>
      <c r="K14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19" s="16">
        <f>VENTAS[[#This Row],[Total]]-VENTAS[[#This Row],[Comisión 10%]]-VENTAS[[#This Row],[Costo SIN Comision]]</f>
        <v>0</v>
      </c>
      <c r="M1419" s="16"/>
    </row>
    <row r="1420" ht="20" customHeight="1" spans="1:13">
      <c r="A1420" s="10"/>
      <c r="B1420" s="11"/>
      <c r="C1420" s="11" t="s">
        <v>20052</v>
      </c>
      <c r="D1420" s="11"/>
      <c r="E1420" s="11" t="s">
        <v>20496</v>
      </c>
      <c r="F1420" s="15" t="str">
        <f>IFERROR(VLOOKUP(VENTAS[[#This Row],[Código del producto Vendido]],STOCK[],5,FALSE),"-")</f>
        <v>-</v>
      </c>
      <c r="G1420" s="15">
        <v>1</v>
      </c>
      <c r="H1420" s="16">
        <v>10</v>
      </c>
      <c r="I1420" s="16">
        <f>VENTAS[[#This Row],[Cantidad]]*VENTAS[[#This Row],[Precio Venta]]</f>
        <v>10</v>
      </c>
      <c r="J1420" s="16">
        <f>IF(VENTAS[[#This Row],[Nombre del Gestor]]&gt;1,VENTAS[[#This Row],[Total]]*10%,0)</f>
        <v>0</v>
      </c>
      <c r="K14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420" s="16">
        <f>VENTAS[[#This Row],[Total]]-VENTAS[[#This Row],[Comisión 10%]]-VENTAS[[#This Row],[Costo SIN Comision]]</f>
        <v>0</v>
      </c>
      <c r="M1420" s="16"/>
    </row>
    <row r="1421" ht="20" customHeight="1" spans="1:13">
      <c r="A1421" s="10">
        <v>45534</v>
      </c>
      <c r="B1421" s="11"/>
      <c r="C1421" s="11" t="s">
        <v>20703</v>
      </c>
      <c r="D1421" s="11" t="s">
        <v>20058</v>
      </c>
      <c r="E1421" s="11" t="s">
        <v>16867</v>
      </c>
      <c r="F1421" s="15" t="str">
        <f>IFERROR(VLOOKUP(VENTAS[[#This Row],[Código del producto Vendido]],STOCK[],5,FALSE),"-")</f>
        <v>Falda larga de visillo con maxi estampado de flor - Talla M</v>
      </c>
      <c r="G1421" s="15">
        <v>0</v>
      </c>
      <c r="H1421" s="16">
        <v>25</v>
      </c>
      <c r="I1421" s="16">
        <f>VENTAS[[#This Row],[Cantidad]]*VENTAS[[#This Row],[Precio Venta]]</f>
        <v>0</v>
      </c>
      <c r="J1421" s="16">
        <f>IF(VENTAS[[#This Row],[Nombre del Gestor]]&gt;1,VENTAS[[#This Row],[Total]]*10%,0)</f>
        <v>0</v>
      </c>
      <c r="K14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21" s="16">
        <f>VENTAS[[#This Row],[Total]]-VENTAS[[#This Row],[Comisión 10%]]-VENTAS[[#This Row],[Costo SIN Comision]]</f>
        <v>0</v>
      </c>
      <c r="M1421" s="16"/>
    </row>
    <row r="1422" ht="20" customHeight="1" spans="1:13">
      <c r="A1422" s="10">
        <v>45534</v>
      </c>
      <c r="B1422" s="11"/>
      <c r="C1422" s="11" t="s">
        <v>20769</v>
      </c>
      <c r="D1422" s="11" t="s">
        <v>20377</v>
      </c>
      <c r="E1422" s="11" t="s">
        <v>20777</v>
      </c>
      <c r="F1422" s="15" t="str">
        <f>IFERROR(VLOOKUP(VENTAS[[#This Row],[Código del producto Vendido]],STOCK[],5,FALSE),"-")</f>
        <v>-</v>
      </c>
      <c r="G1422" s="15">
        <v>1</v>
      </c>
      <c r="H1422" s="16">
        <v>22</v>
      </c>
      <c r="I1422" s="16">
        <f>VENTAS[[#This Row],[Cantidad]]*VENTAS[[#This Row],[Precio Venta]]</f>
        <v>22</v>
      </c>
      <c r="J1422" s="16">
        <f>IF(VENTAS[[#This Row],[Nombre del Gestor]]&gt;1,VENTAS[[#This Row],[Total]]*10%,0)</f>
        <v>2.2</v>
      </c>
      <c r="K14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422" s="16">
        <f>VENTAS[[#This Row],[Total]]-VENTAS[[#This Row],[Comisión 10%]]-VENTAS[[#This Row],[Costo SIN Comision]]</f>
        <v>-2.2</v>
      </c>
      <c r="M1422" s="16"/>
    </row>
    <row r="1423" ht="20" customHeight="1" spans="1:13">
      <c r="A1423" s="10">
        <v>45534</v>
      </c>
      <c r="B1423" s="11"/>
      <c r="C1423" s="11"/>
      <c r="D1423" s="11" t="s">
        <v>20395</v>
      </c>
      <c r="E1423" s="11" t="s">
        <v>20628</v>
      </c>
      <c r="F1423" s="15" t="str">
        <f>IFERROR(VLOOKUP(VENTAS[[#This Row],[Código del producto Vendido]],STOCK[],5,FALSE),"-")</f>
        <v>-</v>
      </c>
      <c r="G1423" s="15">
        <v>1</v>
      </c>
      <c r="H1423" s="16">
        <v>10</v>
      </c>
      <c r="I1423" s="16">
        <f>VENTAS[[#This Row],[Cantidad]]*VENTAS[[#This Row],[Precio Venta]]</f>
        <v>10</v>
      </c>
      <c r="J1423" s="16">
        <f>IF(VENTAS[[#This Row],[Nombre del Gestor]]&gt;1,VENTAS[[#This Row],[Total]]*10%,0)</f>
        <v>1</v>
      </c>
      <c r="K14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423" s="16">
        <f>VENTAS[[#This Row],[Total]]-VENTAS[[#This Row],[Comisión 10%]]-VENTAS[[#This Row],[Costo SIN Comision]]</f>
        <v>-1</v>
      </c>
      <c r="M1423" s="16"/>
    </row>
    <row r="1424" ht="20" customHeight="1" spans="1:13">
      <c r="A1424" s="10">
        <v>45534</v>
      </c>
      <c r="B1424" s="11"/>
      <c r="C1424" s="11"/>
      <c r="D1424" s="11" t="s">
        <v>20395</v>
      </c>
      <c r="E1424" s="11" t="s">
        <v>20755</v>
      </c>
      <c r="F1424" s="15" t="str">
        <f>IFERROR(VLOOKUP(VENTAS[[#This Row],[Código del producto Vendido]],STOCK[],5,FALSE),"-")</f>
        <v>-</v>
      </c>
      <c r="G1424" s="15">
        <v>1</v>
      </c>
      <c r="H1424" s="16">
        <v>10</v>
      </c>
      <c r="I1424" s="16">
        <f>VENTAS[[#This Row],[Cantidad]]*VENTAS[[#This Row],[Precio Venta]]</f>
        <v>10</v>
      </c>
      <c r="J1424" s="16">
        <f>IF(VENTAS[[#This Row],[Nombre del Gestor]]&gt;1,VENTAS[[#This Row],[Total]]*10%,0)</f>
        <v>1</v>
      </c>
      <c r="K14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424" s="16">
        <f>VENTAS[[#This Row],[Total]]-VENTAS[[#This Row],[Comisión 10%]]-VENTAS[[#This Row],[Costo SIN Comision]]</f>
        <v>-1</v>
      </c>
      <c r="M1424" s="16"/>
    </row>
    <row r="1425" ht="20" customHeight="1" spans="1:13">
      <c r="A1425" s="10">
        <v>45540</v>
      </c>
      <c r="B1425" s="11"/>
      <c r="C1425" s="11" t="s">
        <v>20778</v>
      </c>
      <c r="D1425" s="11" t="s">
        <v>20505</v>
      </c>
      <c r="E1425" s="11" t="s">
        <v>20508</v>
      </c>
      <c r="F1425" s="15" t="str">
        <f>IFERROR(VLOOKUP(VENTAS[[#This Row],[Código del producto Vendido]],STOCK[],5,FALSE),"-")</f>
        <v>-</v>
      </c>
      <c r="G1425" s="15">
        <v>1</v>
      </c>
      <c r="H1425" s="16">
        <v>12</v>
      </c>
      <c r="I1425" s="16">
        <f>VENTAS[[#This Row],[Cantidad]]*VENTAS[[#This Row],[Precio Venta]]</f>
        <v>12</v>
      </c>
      <c r="J1425" s="16">
        <f>IF(VENTAS[[#This Row],[Nombre del Gestor]]&gt;1,VENTAS[[#This Row],[Total]]*10%,0)</f>
        <v>1.2</v>
      </c>
      <c r="K14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425" s="16">
        <f>VENTAS[[#This Row],[Total]]-VENTAS[[#This Row],[Comisión 10%]]-VENTAS[[#This Row],[Costo SIN Comision]]</f>
        <v>-1.2</v>
      </c>
      <c r="M1425" s="16"/>
    </row>
    <row r="1426" ht="20" customHeight="1" spans="1:13">
      <c r="A1426" s="10">
        <v>45540</v>
      </c>
      <c r="B1426" s="11"/>
      <c r="C1426" s="11" t="s">
        <v>20779</v>
      </c>
      <c r="D1426" s="11" t="s">
        <v>20505</v>
      </c>
      <c r="E1426" s="11" t="s">
        <v>20780</v>
      </c>
      <c r="F1426" s="15" t="str">
        <f>IFERROR(VLOOKUP(VENTAS[[#This Row],[Código del producto Vendido]],STOCK[],5,FALSE),"-")</f>
        <v>-</v>
      </c>
      <c r="G1426" s="15">
        <v>1</v>
      </c>
      <c r="H1426" s="16">
        <v>10</v>
      </c>
      <c r="I1426" s="16">
        <f>VENTAS[[#This Row],[Cantidad]]*VENTAS[[#This Row],[Precio Venta]]</f>
        <v>10</v>
      </c>
      <c r="J1426" s="16">
        <f>IF(VENTAS[[#This Row],[Nombre del Gestor]]&gt;1,VENTAS[[#This Row],[Total]]*10%,0)</f>
        <v>1</v>
      </c>
      <c r="K14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426" s="16">
        <f>VENTAS[[#This Row],[Total]]-VENTAS[[#This Row],[Comisión 10%]]-VENTAS[[#This Row],[Costo SIN Comision]]</f>
        <v>-1</v>
      </c>
      <c r="M1426" s="16"/>
    </row>
    <row r="1427" ht="20" customHeight="1" spans="1:13">
      <c r="A1427" s="10">
        <v>45540</v>
      </c>
      <c r="B1427" s="11"/>
      <c r="C1427" s="11" t="s">
        <v>20781</v>
      </c>
      <c r="D1427" s="11" t="s">
        <v>20425</v>
      </c>
      <c r="E1427" s="11" t="s">
        <v>20780</v>
      </c>
      <c r="F1427" s="15" t="str">
        <f>IFERROR(VLOOKUP(VENTAS[[#This Row],[Código del producto Vendido]],STOCK[],5,FALSE),"-")</f>
        <v>-</v>
      </c>
      <c r="G1427" s="15">
        <v>1</v>
      </c>
      <c r="H1427" s="16">
        <v>10</v>
      </c>
      <c r="I1427" s="16">
        <f>VENTAS[[#This Row],[Cantidad]]*VENTAS[[#This Row],[Precio Venta]]</f>
        <v>10</v>
      </c>
      <c r="J1427" s="16">
        <f>IF(VENTAS[[#This Row],[Nombre del Gestor]]&gt;1,VENTAS[[#This Row],[Total]]*10%,0)</f>
        <v>1</v>
      </c>
      <c r="K14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427" s="16">
        <f>VENTAS[[#This Row],[Total]]-VENTAS[[#This Row],[Comisión 10%]]-VENTAS[[#This Row],[Costo SIN Comision]]</f>
        <v>-1</v>
      </c>
      <c r="M1427" s="16"/>
    </row>
    <row r="1428" ht="20" customHeight="1" spans="1:13">
      <c r="A1428" s="10">
        <v>45539</v>
      </c>
      <c r="B1428" s="11"/>
      <c r="C1428" s="11" t="s">
        <v>20709</v>
      </c>
      <c r="D1428" s="11" t="s">
        <v>20425</v>
      </c>
      <c r="E1428" s="11" t="s">
        <v>20782</v>
      </c>
      <c r="F1428" s="15" t="str">
        <f>IFERROR(VLOOKUP(VENTAS[[#This Row],[Código del producto Vendido]],STOCK[],5,FALSE),"-")</f>
        <v>-</v>
      </c>
      <c r="G1428" s="15">
        <v>0</v>
      </c>
      <c r="H1428" s="16">
        <v>25</v>
      </c>
      <c r="I1428" s="16">
        <f>VENTAS[[#This Row],[Cantidad]]*VENTAS[[#This Row],[Precio Venta]]</f>
        <v>0</v>
      </c>
      <c r="J1428" s="16">
        <f>IF(VENTAS[[#This Row],[Nombre del Gestor]]&gt;1,VENTAS[[#This Row],[Total]]*10%,0)</f>
        <v>0</v>
      </c>
      <c r="K14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28" s="16">
        <f>VENTAS[[#This Row],[Total]]-VENTAS[[#This Row],[Comisión 10%]]-VENTAS[[#This Row],[Costo SIN Comision]]</f>
        <v>0</v>
      </c>
      <c r="M1428" s="16"/>
    </row>
    <row r="1429" ht="20" customHeight="1" spans="1:13">
      <c r="A1429" s="10">
        <v>45542</v>
      </c>
      <c r="B1429" s="11"/>
      <c r="C1429" s="11" t="s">
        <v>20783</v>
      </c>
      <c r="D1429" s="11" t="s">
        <v>20505</v>
      </c>
      <c r="E1429" s="11" t="s">
        <v>20784</v>
      </c>
      <c r="F1429" s="15" t="str">
        <f>IFERROR(VLOOKUP(VENTAS[[#This Row],[Código del producto Vendido]],STOCK[],5,FALSE),"-")</f>
        <v>-</v>
      </c>
      <c r="G1429" s="15">
        <v>0</v>
      </c>
      <c r="H1429" s="16">
        <v>25</v>
      </c>
      <c r="I1429" s="16">
        <f>VENTAS[[#This Row],[Cantidad]]*VENTAS[[#This Row],[Precio Venta]]</f>
        <v>0</v>
      </c>
      <c r="J1429" s="16">
        <f>IF(VENTAS[[#This Row],[Nombre del Gestor]]&gt;1,VENTAS[[#This Row],[Total]]*10%,0)</f>
        <v>0</v>
      </c>
      <c r="K14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29" s="16">
        <f>VENTAS[[#This Row],[Total]]-VENTAS[[#This Row],[Comisión 10%]]-VENTAS[[#This Row],[Costo SIN Comision]]</f>
        <v>0</v>
      </c>
      <c r="M1429" s="16"/>
    </row>
    <row r="1430" ht="20" customHeight="1" spans="1:13">
      <c r="A1430" s="10">
        <v>45542</v>
      </c>
      <c r="B1430" s="11"/>
      <c r="C1430" s="11" t="s">
        <v>20785</v>
      </c>
      <c r="D1430" s="11" t="s">
        <v>20058</v>
      </c>
      <c r="E1430" s="11" t="s">
        <v>20237</v>
      </c>
      <c r="F1430" s="15" t="str">
        <f>IFERROR(VLOOKUP(VENTAS[[#This Row],[Código del producto Vendido]],STOCK[],5,FALSE),"-")</f>
        <v>-</v>
      </c>
      <c r="G1430" s="15">
        <v>1</v>
      </c>
      <c r="H1430" s="16">
        <v>20</v>
      </c>
      <c r="I1430" s="16">
        <f>VENTAS[[#This Row],[Cantidad]]*VENTAS[[#This Row],[Precio Venta]]</f>
        <v>20</v>
      </c>
      <c r="J1430" s="16">
        <f>IF(VENTAS[[#This Row],[Nombre del Gestor]]&gt;1,VENTAS[[#This Row],[Total]]*10%,0)</f>
        <v>2</v>
      </c>
      <c r="K14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430" s="16">
        <f>VENTAS[[#This Row],[Total]]-VENTAS[[#This Row],[Comisión 10%]]-VENTAS[[#This Row],[Costo SIN Comision]]</f>
        <v>-2</v>
      </c>
      <c r="M1430" s="16"/>
    </row>
    <row r="1431" ht="20" customHeight="1" spans="1:13">
      <c r="A1431" s="10">
        <v>45541</v>
      </c>
      <c r="B1431" s="11"/>
      <c r="C1431" s="11" t="s">
        <v>20786</v>
      </c>
      <c r="D1431" s="11"/>
      <c r="E1431" s="11" t="s">
        <v>20787</v>
      </c>
      <c r="F1431" s="15" t="str">
        <f>IFERROR(VLOOKUP(VENTAS[[#This Row],[Código del producto Vendido]],STOCK[],5,FALSE),"-")</f>
        <v>-</v>
      </c>
      <c r="G1431" s="15">
        <v>1</v>
      </c>
      <c r="H1431" s="16">
        <v>0</v>
      </c>
      <c r="I1431" s="16">
        <f>VENTAS[[#This Row],[Cantidad]]*VENTAS[[#This Row],[Precio Venta]]</f>
        <v>0</v>
      </c>
      <c r="J1431" s="16">
        <f>IF(VENTAS[[#This Row],[Nombre del Gestor]]&gt;1,VENTAS[[#This Row],[Total]]*10%,0)</f>
        <v>0</v>
      </c>
      <c r="K14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31" s="16">
        <f>VENTAS[[#This Row],[Total]]-VENTAS[[#This Row],[Comisión 10%]]-VENTAS[[#This Row],[Costo SIN Comision]]</f>
        <v>0</v>
      </c>
      <c r="M1431" s="16"/>
    </row>
    <row r="1432" ht="20" customHeight="1" spans="1:13">
      <c r="A1432" s="10">
        <v>45541</v>
      </c>
      <c r="B1432" s="11"/>
      <c r="C1432" s="11" t="s">
        <v>20788</v>
      </c>
      <c r="D1432" s="11" t="s">
        <v>20377</v>
      </c>
      <c r="E1432" s="11" t="s">
        <v>20789</v>
      </c>
      <c r="F1432" s="15" t="str">
        <f>IFERROR(VLOOKUP(VENTAS[[#This Row],[Código del producto Vendido]],STOCK[],5,FALSE),"-")</f>
        <v>-</v>
      </c>
      <c r="G1432" s="15">
        <v>0</v>
      </c>
      <c r="H1432" s="16">
        <v>25</v>
      </c>
      <c r="I1432" s="16">
        <f>VENTAS[[#This Row],[Cantidad]]*VENTAS[[#This Row],[Precio Venta]]</f>
        <v>0</v>
      </c>
      <c r="J1432" s="16">
        <f>IF(VENTAS[[#This Row],[Nombre del Gestor]]&gt;1,VENTAS[[#This Row],[Total]]*10%,0)</f>
        <v>0</v>
      </c>
      <c r="K14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32" s="16">
        <f>VENTAS[[#This Row],[Total]]-VENTAS[[#This Row],[Comisión 10%]]-VENTAS[[#This Row],[Costo SIN Comision]]</f>
        <v>0</v>
      </c>
      <c r="M1432" s="16"/>
    </row>
    <row r="1433" ht="20" customHeight="1" spans="1:13">
      <c r="A1433" s="10">
        <v>45541</v>
      </c>
      <c r="B1433" s="11"/>
      <c r="C1433" s="11" t="s">
        <v>20788</v>
      </c>
      <c r="D1433" s="11" t="s">
        <v>20377</v>
      </c>
      <c r="E1433" s="11" t="s">
        <v>20328</v>
      </c>
      <c r="F1433" s="15" t="str">
        <f>IFERROR(VLOOKUP(VENTAS[[#This Row],[Código del producto Vendido]],STOCK[],5,FALSE),"-")</f>
        <v>-</v>
      </c>
      <c r="G1433" s="15">
        <v>1</v>
      </c>
      <c r="H1433" s="16">
        <v>25</v>
      </c>
      <c r="I1433" s="16">
        <f>VENTAS[[#This Row],[Cantidad]]*VENTAS[[#This Row],[Precio Venta]]</f>
        <v>25</v>
      </c>
      <c r="J1433" s="16">
        <f>IF(VENTAS[[#This Row],[Nombre del Gestor]]&gt;1,VENTAS[[#This Row],[Total]]*10%,0)</f>
        <v>2.5</v>
      </c>
      <c r="K14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33" s="16">
        <f>VENTAS[[#This Row],[Total]]-VENTAS[[#This Row],[Comisión 10%]]-VENTAS[[#This Row],[Costo SIN Comision]]</f>
        <v>-2.5</v>
      </c>
      <c r="M1433" s="16"/>
    </row>
    <row r="1434" ht="20" customHeight="1" spans="1:13">
      <c r="A1434" s="10">
        <v>45542</v>
      </c>
      <c r="B1434" s="11"/>
      <c r="C1434" s="11" t="s">
        <v>20785</v>
      </c>
      <c r="D1434" s="11" t="s">
        <v>20058</v>
      </c>
      <c r="E1434" s="11" t="s">
        <v>20790</v>
      </c>
      <c r="F1434" s="15" t="str">
        <f>IFERROR(VLOOKUP(VENTAS[[#This Row],[Código del producto Vendido]],STOCK[],5,FALSE),"-")</f>
        <v>-</v>
      </c>
      <c r="G1434" s="15">
        <v>0</v>
      </c>
      <c r="H1434" s="16">
        <v>35</v>
      </c>
      <c r="I1434" s="16">
        <f>VENTAS[[#This Row],[Cantidad]]*VENTAS[[#This Row],[Precio Venta]]</f>
        <v>0</v>
      </c>
      <c r="J1434" s="16">
        <f>IF(VENTAS[[#This Row],[Nombre del Gestor]]&gt;1,VENTAS[[#This Row],[Total]]*10%,0)</f>
        <v>0</v>
      </c>
      <c r="K14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34" s="16">
        <f>VENTAS[[#This Row],[Total]]-VENTAS[[#This Row],[Comisión 10%]]-VENTAS[[#This Row],[Costo SIN Comision]]</f>
        <v>0</v>
      </c>
      <c r="M1434" s="16"/>
    </row>
    <row r="1435" ht="20" customHeight="1" spans="1:13">
      <c r="A1435" s="10">
        <v>45541</v>
      </c>
      <c r="B1435" s="11"/>
      <c r="C1435" s="11" t="s">
        <v>20791</v>
      </c>
      <c r="D1435" s="11" t="s">
        <v>20058</v>
      </c>
      <c r="E1435" s="11" t="s">
        <v>20792</v>
      </c>
      <c r="F1435" s="15" t="str">
        <f>IFERROR(VLOOKUP(VENTAS[[#This Row],[Código del producto Vendido]],STOCK[],5,FALSE),"-")</f>
        <v>-</v>
      </c>
      <c r="G1435" s="15">
        <v>0</v>
      </c>
      <c r="H1435" s="16">
        <v>25</v>
      </c>
      <c r="I1435" s="16">
        <f>VENTAS[[#This Row],[Cantidad]]*VENTAS[[#This Row],[Precio Venta]]</f>
        <v>0</v>
      </c>
      <c r="J1435" s="16">
        <f>IF(VENTAS[[#This Row],[Nombre del Gestor]]&gt;1,VENTAS[[#This Row],[Total]]*10%,0)</f>
        <v>0</v>
      </c>
      <c r="K14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35" s="16">
        <f>VENTAS[[#This Row],[Total]]-VENTAS[[#This Row],[Comisión 10%]]-VENTAS[[#This Row],[Costo SIN Comision]]</f>
        <v>0</v>
      </c>
      <c r="M1435" s="16"/>
    </row>
    <row r="1436" ht="20" customHeight="1" spans="1:13">
      <c r="A1436" s="10">
        <v>45541</v>
      </c>
      <c r="B1436" s="11"/>
      <c r="C1436" s="11" t="s">
        <v>20793</v>
      </c>
      <c r="D1436" s="11" t="s">
        <v>20253</v>
      </c>
      <c r="E1436" s="11" t="s">
        <v>20794</v>
      </c>
      <c r="F1436" s="15" t="str">
        <f>IFERROR(VLOOKUP(VENTAS[[#This Row],[Código del producto Vendido]],STOCK[],5,FALSE),"-")</f>
        <v>-</v>
      </c>
      <c r="G1436" s="15">
        <v>1</v>
      </c>
      <c r="H1436" s="16">
        <v>13</v>
      </c>
      <c r="I1436" s="16">
        <f>VENTAS[[#This Row],[Cantidad]]*VENTAS[[#This Row],[Precio Venta]]</f>
        <v>13</v>
      </c>
      <c r="J1436" s="16">
        <f>IF(VENTAS[[#This Row],[Nombre del Gestor]]&gt;1,VENTAS[[#This Row],[Total]]*10%,0)</f>
        <v>1.3</v>
      </c>
      <c r="K14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436" s="16">
        <f>VENTAS[[#This Row],[Total]]-VENTAS[[#This Row],[Comisión 10%]]-VENTAS[[#This Row],[Costo SIN Comision]]</f>
        <v>-1.3</v>
      </c>
      <c r="M1436" s="16"/>
    </row>
    <row r="1437" ht="20" customHeight="1" spans="1:13">
      <c r="A1437" s="10">
        <v>45541</v>
      </c>
      <c r="B1437" s="11"/>
      <c r="C1437" s="11" t="s">
        <v>20793</v>
      </c>
      <c r="D1437" s="11" t="s">
        <v>20253</v>
      </c>
      <c r="E1437" s="11" t="s">
        <v>20704</v>
      </c>
      <c r="F1437" s="15" t="str">
        <f>IFERROR(VLOOKUP(VENTAS[[#This Row],[Código del producto Vendido]],STOCK[],5,FALSE),"-")</f>
        <v>-</v>
      </c>
      <c r="G1437" s="15">
        <v>1</v>
      </c>
      <c r="H1437" s="16">
        <v>10</v>
      </c>
      <c r="I1437" s="16">
        <f>VENTAS[[#This Row],[Cantidad]]*VENTAS[[#This Row],[Precio Venta]]</f>
        <v>10</v>
      </c>
      <c r="J1437" s="16">
        <f>IF(VENTAS[[#This Row],[Nombre del Gestor]]&gt;1,VENTAS[[#This Row],[Total]]*10%,0)</f>
        <v>1</v>
      </c>
      <c r="K14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437" s="16">
        <f>VENTAS[[#This Row],[Total]]-VENTAS[[#This Row],[Comisión 10%]]-VENTAS[[#This Row],[Costo SIN Comision]]</f>
        <v>-1</v>
      </c>
      <c r="M1437" s="16"/>
    </row>
    <row r="1438" ht="20" customHeight="1" spans="1:13">
      <c r="A1438" s="10">
        <v>45539</v>
      </c>
      <c r="B1438" s="11"/>
      <c r="C1438" s="11" t="s">
        <v>20795</v>
      </c>
      <c r="D1438" s="11" t="s">
        <v>20253</v>
      </c>
      <c r="E1438" s="11" t="s">
        <v>20796</v>
      </c>
      <c r="F1438" s="15" t="str">
        <f>IFERROR(VLOOKUP(VENTAS[[#This Row],[Código del producto Vendido]],STOCK[],5,FALSE),"-")</f>
        <v>-</v>
      </c>
      <c r="G1438" s="15">
        <v>1</v>
      </c>
      <c r="H1438" s="16">
        <v>35</v>
      </c>
      <c r="I1438" s="16">
        <f>VENTAS[[#This Row],[Cantidad]]*VENTAS[[#This Row],[Precio Venta]]</f>
        <v>35</v>
      </c>
      <c r="J1438" s="16">
        <f>IF(VENTAS[[#This Row],[Nombre del Gestor]]&gt;1,VENTAS[[#This Row],[Total]]*10%,0)</f>
        <v>3.5</v>
      </c>
      <c r="K14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438" s="16">
        <f>VENTAS[[#This Row],[Total]]-VENTAS[[#This Row],[Comisión 10%]]-VENTAS[[#This Row],[Costo SIN Comision]]</f>
        <v>-3.5</v>
      </c>
      <c r="M1438" s="16"/>
    </row>
    <row r="1439" ht="20" customHeight="1" spans="1:13">
      <c r="A1439" s="10">
        <v>45544</v>
      </c>
      <c r="B1439" s="11"/>
      <c r="C1439" s="11" t="s">
        <v>20797</v>
      </c>
      <c r="D1439" s="11" t="s">
        <v>20253</v>
      </c>
      <c r="E1439" s="11" t="s">
        <v>20562</v>
      </c>
      <c r="F1439" s="15" t="str">
        <f>IFERROR(VLOOKUP(VENTAS[[#This Row],[Código del producto Vendido]],STOCK[],5,FALSE),"-")</f>
        <v>-</v>
      </c>
      <c r="G1439" s="15">
        <v>1</v>
      </c>
      <c r="H1439" s="16">
        <v>35</v>
      </c>
      <c r="I1439" s="16">
        <f>VENTAS[[#This Row],[Cantidad]]*VENTAS[[#This Row],[Precio Venta]]</f>
        <v>35</v>
      </c>
      <c r="J1439" s="16">
        <f>IF(VENTAS[[#This Row],[Nombre del Gestor]]&gt;1,VENTAS[[#This Row],[Total]]*10%,0)</f>
        <v>3.5</v>
      </c>
      <c r="K14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439" s="16">
        <f>VENTAS[[#This Row],[Total]]-VENTAS[[#This Row],[Comisión 10%]]-VENTAS[[#This Row],[Costo SIN Comision]]</f>
        <v>-3.5</v>
      </c>
      <c r="M1439" s="16"/>
    </row>
    <row r="1440" ht="20" customHeight="1" spans="1:13">
      <c r="A1440" s="10">
        <v>45542</v>
      </c>
      <c r="B1440" s="11"/>
      <c r="C1440" s="11" t="s">
        <v>20798</v>
      </c>
      <c r="D1440" s="11" t="s">
        <v>20669</v>
      </c>
      <c r="E1440" s="11" t="s">
        <v>20076</v>
      </c>
      <c r="F1440" s="15" t="str">
        <f>IFERROR(VLOOKUP(VENTAS[[#This Row],[Código del producto Vendido]],STOCK[],5,FALSE),"-")</f>
        <v>-</v>
      </c>
      <c r="G1440" s="15">
        <v>1</v>
      </c>
      <c r="H1440" s="16">
        <v>10</v>
      </c>
      <c r="I1440" s="16">
        <f>VENTAS[[#This Row],[Cantidad]]*VENTAS[[#This Row],[Precio Venta]]</f>
        <v>10</v>
      </c>
      <c r="J1440" s="16">
        <f>IF(VENTAS[[#This Row],[Nombre del Gestor]]&gt;1,VENTAS[[#This Row],[Total]]*10%,0)</f>
        <v>1</v>
      </c>
      <c r="K14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440" s="16">
        <f>VENTAS[[#This Row],[Total]]-VENTAS[[#This Row],[Comisión 10%]]-VENTAS[[#This Row],[Costo SIN Comision]]</f>
        <v>-1</v>
      </c>
      <c r="M1440" s="16"/>
    </row>
    <row r="1441" ht="20" customHeight="1" spans="1:13">
      <c r="A1441" s="10">
        <v>45539</v>
      </c>
      <c r="B1441" s="11"/>
      <c r="C1441" s="11" t="s">
        <v>20799</v>
      </c>
      <c r="D1441" s="11" t="s">
        <v>19647</v>
      </c>
      <c r="E1441" s="11" t="s">
        <v>16700</v>
      </c>
      <c r="F1441" s="15" t="str">
        <f>IFERROR(VLOOKUP(VENTAS[[#This Row],[Código del producto Vendido]],STOCK[],5,FALSE),"-")</f>
        <v>Jean skinny oscuro - Talla 27_S</v>
      </c>
      <c r="G1441" s="15">
        <v>2</v>
      </c>
      <c r="H1441" s="16">
        <v>27</v>
      </c>
      <c r="I1441" s="16">
        <f>VENTAS[[#This Row],[Cantidad]]*VENTAS[[#This Row],[Precio Venta]]</f>
        <v>54</v>
      </c>
      <c r="J1441" s="16">
        <f>IF(VENTAS[[#This Row],[Nombre del Gestor]]&gt;1,VENTAS[[#This Row],[Total]]*10%,0)</f>
        <v>5.4</v>
      </c>
      <c r="K14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3.6</v>
      </c>
      <c r="L1441" s="16">
        <f>VENTAS[[#This Row],[Total]]-VENTAS[[#This Row],[Comisión 10%]]-VENTAS[[#This Row],[Costo SIN Comision]]</f>
        <v>45</v>
      </c>
      <c r="M1441" s="16"/>
    </row>
    <row r="1442" ht="20" customHeight="1" spans="1:13">
      <c r="A1442" s="10">
        <v>45539</v>
      </c>
      <c r="B1442" s="11"/>
      <c r="C1442" s="11" t="s">
        <v>20799</v>
      </c>
      <c r="D1442" s="11" t="s">
        <v>19647</v>
      </c>
      <c r="E1442" s="11" t="s">
        <v>20800</v>
      </c>
      <c r="F1442" s="15" t="str">
        <f>IFERROR(VLOOKUP(VENTAS[[#This Row],[Código del producto Vendido]],STOCK[],5,FALSE),"-")</f>
        <v>-</v>
      </c>
      <c r="G1442" s="15">
        <v>1</v>
      </c>
      <c r="H1442" s="16">
        <v>11</v>
      </c>
      <c r="I1442" s="16">
        <f>VENTAS[[#This Row],[Cantidad]]*VENTAS[[#This Row],[Precio Venta]]</f>
        <v>11</v>
      </c>
      <c r="J1442" s="16">
        <f>IF(VENTAS[[#This Row],[Nombre del Gestor]]&gt;1,VENTAS[[#This Row],[Total]]*10%,0)</f>
        <v>1.1</v>
      </c>
      <c r="K14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11</v>
      </c>
      <c r="L1442" s="16">
        <f>VENTAS[[#This Row],[Total]]-VENTAS[[#This Row],[Comisión 10%]]-VENTAS[[#This Row],[Costo SIN Comision]]</f>
        <v>-1.1</v>
      </c>
      <c r="M1442" s="16"/>
    </row>
    <row r="1443" ht="20" customHeight="1" spans="1:13">
      <c r="A1443" s="10">
        <v>45539</v>
      </c>
      <c r="B1443" s="11"/>
      <c r="C1443" s="11" t="s">
        <v>20799</v>
      </c>
      <c r="D1443" s="11" t="s">
        <v>19647</v>
      </c>
      <c r="E1443" s="11" t="s">
        <v>20223</v>
      </c>
      <c r="F1443" s="15" t="str">
        <f>IFERROR(VLOOKUP(VENTAS[[#This Row],[Código del producto Vendido]],STOCK[],5,FALSE),"-")</f>
        <v>-</v>
      </c>
      <c r="G1443" s="15">
        <v>2</v>
      </c>
      <c r="H1443" s="16">
        <v>27</v>
      </c>
      <c r="I1443" s="16">
        <f>VENTAS[[#This Row],[Cantidad]]*VENTAS[[#This Row],[Precio Venta]]</f>
        <v>54</v>
      </c>
      <c r="J1443" s="16">
        <f>IF(VENTAS[[#This Row],[Nombre del Gestor]]&gt;1,VENTAS[[#This Row],[Total]]*10%,0)</f>
        <v>5.4</v>
      </c>
      <c r="K14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54</v>
      </c>
      <c r="L1443" s="16">
        <f>VENTAS[[#This Row],[Total]]-VENTAS[[#This Row],[Comisión 10%]]-VENTAS[[#This Row],[Costo SIN Comision]]</f>
        <v>-5.4</v>
      </c>
      <c r="M1443" s="16"/>
    </row>
    <row r="1444" ht="20" customHeight="1" spans="1:13">
      <c r="A1444" s="10">
        <v>45539</v>
      </c>
      <c r="B1444" s="11"/>
      <c r="C1444" s="11" t="s">
        <v>20799</v>
      </c>
      <c r="D1444" s="11" t="s">
        <v>19647</v>
      </c>
      <c r="E1444" s="11" t="s">
        <v>20628</v>
      </c>
      <c r="F1444" s="15" t="str">
        <f>IFERROR(VLOOKUP(VENTAS[[#This Row],[Código del producto Vendido]],STOCK[],5,FALSE),"-")</f>
        <v>-</v>
      </c>
      <c r="G1444" s="15">
        <v>1</v>
      </c>
      <c r="H1444" s="16">
        <v>9</v>
      </c>
      <c r="I1444" s="16">
        <f>VENTAS[[#This Row],[Cantidad]]*VENTAS[[#This Row],[Precio Venta]]</f>
        <v>9</v>
      </c>
      <c r="J1444" s="16">
        <f>IF(VENTAS[[#This Row],[Nombre del Gestor]]&gt;1,VENTAS[[#This Row],[Total]]*10%,0)</f>
        <v>0.9</v>
      </c>
      <c r="K14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444" s="16">
        <f>VENTAS[[#This Row],[Total]]-VENTAS[[#This Row],[Comisión 10%]]-VENTAS[[#This Row],[Costo SIN Comision]]</f>
        <v>-0.9</v>
      </c>
      <c r="M1444" s="16"/>
    </row>
    <row r="1445" ht="20" customHeight="1" spans="1:13">
      <c r="A1445" s="10">
        <v>45539</v>
      </c>
      <c r="B1445" s="11"/>
      <c r="C1445" s="11" t="s">
        <v>20799</v>
      </c>
      <c r="D1445" s="11" t="s">
        <v>19647</v>
      </c>
      <c r="E1445" s="11" t="s">
        <v>20629</v>
      </c>
      <c r="F1445" s="15" t="str">
        <f>IFERROR(VLOOKUP(VENTAS[[#This Row],[Código del producto Vendido]],STOCK[],5,FALSE),"-")</f>
        <v>-</v>
      </c>
      <c r="G1445" s="15">
        <v>1</v>
      </c>
      <c r="H1445" s="16">
        <v>9</v>
      </c>
      <c r="I1445" s="16">
        <f>VENTAS[[#This Row],[Cantidad]]*VENTAS[[#This Row],[Precio Venta]]</f>
        <v>9</v>
      </c>
      <c r="J1445" s="16">
        <f>IF(VENTAS[[#This Row],[Nombre del Gestor]]&gt;1,VENTAS[[#This Row],[Total]]*10%,0)</f>
        <v>0.9</v>
      </c>
      <c r="K14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445" s="16">
        <f>VENTAS[[#This Row],[Total]]-VENTAS[[#This Row],[Comisión 10%]]-VENTAS[[#This Row],[Costo SIN Comision]]</f>
        <v>-0.9</v>
      </c>
      <c r="M1445" s="16"/>
    </row>
    <row r="1446" ht="20" customHeight="1" spans="1:13">
      <c r="A1446" s="10">
        <v>45538</v>
      </c>
      <c r="B1446" s="11"/>
      <c r="C1446" s="11" t="s">
        <v>20801</v>
      </c>
      <c r="D1446" s="11" t="s">
        <v>20398</v>
      </c>
      <c r="E1446" s="11" t="s">
        <v>20802</v>
      </c>
      <c r="F1446" s="15" t="str">
        <f>IFERROR(VLOOKUP(VENTAS[[#This Row],[Código del producto Vendido]],STOCK[],5,FALSE),"-")</f>
        <v>-</v>
      </c>
      <c r="G1446" s="15">
        <v>1</v>
      </c>
      <c r="H1446" s="16">
        <v>30</v>
      </c>
      <c r="I1446" s="16">
        <f>VENTAS[[#This Row],[Cantidad]]*VENTAS[[#This Row],[Precio Venta]]</f>
        <v>30</v>
      </c>
      <c r="J1446" s="16">
        <f>IF(VENTAS[[#This Row],[Nombre del Gestor]]&gt;1,VENTAS[[#This Row],[Total]]*10%,0)</f>
        <v>3</v>
      </c>
      <c r="K14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446" s="16">
        <f>VENTAS[[#This Row],[Total]]-VENTAS[[#This Row],[Comisión 10%]]-VENTAS[[#This Row],[Costo SIN Comision]]</f>
        <v>-3</v>
      </c>
      <c r="M1446" s="16"/>
    </row>
    <row r="1447" ht="20" customHeight="1" spans="1:13">
      <c r="A1447" s="10">
        <v>45537</v>
      </c>
      <c r="B1447" s="11"/>
      <c r="C1447" s="11"/>
      <c r="D1447" s="11" t="s">
        <v>20690</v>
      </c>
      <c r="E1447" s="11" t="s">
        <v>20622</v>
      </c>
      <c r="F1447" s="15" t="str">
        <f>IFERROR(VLOOKUP(VENTAS[[#This Row],[Código del producto Vendido]],STOCK[],5,FALSE),"-")</f>
        <v>-</v>
      </c>
      <c r="G1447" s="15">
        <v>1</v>
      </c>
      <c r="H1447" s="16">
        <v>35</v>
      </c>
      <c r="I1447" s="16">
        <f>VENTAS[[#This Row],[Cantidad]]*VENTAS[[#This Row],[Precio Venta]]</f>
        <v>35</v>
      </c>
      <c r="J1447" s="16">
        <f>IF(VENTAS[[#This Row],[Nombre del Gestor]]&gt;1,VENTAS[[#This Row],[Total]]*10%,0)</f>
        <v>3.5</v>
      </c>
      <c r="K14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447" s="16">
        <f>VENTAS[[#This Row],[Total]]-VENTAS[[#This Row],[Comisión 10%]]-VENTAS[[#This Row],[Costo SIN Comision]]</f>
        <v>-3.5</v>
      </c>
      <c r="M1447" s="16"/>
    </row>
    <row r="1448" ht="20" customHeight="1" spans="1:13">
      <c r="A1448" s="10"/>
      <c r="B1448" s="11"/>
      <c r="C1448" s="11"/>
      <c r="D1448" s="11" t="s">
        <v>20803</v>
      </c>
      <c r="E1448" s="11" t="s">
        <v>20392</v>
      </c>
      <c r="F1448" s="15" t="str">
        <f>IFERROR(VLOOKUP(VENTAS[[#This Row],[Código del producto Vendido]],STOCK[],5,FALSE),"-")</f>
        <v>-</v>
      </c>
      <c r="G1448" s="15">
        <v>1</v>
      </c>
      <c r="H1448" s="16">
        <v>10.8</v>
      </c>
      <c r="I1448" s="16">
        <f>VENTAS[[#This Row],[Cantidad]]*VENTAS[[#This Row],[Precio Venta]]</f>
        <v>10.8</v>
      </c>
      <c r="J1448" s="16">
        <f>IF(VENTAS[[#This Row],[Nombre del Gestor]]&gt;1,VENTAS[[#This Row],[Total]]*10%,0)</f>
        <v>1.08</v>
      </c>
      <c r="K14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10.8</v>
      </c>
      <c r="L1448" s="16">
        <f>VENTAS[[#This Row],[Total]]-VENTAS[[#This Row],[Comisión 10%]]-VENTAS[[#This Row],[Costo SIN Comision]]</f>
        <v>-1.08</v>
      </c>
      <c r="M1448" s="16"/>
    </row>
    <row r="1449" ht="20" customHeight="1" spans="1:13">
      <c r="A1449" s="10"/>
      <c r="B1449" s="11"/>
      <c r="C1449" s="11"/>
      <c r="D1449" s="11" t="s">
        <v>20669</v>
      </c>
      <c r="E1449" s="11" t="s">
        <v>20804</v>
      </c>
      <c r="F1449" s="15" t="str">
        <f>IFERROR(VLOOKUP(VENTAS[[#This Row],[Código del producto Vendido]],STOCK[],5,FALSE),"-")</f>
        <v>-</v>
      </c>
      <c r="G1449" s="15">
        <v>1</v>
      </c>
      <c r="H1449" s="16">
        <v>10</v>
      </c>
      <c r="I1449" s="16">
        <f>VENTAS[[#This Row],[Cantidad]]*VENTAS[[#This Row],[Precio Venta]]</f>
        <v>10</v>
      </c>
      <c r="J1449" s="16">
        <f>IF(VENTAS[[#This Row],[Nombre del Gestor]]&gt;1,VENTAS[[#This Row],[Total]]*10%,0)</f>
        <v>1</v>
      </c>
      <c r="K14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449" s="16">
        <f>VENTAS[[#This Row],[Total]]-VENTAS[[#This Row],[Comisión 10%]]-VENTAS[[#This Row],[Costo SIN Comision]]</f>
        <v>-1</v>
      </c>
      <c r="M1449" s="16"/>
    </row>
    <row r="1450" ht="20" customHeight="1" spans="1:13">
      <c r="A1450" s="10"/>
      <c r="B1450" s="11"/>
      <c r="C1450" s="11"/>
      <c r="D1450" s="11" t="s">
        <v>20669</v>
      </c>
      <c r="E1450" s="11" t="s">
        <v>20805</v>
      </c>
      <c r="F1450" s="15" t="str">
        <f>IFERROR(VLOOKUP(VENTAS[[#This Row],[Código del producto Vendido]],STOCK[],5,FALSE),"-")</f>
        <v>-</v>
      </c>
      <c r="G1450" s="15">
        <v>0</v>
      </c>
      <c r="H1450" s="16">
        <v>10</v>
      </c>
      <c r="I1450" s="16">
        <f>VENTAS[[#This Row],[Cantidad]]*VENTAS[[#This Row],[Precio Venta]]</f>
        <v>0</v>
      </c>
      <c r="J1450" s="16">
        <f>IF(VENTAS[[#This Row],[Nombre del Gestor]]&gt;1,VENTAS[[#This Row],[Total]]*10%,0)</f>
        <v>0</v>
      </c>
      <c r="K14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50" s="16">
        <f>VENTAS[[#This Row],[Total]]-VENTAS[[#This Row],[Comisión 10%]]-VENTAS[[#This Row],[Costo SIN Comision]]</f>
        <v>0</v>
      </c>
      <c r="M1450" s="16"/>
    </row>
    <row r="1451" ht="20" customHeight="1" spans="1:13">
      <c r="A1451" s="10"/>
      <c r="B1451" s="11"/>
      <c r="C1451" s="11"/>
      <c r="D1451" s="11" t="s">
        <v>20669</v>
      </c>
      <c r="E1451" s="11" t="s">
        <v>20806</v>
      </c>
      <c r="F1451" s="15" t="str">
        <f>IFERROR(VLOOKUP(VENTAS[[#This Row],[Código del producto Vendido]],STOCK[],5,FALSE),"-")</f>
        <v>-</v>
      </c>
      <c r="G1451" s="15">
        <v>1</v>
      </c>
      <c r="H1451" s="16">
        <v>10</v>
      </c>
      <c r="I1451" s="16">
        <f>VENTAS[[#This Row],[Cantidad]]*VENTAS[[#This Row],[Precio Venta]]</f>
        <v>10</v>
      </c>
      <c r="J1451" s="16">
        <f>IF(VENTAS[[#This Row],[Nombre del Gestor]]&gt;1,VENTAS[[#This Row],[Total]]*10%,0)</f>
        <v>1</v>
      </c>
      <c r="K14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451" s="16">
        <f>VENTAS[[#This Row],[Total]]-VENTAS[[#This Row],[Comisión 10%]]-VENTAS[[#This Row],[Costo SIN Comision]]</f>
        <v>-1</v>
      </c>
      <c r="M1451" s="16"/>
    </row>
    <row r="1452" ht="20" customHeight="1" spans="1:13">
      <c r="A1452" s="10">
        <v>45544</v>
      </c>
      <c r="B1452" s="11"/>
      <c r="C1452" s="11"/>
      <c r="D1452" s="11" t="s">
        <v>20058</v>
      </c>
      <c r="E1452" s="11" t="s">
        <v>20807</v>
      </c>
      <c r="F1452" s="15" t="str">
        <f>IFERROR(VLOOKUP(VENTAS[[#This Row],[Código del producto Vendido]],STOCK[],5,FALSE),"-")</f>
        <v>-</v>
      </c>
      <c r="G1452" s="15">
        <v>0</v>
      </c>
      <c r="H1452" s="16">
        <v>30</v>
      </c>
      <c r="I1452" s="16">
        <f>VENTAS[[#This Row],[Cantidad]]*VENTAS[[#This Row],[Precio Venta]]</f>
        <v>0</v>
      </c>
      <c r="J1452" s="16">
        <f>IF(VENTAS[[#This Row],[Nombre del Gestor]]&gt;1,VENTAS[[#This Row],[Total]]*10%,0)</f>
        <v>0</v>
      </c>
      <c r="K14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52" s="16">
        <f>VENTAS[[#This Row],[Total]]-VENTAS[[#This Row],[Comisión 10%]]-VENTAS[[#This Row],[Costo SIN Comision]]</f>
        <v>0</v>
      </c>
      <c r="M1452" s="16"/>
    </row>
    <row r="1453" ht="20" customHeight="1" spans="1:13">
      <c r="A1453" s="10">
        <v>45544</v>
      </c>
      <c r="B1453" s="11"/>
      <c r="C1453" s="11"/>
      <c r="D1453" s="11" t="s">
        <v>20058</v>
      </c>
      <c r="E1453" s="11" t="s">
        <v>20460</v>
      </c>
      <c r="F1453" s="15" t="str">
        <f>IFERROR(VLOOKUP(VENTAS[[#This Row],[Código del producto Vendido]],STOCK[],5,FALSE),"-")</f>
        <v>-</v>
      </c>
      <c r="G1453" s="15">
        <v>0</v>
      </c>
      <c r="H1453" s="16">
        <v>10</v>
      </c>
      <c r="I1453" s="16">
        <f>VENTAS[[#This Row],[Cantidad]]*VENTAS[[#This Row],[Precio Venta]]</f>
        <v>0</v>
      </c>
      <c r="J1453" s="16">
        <f>IF(VENTAS[[#This Row],[Nombre del Gestor]]&gt;1,VENTAS[[#This Row],[Total]]*10%,0)</f>
        <v>0</v>
      </c>
      <c r="K14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53" s="16">
        <f>VENTAS[[#This Row],[Total]]-VENTAS[[#This Row],[Comisión 10%]]-VENTAS[[#This Row],[Costo SIN Comision]]</f>
        <v>0</v>
      </c>
      <c r="M1453" s="16"/>
    </row>
    <row r="1454" ht="20" customHeight="1" spans="1:13">
      <c r="A1454" s="10"/>
      <c r="B1454" s="11"/>
      <c r="C1454" s="11" t="s">
        <v>20284</v>
      </c>
      <c r="D1454" s="11"/>
      <c r="E1454" s="11" t="s">
        <v>20245</v>
      </c>
      <c r="F1454" s="15" t="str">
        <f>IFERROR(VLOOKUP(VENTAS[[#This Row],[Código del producto Vendido]],STOCK[],5,FALSE),"-")</f>
        <v>-</v>
      </c>
      <c r="G1454" s="15">
        <v>1</v>
      </c>
      <c r="H1454" s="16">
        <v>0</v>
      </c>
      <c r="I1454" s="16">
        <f>VENTAS[[#This Row],[Cantidad]]*VENTAS[[#This Row],[Precio Venta]]</f>
        <v>0</v>
      </c>
      <c r="J1454" s="16">
        <f>IF(VENTAS[[#This Row],[Nombre del Gestor]]&gt;1,VENTAS[[#This Row],[Total]]*10%,0)</f>
        <v>0</v>
      </c>
      <c r="K14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54" s="16">
        <f>VENTAS[[#This Row],[Total]]-VENTAS[[#This Row],[Comisión 10%]]-VENTAS[[#This Row],[Costo SIN Comision]]</f>
        <v>0</v>
      </c>
      <c r="M1454" s="16"/>
    </row>
    <row r="1455" ht="20" customHeight="1" spans="1:13">
      <c r="A1455" s="10">
        <v>45557</v>
      </c>
      <c r="B1455" s="11"/>
      <c r="C1455" s="11" t="s">
        <v>20808</v>
      </c>
      <c r="D1455" s="11" t="s">
        <v>20377</v>
      </c>
      <c r="E1455" s="11" t="s">
        <v>20809</v>
      </c>
      <c r="F1455" s="15" t="str">
        <f>IFERROR(VLOOKUP(VENTAS[[#This Row],[Código del producto Vendido]],STOCK[],5,FALSE),"-")</f>
        <v>-</v>
      </c>
      <c r="G1455" s="15">
        <v>1</v>
      </c>
      <c r="H1455" s="16">
        <v>25</v>
      </c>
      <c r="I1455" s="16">
        <f>VENTAS[[#This Row],[Cantidad]]*VENTAS[[#This Row],[Precio Venta]]</f>
        <v>25</v>
      </c>
      <c r="J1455" s="16">
        <f>IF(VENTAS[[#This Row],[Nombre del Gestor]]&gt;1,VENTAS[[#This Row],[Total]]*10%,0)</f>
        <v>2.5</v>
      </c>
      <c r="K14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55" s="16">
        <f>VENTAS[[#This Row],[Total]]-VENTAS[[#This Row],[Comisión 10%]]-VENTAS[[#This Row],[Costo SIN Comision]]</f>
        <v>-2.5</v>
      </c>
      <c r="M1455" s="16"/>
    </row>
    <row r="1456" ht="20" customHeight="1" spans="1:13">
      <c r="A1456" s="10"/>
      <c r="B1456" s="11"/>
      <c r="C1456" s="11" t="s">
        <v>20810</v>
      </c>
      <c r="D1456" s="11" t="s">
        <v>20058</v>
      </c>
      <c r="E1456" s="11" t="s">
        <v>20811</v>
      </c>
      <c r="F1456" s="15" t="str">
        <f>IFERROR(VLOOKUP(VENTAS[[#This Row],[Código del producto Vendido]],STOCK[],5,FALSE),"-")</f>
        <v>-</v>
      </c>
      <c r="G1456" s="15">
        <v>1</v>
      </c>
      <c r="H1456" s="16">
        <v>12</v>
      </c>
      <c r="I1456" s="16">
        <f>VENTAS[[#This Row],[Cantidad]]*VENTAS[[#This Row],[Precio Venta]]</f>
        <v>12</v>
      </c>
      <c r="J1456" s="16">
        <f>IF(VENTAS[[#This Row],[Nombre del Gestor]]&gt;1,VENTAS[[#This Row],[Total]]*10%,0)</f>
        <v>1.2</v>
      </c>
      <c r="K14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456" s="16">
        <f>VENTAS[[#This Row],[Total]]-VENTAS[[#This Row],[Comisión 10%]]-VENTAS[[#This Row],[Costo SIN Comision]]</f>
        <v>-1.2</v>
      </c>
      <c r="M1456" s="16"/>
    </row>
    <row r="1457" ht="20" customHeight="1" spans="1:13">
      <c r="A1457" s="10"/>
      <c r="B1457" s="11"/>
      <c r="C1457" s="11" t="s">
        <v>19652</v>
      </c>
      <c r="D1457" s="11" t="s">
        <v>19647</v>
      </c>
      <c r="E1457" s="11" t="s">
        <v>20812</v>
      </c>
      <c r="F1457" s="15" t="str">
        <f>IFERROR(VLOOKUP(VENTAS[[#This Row],[Código del producto Vendido]],STOCK[],5,FALSE),"-")</f>
        <v>-</v>
      </c>
      <c r="G1457" s="15">
        <v>1</v>
      </c>
      <c r="H1457" s="16">
        <v>35</v>
      </c>
      <c r="I1457" s="16">
        <f>VENTAS[[#This Row],[Cantidad]]*VENTAS[[#This Row],[Precio Venta]]</f>
        <v>35</v>
      </c>
      <c r="J1457" s="16">
        <f>IF(VENTAS[[#This Row],[Nombre del Gestor]]&gt;1,VENTAS[[#This Row],[Total]]*10%,0)</f>
        <v>3.5</v>
      </c>
      <c r="K14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457" s="16">
        <f>VENTAS[[#This Row],[Total]]-VENTAS[[#This Row],[Comisión 10%]]-VENTAS[[#This Row],[Costo SIN Comision]]</f>
        <v>-3.5</v>
      </c>
      <c r="M1457" s="16"/>
    </row>
    <row r="1458" ht="20" customHeight="1" spans="1:13">
      <c r="A1458" s="10">
        <v>45548</v>
      </c>
      <c r="B1458" s="11"/>
      <c r="C1458" s="11" t="s">
        <v>20813</v>
      </c>
      <c r="D1458" s="11" t="s">
        <v>20253</v>
      </c>
      <c r="E1458" s="11" t="s">
        <v>20814</v>
      </c>
      <c r="F1458" s="15" t="str">
        <f>IFERROR(VLOOKUP(VENTAS[[#This Row],[Código del producto Vendido]],STOCK[],5,FALSE),"-")</f>
        <v>-</v>
      </c>
      <c r="G1458" s="15">
        <v>0</v>
      </c>
      <c r="H1458" s="16">
        <v>25</v>
      </c>
      <c r="I1458" s="16">
        <f>VENTAS[[#This Row],[Cantidad]]*VENTAS[[#This Row],[Precio Venta]]</f>
        <v>0</v>
      </c>
      <c r="J1458" s="16">
        <f>IF(VENTAS[[#This Row],[Nombre del Gestor]]&gt;1,VENTAS[[#This Row],[Total]]*10%,0)</f>
        <v>0</v>
      </c>
      <c r="K14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58" s="16">
        <f>VENTAS[[#This Row],[Total]]-VENTAS[[#This Row],[Comisión 10%]]-VENTAS[[#This Row],[Costo SIN Comision]]</f>
        <v>0</v>
      </c>
      <c r="M1458" s="16"/>
    </row>
    <row r="1459" ht="20" customHeight="1" spans="1:13">
      <c r="A1459" s="10"/>
      <c r="B1459" s="11"/>
      <c r="C1459" s="11"/>
      <c r="D1459" s="11" t="s">
        <v>20815</v>
      </c>
      <c r="E1459" s="11" t="s">
        <v>20784</v>
      </c>
      <c r="F1459" s="15" t="str">
        <f>IFERROR(VLOOKUP(VENTAS[[#This Row],[Código del producto Vendido]],STOCK[],5,FALSE),"-")</f>
        <v>-</v>
      </c>
      <c r="G1459" s="15">
        <v>1</v>
      </c>
      <c r="H1459" s="16">
        <v>25</v>
      </c>
      <c r="I1459" s="16">
        <f>VENTAS[[#This Row],[Cantidad]]*VENTAS[[#This Row],[Precio Venta]]</f>
        <v>25</v>
      </c>
      <c r="J1459" s="16">
        <f>IF(VENTAS[[#This Row],[Nombre del Gestor]]&gt;1,VENTAS[[#This Row],[Total]]*10%,0)</f>
        <v>2.5</v>
      </c>
      <c r="K14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59" s="16">
        <f>VENTAS[[#This Row],[Total]]-VENTAS[[#This Row],[Comisión 10%]]-VENTAS[[#This Row],[Costo SIN Comision]]</f>
        <v>-2.5</v>
      </c>
      <c r="M1459" s="16"/>
    </row>
    <row r="1460" ht="20" customHeight="1" spans="1:13">
      <c r="A1460" s="10"/>
      <c r="B1460" s="11"/>
      <c r="C1460" s="11" t="s">
        <v>20816</v>
      </c>
      <c r="D1460" s="11" t="s">
        <v>20147</v>
      </c>
      <c r="E1460" s="11" t="s">
        <v>20817</v>
      </c>
      <c r="F1460" s="15" t="str">
        <f>IFERROR(VLOOKUP(VENTAS[[#This Row],[Código del producto Vendido]],STOCK[],5,FALSE),"-")</f>
        <v>-</v>
      </c>
      <c r="G1460" s="15">
        <v>1</v>
      </c>
      <c r="H1460" s="16">
        <v>25</v>
      </c>
      <c r="I1460" s="16">
        <f>VENTAS[[#This Row],[Cantidad]]*VENTAS[[#This Row],[Precio Venta]]</f>
        <v>25</v>
      </c>
      <c r="J1460" s="16">
        <f>IF(VENTAS[[#This Row],[Nombre del Gestor]]&gt;1,VENTAS[[#This Row],[Total]]*10%,0)</f>
        <v>2.5</v>
      </c>
      <c r="K14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60" s="16">
        <f>VENTAS[[#This Row],[Total]]-VENTAS[[#This Row],[Comisión 10%]]-VENTAS[[#This Row],[Costo SIN Comision]]</f>
        <v>-2.5</v>
      </c>
      <c r="M1460" s="16"/>
    </row>
    <row r="1461" ht="20" customHeight="1" spans="1:13">
      <c r="A1461" s="10">
        <v>45553</v>
      </c>
      <c r="B1461" s="11"/>
      <c r="C1461" s="11" t="s">
        <v>20818</v>
      </c>
      <c r="D1461" s="11" t="s">
        <v>20819</v>
      </c>
      <c r="E1461" s="11" t="s">
        <v>20776</v>
      </c>
      <c r="F1461" s="15" t="str">
        <f>IFERROR(VLOOKUP(VENTAS[[#This Row],[Código del producto Vendido]],STOCK[],5,FALSE),"-")</f>
        <v>-</v>
      </c>
      <c r="G1461" s="15">
        <v>0</v>
      </c>
      <c r="H1461" s="16">
        <v>10.8</v>
      </c>
      <c r="I1461" s="16">
        <f>VENTAS[[#This Row],[Cantidad]]*VENTAS[[#This Row],[Precio Venta]]</f>
        <v>0</v>
      </c>
      <c r="J1461" s="16">
        <f>IF(VENTAS[[#This Row],[Nombre del Gestor]]&gt;1,VENTAS[[#This Row],[Total]]*10%,0)</f>
        <v>0</v>
      </c>
      <c r="K14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61" s="16">
        <f>VENTAS[[#This Row],[Total]]-VENTAS[[#This Row],[Comisión 10%]]-VENTAS[[#This Row],[Costo SIN Comision]]</f>
        <v>0</v>
      </c>
      <c r="M1461" s="16"/>
    </row>
    <row r="1462" ht="20" customHeight="1" spans="1:13">
      <c r="A1462" s="10">
        <v>45548</v>
      </c>
      <c r="B1462" s="11"/>
      <c r="C1462" s="11" t="s">
        <v>20820</v>
      </c>
      <c r="D1462" s="11" t="s">
        <v>20377</v>
      </c>
      <c r="E1462" s="11" t="s">
        <v>20821</v>
      </c>
      <c r="F1462" s="15" t="str">
        <f>IFERROR(VLOOKUP(VENTAS[[#This Row],[Código del producto Vendido]],STOCK[],5,FALSE),"-")</f>
        <v>-</v>
      </c>
      <c r="G1462" s="15">
        <v>1</v>
      </c>
      <c r="H1462" s="16">
        <v>25</v>
      </c>
      <c r="I1462" s="16">
        <f>VENTAS[[#This Row],[Cantidad]]*VENTAS[[#This Row],[Precio Venta]]</f>
        <v>25</v>
      </c>
      <c r="J1462" s="16">
        <f>IF(VENTAS[[#This Row],[Nombre del Gestor]]&gt;1,VENTAS[[#This Row],[Total]]*10%,0)</f>
        <v>2.5</v>
      </c>
      <c r="K14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62" s="16">
        <f>VENTAS[[#This Row],[Total]]-VENTAS[[#This Row],[Comisión 10%]]-VENTAS[[#This Row],[Costo SIN Comision]]</f>
        <v>-2.5</v>
      </c>
      <c r="M1462" s="16"/>
    </row>
    <row r="1463" ht="20" customHeight="1" spans="1:13">
      <c r="A1463" s="10">
        <v>45558</v>
      </c>
      <c r="B1463" s="11"/>
      <c r="C1463" s="11" t="s">
        <v>20822</v>
      </c>
      <c r="D1463" s="11" t="s">
        <v>20253</v>
      </c>
      <c r="E1463" s="11" t="s">
        <v>20823</v>
      </c>
      <c r="F1463" s="15" t="str">
        <f>IFERROR(VLOOKUP(VENTAS[[#This Row],[Código del producto Vendido]],STOCK[],5,FALSE),"-")</f>
        <v>-</v>
      </c>
      <c r="G1463" s="15">
        <v>1</v>
      </c>
      <c r="H1463" s="16">
        <v>25</v>
      </c>
      <c r="I1463" s="16">
        <f>VENTAS[[#This Row],[Cantidad]]*VENTAS[[#This Row],[Precio Venta]]</f>
        <v>25</v>
      </c>
      <c r="J1463" s="16">
        <f>IF(VENTAS[[#This Row],[Nombre del Gestor]]&gt;1,VENTAS[[#This Row],[Total]]*10%,0)</f>
        <v>2.5</v>
      </c>
      <c r="K14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63" s="16">
        <f>VENTAS[[#This Row],[Total]]-VENTAS[[#This Row],[Comisión 10%]]-VENTAS[[#This Row],[Costo SIN Comision]]</f>
        <v>-2.5</v>
      </c>
      <c r="M1463" s="16"/>
    </row>
    <row r="1464" ht="20" customHeight="1" spans="1:13">
      <c r="A1464" s="10">
        <v>45558</v>
      </c>
      <c r="B1464" s="11"/>
      <c r="C1464" s="11" t="s">
        <v>20822</v>
      </c>
      <c r="D1464" s="11" t="s">
        <v>20253</v>
      </c>
      <c r="E1464" s="11" t="s">
        <v>20824</v>
      </c>
      <c r="F1464" s="15" t="str">
        <f>IFERROR(VLOOKUP(VENTAS[[#This Row],[Código del producto Vendido]],STOCK[],5,FALSE),"-")</f>
        <v>-</v>
      </c>
      <c r="G1464" s="15">
        <v>1</v>
      </c>
      <c r="H1464" s="16">
        <v>25</v>
      </c>
      <c r="I1464" s="16">
        <f>VENTAS[[#This Row],[Cantidad]]*VENTAS[[#This Row],[Precio Venta]]</f>
        <v>25</v>
      </c>
      <c r="J1464" s="16">
        <f>IF(VENTAS[[#This Row],[Nombre del Gestor]]&gt;1,VENTAS[[#This Row],[Total]]*10%,0)</f>
        <v>2.5</v>
      </c>
      <c r="K14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64" s="16">
        <f>VENTAS[[#This Row],[Total]]-VENTAS[[#This Row],[Comisión 10%]]-VENTAS[[#This Row],[Costo SIN Comision]]</f>
        <v>-2.5</v>
      </c>
      <c r="M1464" s="16"/>
    </row>
    <row r="1465" ht="20" customHeight="1" spans="1:13">
      <c r="A1465" s="10">
        <v>45558</v>
      </c>
      <c r="B1465" s="11"/>
      <c r="C1465" s="11" t="s">
        <v>20822</v>
      </c>
      <c r="D1465" s="11" t="s">
        <v>20253</v>
      </c>
      <c r="E1465" s="11" t="s">
        <v>20777</v>
      </c>
      <c r="F1465" s="15" t="str">
        <f>IFERROR(VLOOKUP(VENTAS[[#This Row],[Código del producto Vendido]],STOCK[],5,FALSE),"-")</f>
        <v>-</v>
      </c>
      <c r="G1465" s="15">
        <v>1</v>
      </c>
      <c r="H1465" s="16">
        <v>22</v>
      </c>
      <c r="I1465" s="16">
        <f>VENTAS[[#This Row],[Cantidad]]*VENTAS[[#This Row],[Precio Venta]]</f>
        <v>22</v>
      </c>
      <c r="J1465" s="16">
        <f>IF(VENTAS[[#This Row],[Nombre del Gestor]]&gt;1,VENTAS[[#This Row],[Total]]*10%,0)</f>
        <v>2.2</v>
      </c>
      <c r="K14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465" s="16">
        <f>VENTAS[[#This Row],[Total]]-VENTAS[[#This Row],[Comisión 10%]]-VENTAS[[#This Row],[Costo SIN Comision]]</f>
        <v>-2.2</v>
      </c>
      <c r="M1465" s="16"/>
    </row>
    <row r="1466" ht="20" customHeight="1" spans="1:13">
      <c r="A1466" s="10">
        <v>45553</v>
      </c>
      <c r="B1466" s="11"/>
      <c r="C1466" s="11" t="s">
        <v>20825</v>
      </c>
      <c r="D1466" s="11" t="s">
        <v>20253</v>
      </c>
      <c r="E1466" s="11" t="s">
        <v>20826</v>
      </c>
      <c r="F1466" s="15" t="str">
        <f>IFERROR(VLOOKUP(VENTAS[[#This Row],[Código del producto Vendido]],STOCK[],5,FALSE),"-")</f>
        <v>-</v>
      </c>
      <c r="G1466" s="15">
        <v>0</v>
      </c>
      <c r="H1466" s="16">
        <v>40</v>
      </c>
      <c r="I1466" s="16">
        <f>VENTAS[[#This Row],[Cantidad]]*VENTAS[[#This Row],[Precio Venta]]</f>
        <v>0</v>
      </c>
      <c r="J1466" s="16">
        <f>IF(VENTAS[[#This Row],[Nombre del Gestor]]&gt;1,VENTAS[[#This Row],[Total]]*10%,0)</f>
        <v>0</v>
      </c>
      <c r="K14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66" s="16">
        <f>VENTAS[[#This Row],[Total]]-VENTAS[[#This Row],[Comisión 10%]]-VENTAS[[#This Row],[Costo SIN Comision]]</f>
        <v>0</v>
      </c>
      <c r="M1466" s="16"/>
    </row>
    <row r="1467" ht="20" customHeight="1" spans="1:13">
      <c r="A1467" s="10">
        <v>45553</v>
      </c>
      <c r="B1467" s="11"/>
      <c r="C1467" s="11" t="s">
        <v>20825</v>
      </c>
      <c r="D1467" s="11" t="s">
        <v>20253</v>
      </c>
      <c r="E1467" s="11" t="s">
        <v>20476</v>
      </c>
      <c r="F1467" s="15" t="str">
        <f>IFERROR(VLOOKUP(VENTAS[[#This Row],[Código del producto Vendido]],STOCK[],5,FALSE),"-")</f>
        <v>-</v>
      </c>
      <c r="G1467" s="15">
        <v>0</v>
      </c>
      <c r="H1467" s="16">
        <v>25</v>
      </c>
      <c r="I1467" s="16">
        <f>VENTAS[[#This Row],[Cantidad]]*VENTAS[[#This Row],[Precio Venta]]</f>
        <v>0</v>
      </c>
      <c r="J1467" s="16">
        <f>IF(VENTAS[[#This Row],[Nombre del Gestor]]&gt;1,VENTAS[[#This Row],[Total]]*10%,0)</f>
        <v>0</v>
      </c>
      <c r="K14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67" s="16">
        <f>VENTAS[[#This Row],[Total]]-VENTAS[[#This Row],[Comisión 10%]]-VENTAS[[#This Row],[Costo SIN Comision]]</f>
        <v>0</v>
      </c>
      <c r="M1467" s="16"/>
    </row>
    <row r="1468" ht="20" customHeight="1" spans="1:13">
      <c r="A1468" s="10">
        <v>45546</v>
      </c>
      <c r="B1468" s="11"/>
      <c r="C1468" s="11" t="s">
        <v>20827</v>
      </c>
      <c r="D1468" s="11" t="s">
        <v>20253</v>
      </c>
      <c r="E1468" s="11" t="s">
        <v>20828</v>
      </c>
      <c r="F1468" s="15" t="str">
        <f>IFERROR(VLOOKUP(VENTAS[[#This Row],[Código del producto Vendido]],STOCK[],5,FALSE),"-")</f>
        <v>-</v>
      </c>
      <c r="G1468" s="15">
        <v>0</v>
      </c>
      <c r="H1468" s="16">
        <v>22</v>
      </c>
      <c r="I1468" s="16">
        <f>VENTAS[[#This Row],[Cantidad]]*VENTAS[[#This Row],[Precio Venta]]</f>
        <v>0</v>
      </c>
      <c r="J1468" s="16">
        <f>IF(VENTAS[[#This Row],[Nombre del Gestor]]&gt;1,VENTAS[[#This Row],[Total]]*10%,0)</f>
        <v>0</v>
      </c>
      <c r="K14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68" s="16">
        <f>VENTAS[[#This Row],[Total]]-VENTAS[[#This Row],[Comisión 10%]]-VENTAS[[#This Row],[Costo SIN Comision]]</f>
        <v>0</v>
      </c>
      <c r="M1468" s="16"/>
    </row>
    <row r="1469" ht="20" customHeight="1" spans="1:13">
      <c r="A1469" s="10">
        <v>45547</v>
      </c>
      <c r="B1469" s="11"/>
      <c r="C1469" s="11" t="s">
        <v>20829</v>
      </c>
      <c r="D1469" s="11" t="s">
        <v>20253</v>
      </c>
      <c r="E1469" s="11" t="s">
        <v>20830</v>
      </c>
      <c r="F1469" s="15" t="str">
        <f>IFERROR(VLOOKUP(VENTAS[[#This Row],[Código del producto Vendido]],STOCK[],5,FALSE),"-")</f>
        <v>-</v>
      </c>
      <c r="G1469" s="15">
        <v>1</v>
      </c>
      <c r="H1469" s="16">
        <v>22</v>
      </c>
      <c r="I1469" s="16">
        <f>VENTAS[[#This Row],[Cantidad]]*VENTAS[[#This Row],[Precio Venta]]</f>
        <v>22</v>
      </c>
      <c r="J1469" s="16">
        <f>IF(VENTAS[[#This Row],[Nombre del Gestor]]&gt;1,VENTAS[[#This Row],[Total]]*10%,0)</f>
        <v>2.2</v>
      </c>
      <c r="K14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469" s="16">
        <f>VENTAS[[#This Row],[Total]]-VENTAS[[#This Row],[Comisión 10%]]-VENTAS[[#This Row],[Costo SIN Comision]]</f>
        <v>-2.2</v>
      </c>
      <c r="M1469" s="16"/>
    </row>
    <row r="1470" ht="20" customHeight="1" spans="1:13">
      <c r="A1470" s="10">
        <v>45548</v>
      </c>
      <c r="B1470" s="11"/>
      <c r="C1470" s="11" t="s">
        <v>20813</v>
      </c>
      <c r="D1470" s="11" t="s">
        <v>20253</v>
      </c>
      <c r="E1470" s="11" t="s">
        <v>20831</v>
      </c>
      <c r="F1470" s="15" t="str">
        <f>IFERROR(VLOOKUP(VENTAS[[#This Row],[Código del producto Vendido]],STOCK[],5,FALSE),"-")</f>
        <v>-</v>
      </c>
      <c r="G1470" s="15">
        <v>1</v>
      </c>
      <c r="H1470" s="16">
        <v>30</v>
      </c>
      <c r="I1470" s="16">
        <f>VENTAS[[#This Row],[Cantidad]]*VENTAS[[#This Row],[Precio Venta]]</f>
        <v>30</v>
      </c>
      <c r="J1470" s="16">
        <f>IF(VENTAS[[#This Row],[Nombre del Gestor]]&gt;1,VENTAS[[#This Row],[Total]]*10%,0)</f>
        <v>3</v>
      </c>
      <c r="K14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470" s="16">
        <f>VENTAS[[#This Row],[Total]]-VENTAS[[#This Row],[Comisión 10%]]-VENTAS[[#This Row],[Costo SIN Comision]]</f>
        <v>-3</v>
      </c>
      <c r="M1470" s="16"/>
    </row>
    <row r="1471" ht="20" customHeight="1" spans="1:13">
      <c r="A1471" s="10"/>
      <c r="B1471" s="11"/>
      <c r="C1471" s="11" t="s">
        <v>20832</v>
      </c>
      <c r="D1471" s="11"/>
      <c r="E1471" s="11" t="s">
        <v>20833</v>
      </c>
      <c r="F1471" s="15" t="str">
        <f>IFERROR(VLOOKUP(VENTAS[[#This Row],[Código del producto Vendido]],STOCK[],5,FALSE),"-")</f>
        <v>-</v>
      </c>
      <c r="G1471" s="15">
        <v>1</v>
      </c>
      <c r="H1471" s="16">
        <v>12</v>
      </c>
      <c r="I1471" s="16">
        <f>VENTAS[[#This Row],[Cantidad]]*VENTAS[[#This Row],[Precio Venta]]</f>
        <v>12</v>
      </c>
      <c r="J1471" s="16">
        <f>IF(VENTAS[[#This Row],[Nombre del Gestor]]&gt;1,VENTAS[[#This Row],[Total]]*10%,0)</f>
        <v>0</v>
      </c>
      <c r="K14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471" s="16">
        <f>VENTAS[[#This Row],[Total]]-VENTAS[[#This Row],[Comisión 10%]]-VENTAS[[#This Row],[Costo SIN Comision]]</f>
        <v>0</v>
      </c>
      <c r="M1471" s="16"/>
    </row>
    <row r="1472" ht="20" customHeight="1" spans="1:13">
      <c r="A1472" s="10"/>
      <c r="B1472" s="11"/>
      <c r="C1472" s="11" t="s">
        <v>20832</v>
      </c>
      <c r="D1472" s="11"/>
      <c r="E1472" s="11" t="s">
        <v>20834</v>
      </c>
      <c r="F1472" s="15" t="str">
        <f>IFERROR(VLOOKUP(VENTAS[[#This Row],[Código del producto Vendido]],STOCK[],5,FALSE),"-")</f>
        <v>-</v>
      </c>
      <c r="G1472" s="15">
        <v>1</v>
      </c>
      <c r="H1472" s="16">
        <v>21</v>
      </c>
      <c r="I1472" s="16">
        <f>VENTAS[[#This Row],[Cantidad]]*VENTAS[[#This Row],[Precio Venta]]</f>
        <v>21</v>
      </c>
      <c r="J1472" s="16">
        <f>IF(VENTAS[[#This Row],[Nombre del Gestor]]&gt;1,VENTAS[[#This Row],[Total]]*10%,0)</f>
        <v>0</v>
      </c>
      <c r="K14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21</v>
      </c>
      <c r="L1472" s="16">
        <f>VENTAS[[#This Row],[Total]]-VENTAS[[#This Row],[Comisión 10%]]-VENTAS[[#This Row],[Costo SIN Comision]]</f>
        <v>0</v>
      </c>
      <c r="M1472" s="16"/>
    </row>
    <row r="1473" ht="20" customHeight="1" spans="1:13">
      <c r="A1473" s="10"/>
      <c r="B1473" s="11"/>
      <c r="C1473" s="11"/>
      <c r="D1473" s="11" t="s">
        <v>20803</v>
      </c>
      <c r="E1473" s="11" t="s">
        <v>16724</v>
      </c>
      <c r="F1473" s="15" t="str">
        <f>IFERROR(VLOOKUP(VENTAS[[#This Row],[Código del producto Vendido]],STOCK[],5,FALSE),"-")</f>
        <v>Conjunto Playero color verde 2 piezas - Talla M</v>
      </c>
      <c r="G1473" s="15">
        <v>1</v>
      </c>
      <c r="H1473" s="16">
        <v>25</v>
      </c>
      <c r="I1473" s="16">
        <f>VENTAS[[#This Row],[Cantidad]]*VENTAS[[#This Row],[Precio Venta]]</f>
        <v>25</v>
      </c>
      <c r="J1473" s="16">
        <f>IF(VENTAS[[#This Row],[Nombre del Gestor]]&gt;1,VENTAS[[#This Row],[Total]]*10%,0)</f>
        <v>2.5</v>
      </c>
      <c r="K14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12.48</v>
      </c>
      <c r="L1473" s="16">
        <f>VENTAS[[#This Row],[Total]]-VENTAS[[#This Row],[Comisión 10%]]-VENTAS[[#This Row],[Costo SIN Comision]]</f>
        <v>10.02</v>
      </c>
      <c r="M1473" s="16"/>
    </row>
    <row r="1474" ht="20" customHeight="1" spans="1:13">
      <c r="A1474" s="10">
        <v>45566</v>
      </c>
      <c r="B1474" s="11"/>
      <c r="C1474" s="11"/>
      <c r="D1474" s="11" t="s">
        <v>20058</v>
      </c>
      <c r="E1474" s="11" t="s">
        <v>20835</v>
      </c>
      <c r="F1474" s="15" t="str">
        <f>IFERROR(VLOOKUP(VENTAS[[#This Row],[Código del producto Vendido]],STOCK[],5,FALSE),"-")</f>
        <v>-</v>
      </c>
      <c r="G1474" s="15">
        <v>1</v>
      </c>
      <c r="H1474" s="16">
        <v>25</v>
      </c>
      <c r="I1474" s="16">
        <f>VENTAS[[#This Row],[Cantidad]]*VENTAS[[#This Row],[Precio Venta]]</f>
        <v>25</v>
      </c>
      <c r="J1474" s="16">
        <f>IF(VENTAS[[#This Row],[Nombre del Gestor]]&gt;1,VENTAS[[#This Row],[Total]]*10%,0)</f>
        <v>2.5</v>
      </c>
      <c r="K14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74" s="16">
        <f>VENTAS[[#This Row],[Total]]-VENTAS[[#This Row],[Comisión 10%]]-VENTAS[[#This Row],[Costo SIN Comision]]</f>
        <v>-2.5</v>
      </c>
      <c r="M1474" s="16"/>
    </row>
    <row r="1475" ht="20" customHeight="1" spans="1:13">
      <c r="A1475" s="10">
        <v>45565</v>
      </c>
      <c r="B1475" s="11"/>
      <c r="C1475" s="11"/>
      <c r="D1475" s="11" t="s">
        <v>20058</v>
      </c>
      <c r="E1475" s="11" t="s">
        <v>20836</v>
      </c>
      <c r="F1475" s="15" t="str">
        <f>IFERROR(VLOOKUP(VENTAS[[#This Row],[Código del producto Vendido]],STOCK[],5,FALSE),"-")</f>
        <v>-</v>
      </c>
      <c r="G1475" s="15">
        <v>1</v>
      </c>
      <c r="H1475" s="16">
        <v>25</v>
      </c>
      <c r="I1475" s="16">
        <f>VENTAS[[#This Row],[Cantidad]]*VENTAS[[#This Row],[Precio Venta]]</f>
        <v>25</v>
      </c>
      <c r="J1475" s="16">
        <f>IF(VENTAS[[#This Row],[Nombre del Gestor]]&gt;1,VENTAS[[#This Row],[Total]]*10%,0)</f>
        <v>2.5</v>
      </c>
      <c r="K14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75" s="16">
        <f>VENTAS[[#This Row],[Total]]-VENTAS[[#This Row],[Comisión 10%]]-VENTAS[[#This Row],[Costo SIN Comision]]</f>
        <v>-2.5</v>
      </c>
      <c r="M1475" s="16"/>
    </row>
    <row r="1476" ht="20" customHeight="1" spans="1:13">
      <c r="A1476" s="10">
        <v>45563</v>
      </c>
      <c r="B1476" s="11"/>
      <c r="C1476" s="11"/>
      <c r="D1476" s="11" t="s">
        <v>20058</v>
      </c>
      <c r="E1476" s="11" t="s">
        <v>16934</v>
      </c>
      <c r="F1476" s="15" t="str">
        <f>IFERROR(VLOOKUP(VENTAS[[#This Row],[Código del producto Vendido]],STOCK[],5,FALSE),"-")</f>
        <v>Sandalias doradas de tiras anchas para toda ocasión - Talla 37</v>
      </c>
      <c r="G1476" s="15">
        <v>1</v>
      </c>
      <c r="H1476" s="16">
        <v>20</v>
      </c>
      <c r="I1476" s="16">
        <f>VENTAS[[#This Row],[Cantidad]]*VENTAS[[#This Row],[Precio Venta]]</f>
        <v>20</v>
      </c>
      <c r="J1476" s="16">
        <f>IF(VENTAS[[#This Row],[Nombre del Gestor]]&gt;1,VENTAS[[#This Row],[Total]]*10%,0)</f>
        <v>2</v>
      </c>
      <c r="K14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6.65</v>
      </c>
      <c r="L1476" s="16">
        <f>VENTAS[[#This Row],[Total]]-VENTAS[[#This Row],[Comisión 10%]]-VENTAS[[#This Row],[Costo SIN Comision]]</f>
        <v>11.35</v>
      </c>
      <c r="M1476" s="16"/>
    </row>
    <row r="1477" ht="20" customHeight="1" spans="1:13">
      <c r="A1477" s="10">
        <v>45563</v>
      </c>
      <c r="B1477" s="11"/>
      <c r="C1477" s="11"/>
      <c r="D1477" s="11" t="s">
        <v>20058</v>
      </c>
      <c r="E1477" s="11" t="s">
        <v>20837</v>
      </c>
      <c r="F1477" s="15" t="str">
        <f>IFERROR(VLOOKUP(VENTAS[[#This Row],[Código del producto Vendido]],STOCK[],5,FALSE),"-")</f>
        <v>-</v>
      </c>
      <c r="G1477" s="15">
        <v>1</v>
      </c>
      <c r="H1477" s="16">
        <v>30</v>
      </c>
      <c r="I1477" s="16">
        <f>VENTAS[[#This Row],[Cantidad]]*VENTAS[[#This Row],[Precio Venta]]</f>
        <v>30</v>
      </c>
      <c r="J1477" s="16">
        <f>IF(VENTAS[[#This Row],[Nombre del Gestor]]&gt;1,VENTAS[[#This Row],[Total]]*10%,0)</f>
        <v>3</v>
      </c>
      <c r="K14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477" s="16">
        <f>VENTAS[[#This Row],[Total]]-VENTAS[[#This Row],[Comisión 10%]]-VENTAS[[#This Row],[Costo SIN Comision]]</f>
        <v>-3</v>
      </c>
      <c r="M1477" s="16"/>
    </row>
    <row r="1478" ht="20" customHeight="1" spans="1:13">
      <c r="A1478" s="10">
        <v>45562</v>
      </c>
      <c r="B1478" s="11"/>
      <c r="C1478" s="11"/>
      <c r="D1478" s="11" t="s">
        <v>20058</v>
      </c>
      <c r="E1478" s="11" t="s">
        <v>20838</v>
      </c>
      <c r="F1478" s="15" t="str">
        <f>IFERROR(VLOOKUP(VENTAS[[#This Row],[Código del producto Vendido]],STOCK[],5,FALSE),"-")</f>
        <v>-</v>
      </c>
      <c r="G1478" s="15">
        <v>1</v>
      </c>
      <c r="H1478" s="16">
        <v>30</v>
      </c>
      <c r="I1478" s="16">
        <f>VENTAS[[#This Row],[Cantidad]]*VENTAS[[#This Row],[Precio Venta]]</f>
        <v>30</v>
      </c>
      <c r="J1478" s="16">
        <f>IF(VENTAS[[#This Row],[Nombre del Gestor]]&gt;1,VENTAS[[#This Row],[Total]]*10%,0)</f>
        <v>3</v>
      </c>
      <c r="K14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478" s="16">
        <f>VENTAS[[#This Row],[Total]]-VENTAS[[#This Row],[Comisión 10%]]-VENTAS[[#This Row],[Costo SIN Comision]]</f>
        <v>-3</v>
      </c>
      <c r="M1478" s="16"/>
    </row>
    <row r="1479" ht="20" customHeight="1" spans="1:13">
      <c r="A1479" s="10">
        <v>45560</v>
      </c>
      <c r="B1479" s="11"/>
      <c r="C1479" s="11"/>
      <c r="D1479" s="11" t="s">
        <v>20058</v>
      </c>
      <c r="E1479" s="11" t="s">
        <v>20839</v>
      </c>
      <c r="F1479" s="15" t="str">
        <f>IFERROR(VLOOKUP(VENTAS[[#This Row],[Código del producto Vendido]],STOCK[],5,FALSE),"-")</f>
        <v>-</v>
      </c>
      <c r="G1479" s="15">
        <v>1</v>
      </c>
      <c r="H1479" s="16">
        <v>30</v>
      </c>
      <c r="I1479" s="16">
        <f>VENTAS[[#This Row],[Cantidad]]*VENTAS[[#This Row],[Precio Venta]]</f>
        <v>30</v>
      </c>
      <c r="J1479" s="16">
        <f>IF(VENTAS[[#This Row],[Nombre del Gestor]]&gt;1,VENTAS[[#This Row],[Total]]*10%,0)</f>
        <v>3</v>
      </c>
      <c r="K14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479" s="16">
        <f>VENTAS[[#This Row],[Total]]-VENTAS[[#This Row],[Comisión 10%]]-VENTAS[[#This Row],[Costo SIN Comision]]</f>
        <v>-3</v>
      </c>
      <c r="M1479" s="16"/>
    </row>
    <row r="1480" ht="20" customHeight="1" spans="1:13">
      <c r="A1480" s="10">
        <v>45565</v>
      </c>
      <c r="B1480" s="11" t="s">
        <v>20840</v>
      </c>
      <c r="C1480" s="11" t="s">
        <v>20841</v>
      </c>
      <c r="D1480" s="11" t="s">
        <v>19647</v>
      </c>
      <c r="E1480" s="11" t="s">
        <v>20842</v>
      </c>
      <c r="F1480" s="15" t="str">
        <f>IFERROR(VLOOKUP(VENTAS[[#This Row],[Código del producto Vendido]],STOCK[],5,FALSE),"-")</f>
        <v>-</v>
      </c>
      <c r="G1480" s="15">
        <v>1</v>
      </c>
      <c r="H1480" s="16">
        <v>35</v>
      </c>
      <c r="I1480" s="16">
        <f>VENTAS[[#This Row],[Cantidad]]*VENTAS[[#This Row],[Precio Venta]]</f>
        <v>35</v>
      </c>
      <c r="J1480" s="16">
        <f>IF(VENTAS[[#This Row],[Nombre del Gestor]]&gt;1,VENTAS[[#This Row],[Total]]*10%,0)</f>
        <v>3.5</v>
      </c>
      <c r="K14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480" s="16">
        <f>VENTAS[[#This Row],[Total]]-VENTAS[[#This Row],[Comisión 10%]]-VENTAS[[#This Row],[Costo SIN Comision]]</f>
        <v>-3.5</v>
      </c>
      <c r="M1480" s="16"/>
    </row>
    <row r="1481" ht="20" customHeight="1" spans="1:13">
      <c r="A1481" s="10">
        <v>45565</v>
      </c>
      <c r="B1481" s="11"/>
      <c r="C1481" s="11" t="s">
        <v>20841</v>
      </c>
      <c r="D1481" s="11" t="s">
        <v>19647</v>
      </c>
      <c r="E1481" s="11" t="s">
        <v>20843</v>
      </c>
      <c r="F1481" s="15" t="str">
        <f>IFERROR(VLOOKUP(VENTAS[[#This Row],[Código del producto Vendido]],STOCK[],5,FALSE),"-")</f>
        <v>-</v>
      </c>
      <c r="G1481" s="15">
        <v>1</v>
      </c>
      <c r="H1481" s="16">
        <v>45</v>
      </c>
      <c r="I1481" s="16">
        <f>VENTAS[[#This Row],[Cantidad]]*VENTAS[[#This Row],[Precio Venta]]</f>
        <v>45</v>
      </c>
      <c r="J1481" s="16">
        <f>IF(VENTAS[[#This Row],[Nombre del Gestor]]&gt;1,VENTAS[[#This Row],[Total]]*10%,0)</f>
        <v>4.5</v>
      </c>
      <c r="K14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1481" s="16">
        <f>VENTAS[[#This Row],[Total]]-VENTAS[[#This Row],[Comisión 10%]]-VENTAS[[#This Row],[Costo SIN Comision]]</f>
        <v>-4.5</v>
      </c>
      <c r="M1481" s="16"/>
    </row>
    <row r="1482" ht="20" customHeight="1" spans="1:13">
      <c r="A1482" s="10">
        <v>45546</v>
      </c>
      <c r="B1482" s="11"/>
      <c r="C1482" s="11" t="s">
        <v>20844</v>
      </c>
      <c r="D1482" s="11" t="s">
        <v>19647</v>
      </c>
      <c r="E1482" s="11" t="s">
        <v>20250</v>
      </c>
      <c r="F1482" s="15" t="str">
        <f>IFERROR(VLOOKUP(VENTAS[[#This Row],[Código del producto Vendido]],STOCK[],5,FALSE),"-")</f>
        <v>-</v>
      </c>
      <c r="G1482" s="15">
        <v>1</v>
      </c>
      <c r="H1482" s="16">
        <v>20.7</v>
      </c>
      <c r="I1482" s="16">
        <f>VENTAS[[#This Row],[Cantidad]]*VENTAS[[#This Row],[Precio Venta]]</f>
        <v>20.7</v>
      </c>
      <c r="J1482" s="16">
        <f>IF(VENTAS[[#This Row],[Nombre del Gestor]]&gt;1,VENTAS[[#This Row],[Total]]*10%,0)</f>
        <v>2.07</v>
      </c>
      <c r="K14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20.7</v>
      </c>
      <c r="L1482" s="16">
        <f>VENTAS[[#This Row],[Total]]-VENTAS[[#This Row],[Comisión 10%]]-VENTAS[[#This Row],[Costo SIN Comision]]</f>
        <v>-2.07</v>
      </c>
      <c r="M1482" s="16"/>
    </row>
    <row r="1483" ht="20" customHeight="1" spans="1:13">
      <c r="A1483" s="10">
        <v>45565</v>
      </c>
      <c r="B1483" s="11"/>
      <c r="C1483" s="11" t="s">
        <v>20845</v>
      </c>
      <c r="D1483" s="11" t="s">
        <v>20505</v>
      </c>
      <c r="E1483" s="11" t="s">
        <v>20846</v>
      </c>
      <c r="F1483" s="15" t="str">
        <f>IFERROR(VLOOKUP(VENTAS[[#This Row],[Código del producto Vendido]],STOCK[],5,FALSE),"-")</f>
        <v>-</v>
      </c>
      <c r="G1483" s="15">
        <v>1</v>
      </c>
      <c r="H1483" s="16">
        <v>25</v>
      </c>
      <c r="I1483" s="16">
        <f>VENTAS[[#This Row],[Cantidad]]*VENTAS[[#This Row],[Precio Venta]]</f>
        <v>25</v>
      </c>
      <c r="J1483" s="16">
        <f>IF(VENTAS[[#This Row],[Nombre del Gestor]]&gt;1,VENTAS[[#This Row],[Total]]*10%,0)</f>
        <v>2.5</v>
      </c>
      <c r="K14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83" s="16">
        <f>VENTAS[[#This Row],[Total]]-VENTAS[[#This Row],[Comisión 10%]]-VENTAS[[#This Row],[Costo SIN Comision]]</f>
        <v>-2.5</v>
      </c>
      <c r="M1483" s="16"/>
    </row>
    <row r="1484" ht="20" customHeight="1" spans="1:13">
      <c r="A1484" s="10">
        <v>45564</v>
      </c>
      <c r="B1484" s="11"/>
      <c r="C1484" s="11" t="s">
        <v>20829</v>
      </c>
      <c r="D1484" s="11" t="s">
        <v>20505</v>
      </c>
      <c r="E1484" s="11" t="s">
        <v>18797</v>
      </c>
      <c r="F1484" s="15" t="str">
        <f>IFERROR(VLOOKUP(VENTAS[[#This Row],[Código del producto Vendido]],STOCK[],5,FALSE),"-")</f>
        <v>Sujetador suave de encaje y satén Beige - Talla S</v>
      </c>
      <c r="G1484" s="15">
        <v>1</v>
      </c>
      <c r="H1484" s="16">
        <v>8</v>
      </c>
      <c r="I1484" s="16">
        <f>VENTAS[[#This Row],[Cantidad]]*VENTAS[[#This Row],[Precio Venta]]</f>
        <v>8</v>
      </c>
      <c r="J1484" s="16">
        <f>IF(VENTAS[[#This Row],[Nombre del Gestor]]&gt;1,VENTAS[[#This Row],[Total]]*10%,0)</f>
        <v>0.8</v>
      </c>
      <c r="K14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10.325</v>
      </c>
      <c r="L1484" s="16">
        <f>VENTAS[[#This Row],[Total]]-VENTAS[[#This Row],[Comisión 10%]]-VENTAS[[#This Row],[Costo SIN Comision]]</f>
        <v>-3.125</v>
      </c>
      <c r="M1484" s="16"/>
    </row>
    <row r="1485" ht="20" customHeight="1" spans="1:13">
      <c r="A1485" s="10">
        <v>45562</v>
      </c>
      <c r="B1485" s="11"/>
      <c r="C1485" s="11" t="s">
        <v>20847</v>
      </c>
      <c r="D1485" s="11" t="s">
        <v>20505</v>
      </c>
      <c r="E1485" s="11" t="s">
        <v>20848</v>
      </c>
      <c r="F1485" s="15" t="str">
        <f>IFERROR(VLOOKUP(VENTAS[[#This Row],[Código del producto Vendido]],STOCK[],5,FALSE),"-")</f>
        <v>-</v>
      </c>
      <c r="G1485" s="15">
        <v>1</v>
      </c>
      <c r="H1485" s="16">
        <v>35</v>
      </c>
      <c r="I1485" s="16">
        <f>VENTAS[[#This Row],[Cantidad]]*VENTAS[[#This Row],[Precio Venta]]</f>
        <v>35</v>
      </c>
      <c r="J1485" s="16">
        <f>IF(VENTAS[[#This Row],[Nombre del Gestor]]&gt;1,VENTAS[[#This Row],[Total]]*10%,0)</f>
        <v>3.5</v>
      </c>
      <c r="K14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485" s="16">
        <f>VENTAS[[#This Row],[Total]]-VENTAS[[#This Row],[Comisión 10%]]-VENTAS[[#This Row],[Costo SIN Comision]]</f>
        <v>-3.5</v>
      </c>
      <c r="M1485" s="16"/>
    </row>
    <row r="1486" ht="20" customHeight="1" spans="1:13">
      <c r="A1486" s="10">
        <v>45562</v>
      </c>
      <c r="B1486" s="11"/>
      <c r="C1486" s="11" t="s">
        <v>20849</v>
      </c>
      <c r="D1486" s="11" t="s">
        <v>20505</v>
      </c>
      <c r="E1486" s="11" t="s">
        <v>20850</v>
      </c>
      <c r="F1486" s="15" t="str">
        <f>IFERROR(VLOOKUP(VENTAS[[#This Row],[Código del producto Vendido]],STOCK[],5,FALSE),"-")</f>
        <v>-</v>
      </c>
      <c r="G1486" s="15">
        <v>1</v>
      </c>
      <c r="H1486" s="16">
        <v>22</v>
      </c>
      <c r="I1486" s="16">
        <f>VENTAS[[#This Row],[Cantidad]]*VENTAS[[#This Row],[Precio Venta]]</f>
        <v>22</v>
      </c>
      <c r="J1486" s="16">
        <f>IF(VENTAS[[#This Row],[Nombre del Gestor]]&gt;1,VENTAS[[#This Row],[Total]]*10%,0)</f>
        <v>2.2</v>
      </c>
      <c r="K14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486" s="16">
        <f>VENTAS[[#This Row],[Total]]-VENTAS[[#This Row],[Comisión 10%]]-VENTAS[[#This Row],[Costo SIN Comision]]</f>
        <v>-2.2</v>
      </c>
      <c r="M1486" s="16"/>
    </row>
    <row r="1487" ht="20" customHeight="1" spans="1:13">
      <c r="A1487" s="10">
        <v>45558</v>
      </c>
      <c r="B1487" s="11"/>
      <c r="C1487" s="11" t="s">
        <v>20851</v>
      </c>
      <c r="D1487" s="11" t="s">
        <v>20505</v>
      </c>
      <c r="E1487" s="11" t="s">
        <v>20852</v>
      </c>
      <c r="F1487" s="15" t="str">
        <f>IFERROR(VLOOKUP(VENTAS[[#This Row],[Código del producto Vendido]],STOCK[],5,FALSE),"-")</f>
        <v>-</v>
      </c>
      <c r="G1487" s="15">
        <v>1</v>
      </c>
      <c r="H1487" s="16">
        <v>20</v>
      </c>
      <c r="I1487" s="16">
        <f>VENTAS[[#This Row],[Cantidad]]*VENTAS[[#This Row],[Precio Venta]]</f>
        <v>20</v>
      </c>
      <c r="J1487" s="16">
        <f>IF(VENTAS[[#This Row],[Nombre del Gestor]]&gt;1,VENTAS[[#This Row],[Total]]*10%,0)</f>
        <v>2</v>
      </c>
      <c r="K14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487" s="16">
        <f>VENTAS[[#This Row],[Total]]-VENTAS[[#This Row],[Comisión 10%]]-VENTAS[[#This Row],[Costo SIN Comision]]</f>
        <v>-2</v>
      </c>
      <c r="M1487" s="16"/>
    </row>
    <row r="1488" ht="20" customHeight="1" spans="1:13">
      <c r="A1488" s="10">
        <v>45565</v>
      </c>
      <c r="B1488" s="11"/>
      <c r="C1488" s="11" t="s">
        <v>20853</v>
      </c>
      <c r="D1488" s="11" t="s">
        <v>20253</v>
      </c>
      <c r="E1488" s="11" t="s">
        <v>20854</v>
      </c>
      <c r="F1488" s="15" t="str">
        <f>IFERROR(VLOOKUP(VENTAS[[#This Row],[Código del producto Vendido]],STOCK[],5,FALSE),"-")</f>
        <v>-</v>
      </c>
      <c r="G1488" s="15">
        <v>1</v>
      </c>
      <c r="H1488" s="16">
        <v>25</v>
      </c>
      <c r="I1488" s="16">
        <f>VENTAS[[#This Row],[Cantidad]]*VENTAS[[#This Row],[Precio Venta]]</f>
        <v>25</v>
      </c>
      <c r="J1488" s="16">
        <f>IF(VENTAS[[#This Row],[Nombre del Gestor]]&gt;1,VENTAS[[#This Row],[Total]]*10%,0)</f>
        <v>2.5</v>
      </c>
      <c r="K14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88" s="16">
        <f>VENTAS[[#This Row],[Total]]-VENTAS[[#This Row],[Comisión 10%]]-VENTAS[[#This Row],[Costo SIN Comision]]</f>
        <v>-2.5</v>
      </c>
      <c r="M1488" s="16"/>
    </row>
    <row r="1489" ht="20" customHeight="1" spans="1:13">
      <c r="A1489" s="10">
        <v>45565</v>
      </c>
      <c r="B1489" s="11"/>
      <c r="C1489" s="11" t="s">
        <v>20855</v>
      </c>
      <c r="D1489" s="11" t="s">
        <v>20253</v>
      </c>
      <c r="E1489" s="11" t="s">
        <v>20856</v>
      </c>
      <c r="F1489" s="15" t="str">
        <f>IFERROR(VLOOKUP(VENTAS[[#This Row],[Código del producto Vendido]],STOCK[],5,FALSE),"-")</f>
        <v>-</v>
      </c>
      <c r="G1489" s="15">
        <v>1</v>
      </c>
      <c r="H1489" s="16">
        <v>25</v>
      </c>
      <c r="I1489" s="16">
        <f>VENTAS[[#This Row],[Cantidad]]*VENTAS[[#This Row],[Precio Venta]]</f>
        <v>25</v>
      </c>
      <c r="J1489" s="16">
        <f>IF(VENTAS[[#This Row],[Nombre del Gestor]]&gt;1,VENTAS[[#This Row],[Total]]*10%,0)</f>
        <v>2.5</v>
      </c>
      <c r="K14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89" s="16">
        <f>VENTAS[[#This Row],[Total]]-VENTAS[[#This Row],[Comisión 10%]]-VENTAS[[#This Row],[Costo SIN Comision]]</f>
        <v>-2.5</v>
      </c>
      <c r="M1489" s="16"/>
    </row>
    <row r="1490" ht="20" customHeight="1" spans="1:13">
      <c r="A1490" s="10">
        <v>45564</v>
      </c>
      <c r="B1490" s="11"/>
      <c r="C1490" s="11" t="s">
        <v>20857</v>
      </c>
      <c r="D1490" s="11" t="s">
        <v>20253</v>
      </c>
      <c r="E1490" s="11" t="s">
        <v>20836</v>
      </c>
      <c r="F1490" s="15" t="str">
        <f>IFERROR(VLOOKUP(VENTAS[[#This Row],[Código del producto Vendido]],STOCK[],5,FALSE),"-")</f>
        <v>-</v>
      </c>
      <c r="G1490" s="15">
        <v>1</v>
      </c>
      <c r="H1490" s="16">
        <v>25</v>
      </c>
      <c r="I1490" s="16">
        <f>VENTAS[[#This Row],[Cantidad]]*VENTAS[[#This Row],[Precio Venta]]</f>
        <v>25</v>
      </c>
      <c r="J1490" s="16">
        <f>IF(VENTAS[[#This Row],[Nombre del Gestor]]&gt;1,VENTAS[[#This Row],[Total]]*10%,0)</f>
        <v>2.5</v>
      </c>
      <c r="K14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90" s="16">
        <f>VENTAS[[#This Row],[Total]]-VENTAS[[#This Row],[Comisión 10%]]-VENTAS[[#This Row],[Costo SIN Comision]]</f>
        <v>-2.5</v>
      </c>
      <c r="M1490" s="16"/>
    </row>
    <row r="1491" ht="20" customHeight="1" spans="1:13">
      <c r="A1491" s="10">
        <v>45564</v>
      </c>
      <c r="B1491" s="11"/>
      <c r="C1491" s="11" t="s">
        <v>20858</v>
      </c>
      <c r="D1491" s="11" t="s">
        <v>20253</v>
      </c>
      <c r="E1491" s="11" t="s">
        <v>20850</v>
      </c>
      <c r="F1491" s="15" t="str">
        <f>IFERROR(VLOOKUP(VENTAS[[#This Row],[Código del producto Vendido]],STOCK[],5,FALSE),"-")</f>
        <v>-</v>
      </c>
      <c r="G1491" s="15">
        <v>1</v>
      </c>
      <c r="H1491" s="16">
        <v>22</v>
      </c>
      <c r="I1491" s="16">
        <f>VENTAS[[#This Row],[Cantidad]]*VENTAS[[#This Row],[Precio Venta]]</f>
        <v>22</v>
      </c>
      <c r="J1491" s="16">
        <f>IF(VENTAS[[#This Row],[Nombre del Gestor]]&gt;1,VENTAS[[#This Row],[Total]]*10%,0)</f>
        <v>2.2</v>
      </c>
      <c r="K14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491" s="16">
        <f>VENTAS[[#This Row],[Total]]-VENTAS[[#This Row],[Comisión 10%]]-VENTAS[[#This Row],[Costo SIN Comision]]</f>
        <v>-2.2</v>
      </c>
      <c r="M1491" s="16"/>
    </row>
    <row r="1492" ht="20" customHeight="1" spans="1:13">
      <c r="A1492" s="10">
        <v>45563</v>
      </c>
      <c r="B1492" s="11"/>
      <c r="C1492" s="11" t="s">
        <v>20859</v>
      </c>
      <c r="D1492" s="11" t="s">
        <v>20253</v>
      </c>
      <c r="E1492" s="11" t="s">
        <v>20860</v>
      </c>
      <c r="F1492" s="15" t="str">
        <f>IFERROR(VLOOKUP(VENTAS[[#This Row],[Código del producto Vendido]],STOCK[],5,FALSE),"-")</f>
        <v>-</v>
      </c>
      <c r="G1492" s="15">
        <v>1</v>
      </c>
      <c r="H1492" s="16">
        <v>40</v>
      </c>
      <c r="I1492" s="16">
        <f>VENTAS[[#This Row],[Cantidad]]*VENTAS[[#This Row],[Precio Venta]]</f>
        <v>40</v>
      </c>
      <c r="J1492" s="16">
        <f>IF(VENTAS[[#This Row],[Nombre del Gestor]]&gt;1,VENTAS[[#This Row],[Total]]*10%,0)</f>
        <v>4</v>
      </c>
      <c r="K14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492" s="16">
        <f>VENTAS[[#This Row],[Total]]-VENTAS[[#This Row],[Comisión 10%]]-VENTAS[[#This Row],[Costo SIN Comision]]</f>
        <v>-4</v>
      </c>
      <c r="M1492" s="16"/>
    </row>
    <row r="1493" ht="20" customHeight="1" spans="1:13">
      <c r="A1493" s="10">
        <v>45565</v>
      </c>
      <c r="B1493" s="11"/>
      <c r="C1493" s="11" t="s">
        <v>20861</v>
      </c>
      <c r="D1493" s="11" t="s">
        <v>20253</v>
      </c>
      <c r="E1493" s="11" t="s">
        <v>16932</v>
      </c>
      <c r="F1493" s="15" t="str">
        <f>IFERROR(VLOOKUP(VENTAS[[#This Row],[Código del producto Vendido]],STOCK[],5,FALSE),"-")</f>
        <v>Sandalias naranjas espadriles de saco atadas con hebilla al tobillo - Talla 38</v>
      </c>
      <c r="G1493" s="15">
        <v>1</v>
      </c>
      <c r="H1493" s="16">
        <v>35</v>
      </c>
      <c r="I1493" s="16">
        <f>VENTAS[[#This Row],[Cantidad]]*VENTAS[[#This Row],[Precio Venta]]</f>
        <v>35</v>
      </c>
      <c r="J1493" s="16">
        <f>IF(VENTAS[[#This Row],[Nombre del Gestor]]&gt;1,VENTAS[[#This Row],[Total]]*10%,0)</f>
        <v>3.5</v>
      </c>
      <c r="K14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10.4</v>
      </c>
      <c r="L1493" s="16">
        <f>VENTAS[[#This Row],[Total]]-VENTAS[[#This Row],[Comisión 10%]]-VENTAS[[#This Row],[Costo SIN Comision]]</f>
        <v>21.1</v>
      </c>
      <c r="M1493" s="16"/>
    </row>
    <row r="1494" ht="20" customHeight="1" spans="1:13">
      <c r="A1494" s="10">
        <v>45560</v>
      </c>
      <c r="B1494" s="11"/>
      <c r="C1494" s="11" t="s">
        <v>20862</v>
      </c>
      <c r="D1494" s="11" t="s">
        <v>20253</v>
      </c>
      <c r="E1494" s="11" t="s">
        <v>20863</v>
      </c>
      <c r="F1494" s="15" t="str">
        <f>IFERROR(VLOOKUP(VENTAS[[#This Row],[Código del producto Vendido]],STOCK[],5,FALSE),"-")</f>
        <v>-</v>
      </c>
      <c r="G1494" s="15">
        <v>1</v>
      </c>
      <c r="H1494" s="16">
        <v>25</v>
      </c>
      <c r="I1494" s="16">
        <f>VENTAS[[#This Row],[Cantidad]]*VENTAS[[#This Row],[Precio Venta]]</f>
        <v>25</v>
      </c>
      <c r="J1494" s="16">
        <f>IF(VENTAS[[#This Row],[Nombre del Gestor]]&gt;1,VENTAS[[#This Row],[Total]]*10%,0)</f>
        <v>2.5</v>
      </c>
      <c r="K14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94" s="16">
        <f>VENTAS[[#This Row],[Total]]-VENTAS[[#This Row],[Comisión 10%]]-VENTAS[[#This Row],[Costo SIN Comision]]</f>
        <v>-2.5</v>
      </c>
      <c r="M1494" s="16"/>
    </row>
    <row r="1495" ht="20" customHeight="1" spans="1:13">
      <c r="A1495" s="10">
        <v>45560</v>
      </c>
      <c r="B1495" s="11"/>
      <c r="C1495" s="11" t="s">
        <v>20864</v>
      </c>
      <c r="D1495" s="11" t="s">
        <v>20253</v>
      </c>
      <c r="E1495" s="11" t="s">
        <v>20835</v>
      </c>
      <c r="F1495" s="15" t="str">
        <f>IFERROR(VLOOKUP(VENTAS[[#This Row],[Código del producto Vendido]],STOCK[],5,FALSE),"-")</f>
        <v>-</v>
      </c>
      <c r="G1495" s="15">
        <v>1</v>
      </c>
      <c r="H1495" s="16">
        <v>25</v>
      </c>
      <c r="I1495" s="16">
        <f>VENTAS[[#This Row],[Cantidad]]*VENTAS[[#This Row],[Precio Venta]]</f>
        <v>25</v>
      </c>
      <c r="J1495" s="16">
        <f>IF(VENTAS[[#This Row],[Nombre del Gestor]]&gt;1,VENTAS[[#This Row],[Total]]*10%,0)</f>
        <v>2.5</v>
      </c>
      <c r="K14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95" s="16">
        <f>VENTAS[[#This Row],[Total]]-VENTAS[[#This Row],[Comisión 10%]]-VENTAS[[#This Row],[Costo SIN Comision]]</f>
        <v>-2.5</v>
      </c>
      <c r="M1495" s="16"/>
    </row>
    <row r="1496" ht="20" customHeight="1" spans="1:13">
      <c r="A1496" s="10">
        <v>45560</v>
      </c>
      <c r="B1496" s="11"/>
      <c r="C1496" s="11" t="s">
        <v>20865</v>
      </c>
      <c r="D1496" s="11" t="s">
        <v>20253</v>
      </c>
      <c r="E1496" s="11" t="s">
        <v>20850</v>
      </c>
      <c r="F1496" s="15" t="str">
        <f>IFERROR(VLOOKUP(VENTAS[[#This Row],[Código del producto Vendido]],STOCK[],5,FALSE),"-")</f>
        <v>-</v>
      </c>
      <c r="G1496" s="15">
        <v>1</v>
      </c>
      <c r="H1496" s="16">
        <v>22</v>
      </c>
      <c r="I1496" s="16">
        <f>VENTAS[[#This Row],[Cantidad]]*VENTAS[[#This Row],[Precio Venta]]</f>
        <v>22</v>
      </c>
      <c r="J1496" s="16">
        <f>IF(VENTAS[[#This Row],[Nombre del Gestor]]&gt;1,VENTAS[[#This Row],[Total]]*10%,0)</f>
        <v>2.2</v>
      </c>
      <c r="K14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496" s="16">
        <f>VENTAS[[#This Row],[Total]]-VENTAS[[#This Row],[Comisión 10%]]-VENTAS[[#This Row],[Costo SIN Comision]]</f>
        <v>-2.2</v>
      </c>
      <c r="M1496" s="16"/>
    </row>
    <row r="1497" ht="20" customHeight="1" spans="1:13">
      <c r="A1497" s="10">
        <v>45558</v>
      </c>
      <c r="B1497" s="11"/>
      <c r="C1497" s="11" t="s">
        <v>20822</v>
      </c>
      <c r="D1497" s="11" t="s">
        <v>20253</v>
      </c>
      <c r="E1497" s="11" t="s">
        <v>20866</v>
      </c>
      <c r="F1497" s="15" t="str">
        <f>IFERROR(VLOOKUP(VENTAS[[#This Row],[Código del producto Vendido]],STOCK[],5,FALSE),"-")</f>
        <v>-</v>
      </c>
      <c r="G1497" s="15">
        <v>1</v>
      </c>
      <c r="H1497" s="16">
        <v>25</v>
      </c>
      <c r="I1497" s="16">
        <f>VENTAS[[#This Row],[Cantidad]]*VENTAS[[#This Row],[Precio Venta]]</f>
        <v>25</v>
      </c>
      <c r="J1497" s="16">
        <f>IF(VENTAS[[#This Row],[Nombre del Gestor]]&gt;1,VENTAS[[#This Row],[Total]]*10%,0)</f>
        <v>2.5</v>
      </c>
      <c r="K14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97" s="16">
        <f>VENTAS[[#This Row],[Total]]-VENTAS[[#This Row],[Comisión 10%]]-VENTAS[[#This Row],[Costo SIN Comision]]</f>
        <v>-2.5</v>
      </c>
      <c r="M1497" s="16"/>
    </row>
    <row r="1498" ht="20" customHeight="1" spans="1:13">
      <c r="A1498" s="10">
        <v>45536</v>
      </c>
      <c r="B1498" s="11"/>
      <c r="C1498" s="11" t="s">
        <v>20867</v>
      </c>
      <c r="D1498" s="11" t="s">
        <v>20253</v>
      </c>
      <c r="E1498" s="11" t="s">
        <v>20868</v>
      </c>
      <c r="F1498" s="15" t="str">
        <f>IFERROR(VLOOKUP(VENTAS[[#This Row],[Código del producto Vendido]],STOCK[],5,FALSE),"-")</f>
        <v>-</v>
      </c>
      <c r="G1498" s="15">
        <v>1</v>
      </c>
      <c r="H1498" s="16">
        <v>35</v>
      </c>
      <c r="I1498" s="16">
        <f>VENTAS[[#This Row],[Cantidad]]*VENTAS[[#This Row],[Precio Venta]]</f>
        <v>35</v>
      </c>
      <c r="J1498" s="16">
        <f>IF(VENTAS[[#This Row],[Nombre del Gestor]]&gt;1,VENTAS[[#This Row],[Total]]*10%,0)</f>
        <v>3.5</v>
      </c>
      <c r="K14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498" s="16">
        <f>VENTAS[[#This Row],[Total]]-VENTAS[[#This Row],[Comisión 10%]]-VENTAS[[#This Row],[Costo SIN Comision]]</f>
        <v>-3.5</v>
      </c>
      <c r="M1498" s="16"/>
    </row>
    <row r="1499" ht="20" customHeight="1" spans="1:13">
      <c r="A1499" s="10">
        <v>45565</v>
      </c>
      <c r="B1499" s="11"/>
      <c r="C1499" s="11" t="s">
        <v>20662</v>
      </c>
      <c r="D1499" s="11" t="s">
        <v>20377</v>
      </c>
      <c r="E1499" s="11" t="s">
        <v>20836</v>
      </c>
      <c r="F1499" s="15" t="str">
        <f>IFERROR(VLOOKUP(VENTAS[[#This Row],[Código del producto Vendido]],STOCK[],5,FALSE),"-")</f>
        <v>-</v>
      </c>
      <c r="G1499" s="15">
        <v>1</v>
      </c>
      <c r="H1499" s="16">
        <v>25</v>
      </c>
      <c r="I1499" s="16">
        <f>VENTAS[[#This Row],[Cantidad]]*VENTAS[[#This Row],[Precio Venta]]</f>
        <v>25</v>
      </c>
      <c r="J1499" s="16">
        <f>IF(VENTAS[[#This Row],[Nombre del Gestor]]&gt;1,VENTAS[[#This Row],[Total]]*10%,0)</f>
        <v>2.5</v>
      </c>
      <c r="K14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99" s="16">
        <f>VENTAS[[#This Row],[Total]]-VENTAS[[#This Row],[Comisión 10%]]-VENTAS[[#This Row],[Costo SIN Comision]]</f>
        <v>-2.5</v>
      </c>
      <c r="M1499" s="16"/>
    </row>
    <row r="1500" ht="20" customHeight="1" spans="1:13">
      <c r="A1500" s="10">
        <v>45565</v>
      </c>
      <c r="B1500" s="11"/>
      <c r="C1500" s="11" t="s">
        <v>20052</v>
      </c>
      <c r="D1500" s="11"/>
      <c r="E1500" s="11" t="s">
        <v>20868</v>
      </c>
      <c r="F1500" s="15" t="str">
        <f>IFERROR(VLOOKUP(VENTAS[[#This Row],[Código del producto Vendido]],STOCK[],5,FALSE),"-")</f>
        <v>-</v>
      </c>
      <c r="G1500" s="15">
        <v>2</v>
      </c>
      <c r="H1500" s="16">
        <v>35</v>
      </c>
      <c r="I1500" s="16">
        <f>VENTAS[[#This Row],[Cantidad]]*VENTAS[[#This Row],[Precio Venta]]</f>
        <v>70</v>
      </c>
      <c r="J1500" s="16">
        <f>IF(VENTAS[[#This Row],[Nombre del Gestor]]&gt;1,VENTAS[[#This Row],[Total]]*10%,0)</f>
        <v>0</v>
      </c>
      <c r="K15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70</v>
      </c>
      <c r="L1500" s="16">
        <f>VENTAS[[#This Row],[Total]]-VENTAS[[#This Row],[Comisión 10%]]-VENTAS[[#This Row],[Costo SIN Comision]]</f>
        <v>0</v>
      </c>
      <c r="M1500" s="16"/>
    </row>
    <row r="1501" ht="20" customHeight="1" spans="1:13">
      <c r="A1501" s="10">
        <v>45564</v>
      </c>
      <c r="B1501" s="11"/>
      <c r="C1501" s="11" t="s">
        <v>20696</v>
      </c>
      <c r="D1501" s="11" t="s">
        <v>19647</v>
      </c>
      <c r="E1501" s="11" t="s">
        <v>20869</v>
      </c>
      <c r="F1501" s="15" t="str">
        <f>IFERROR(VLOOKUP(VENTAS[[#This Row],[Código del producto Vendido]],STOCK[],5,FALSE),"-")</f>
        <v>-</v>
      </c>
      <c r="G1501" s="15">
        <v>1</v>
      </c>
      <c r="H1501" s="16">
        <v>20</v>
      </c>
      <c r="I1501" s="16">
        <f>VENTAS[[#This Row],[Cantidad]]*VENTAS[[#This Row],[Precio Venta]]</f>
        <v>20</v>
      </c>
      <c r="J1501" s="16">
        <f>IF(VENTAS[[#This Row],[Nombre del Gestor]]&gt;1,VENTAS[[#This Row],[Total]]*10%,0)</f>
        <v>2</v>
      </c>
      <c r="K15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501" s="16">
        <f>VENTAS[[#This Row],[Total]]-VENTAS[[#This Row],[Comisión 10%]]-VENTAS[[#This Row],[Costo SIN Comision]]</f>
        <v>-2</v>
      </c>
      <c r="M1501" s="16"/>
    </row>
    <row r="1502" ht="20" customHeight="1" spans="1:13">
      <c r="A1502" s="10">
        <v>45565</v>
      </c>
      <c r="B1502" s="11"/>
      <c r="C1502" s="11" t="s">
        <v>20870</v>
      </c>
      <c r="D1502" s="11" t="s">
        <v>20377</v>
      </c>
      <c r="E1502" s="11" t="s">
        <v>20871</v>
      </c>
      <c r="F1502" s="15" t="str">
        <f>IFERROR(VLOOKUP(VENTAS[[#This Row],[Código del producto Vendido]],STOCK[],5,FALSE),"-")</f>
        <v>-</v>
      </c>
      <c r="G1502" s="15">
        <v>1</v>
      </c>
      <c r="H1502" s="16">
        <v>30</v>
      </c>
      <c r="I1502" s="16">
        <f>VENTAS[[#This Row],[Cantidad]]*VENTAS[[#This Row],[Precio Venta]]</f>
        <v>30</v>
      </c>
      <c r="J1502" s="16">
        <f>IF(VENTAS[[#This Row],[Nombre del Gestor]]&gt;1,VENTAS[[#This Row],[Total]]*10%,0)</f>
        <v>3</v>
      </c>
      <c r="K15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02" s="16">
        <f>VENTAS[[#This Row],[Total]]-VENTAS[[#This Row],[Comisión 10%]]-VENTAS[[#This Row],[Costo SIN Comision]]</f>
        <v>-3</v>
      </c>
      <c r="M1502" s="16"/>
    </row>
    <row r="1503" ht="20" customHeight="1" spans="1:13">
      <c r="A1503" s="10">
        <v>45565</v>
      </c>
      <c r="B1503" s="11"/>
      <c r="C1503" s="11" t="s">
        <v>20872</v>
      </c>
      <c r="D1503" s="11" t="s">
        <v>20377</v>
      </c>
      <c r="E1503" s="11" t="s">
        <v>20873</v>
      </c>
      <c r="F1503" s="15" t="str">
        <f>IFERROR(VLOOKUP(VENTAS[[#This Row],[Código del producto Vendido]],STOCK[],5,FALSE),"-")</f>
        <v>-</v>
      </c>
      <c r="G1503" s="15">
        <v>1</v>
      </c>
      <c r="H1503" s="16">
        <v>22</v>
      </c>
      <c r="I1503" s="16">
        <f>VENTAS[[#This Row],[Cantidad]]*VENTAS[[#This Row],[Precio Venta]]</f>
        <v>22</v>
      </c>
      <c r="J1503" s="16">
        <f>IF(VENTAS[[#This Row],[Nombre del Gestor]]&gt;1,VENTAS[[#This Row],[Total]]*10%,0)</f>
        <v>2.2</v>
      </c>
      <c r="K15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03" s="16">
        <f>VENTAS[[#This Row],[Total]]-VENTAS[[#This Row],[Comisión 10%]]-VENTAS[[#This Row],[Costo SIN Comision]]</f>
        <v>-2.2</v>
      </c>
      <c r="M1503" s="16"/>
    </row>
    <row r="1504" ht="20" customHeight="1" spans="1:13">
      <c r="A1504" s="10">
        <v>45565</v>
      </c>
      <c r="B1504" s="11"/>
      <c r="C1504" s="11" t="s">
        <v>20874</v>
      </c>
      <c r="D1504" s="11" t="s">
        <v>20377</v>
      </c>
      <c r="E1504" s="11" t="s">
        <v>20017</v>
      </c>
      <c r="F1504" s="15" t="str">
        <f>IFERROR(VLOOKUP(VENTAS[[#This Row],[Código del producto Vendido]],STOCK[],5,FALSE),"-")</f>
        <v>-</v>
      </c>
      <c r="G1504" s="15">
        <v>1</v>
      </c>
      <c r="H1504" s="16">
        <v>7</v>
      </c>
      <c r="I1504" s="16">
        <f>VENTAS[[#This Row],[Cantidad]]*VENTAS[[#This Row],[Precio Venta]]</f>
        <v>7</v>
      </c>
      <c r="J1504" s="16">
        <f>IF(VENTAS[[#This Row],[Nombre del Gestor]]&gt;1,VENTAS[[#This Row],[Total]]*10%,0)</f>
        <v>0.7</v>
      </c>
      <c r="K15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1504" s="16">
        <f>VENTAS[[#This Row],[Total]]-VENTAS[[#This Row],[Comisión 10%]]-VENTAS[[#This Row],[Costo SIN Comision]]</f>
        <v>-0.7</v>
      </c>
      <c r="M1504" s="16"/>
    </row>
    <row r="1505" ht="20" customHeight="1" spans="1:13">
      <c r="A1505" s="10">
        <v>45565</v>
      </c>
      <c r="B1505" s="11"/>
      <c r="C1505" s="11" t="s">
        <v>20874</v>
      </c>
      <c r="D1505" s="11" t="s">
        <v>20377</v>
      </c>
      <c r="E1505" s="11" t="s">
        <v>20875</v>
      </c>
      <c r="F1505" s="15" t="str">
        <f>IFERROR(VLOOKUP(VENTAS[[#This Row],[Código del producto Vendido]],STOCK[],5,FALSE),"-")</f>
        <v>-</v>
      </c>
      <c r="G1505" s="15">
        <v>1</v>
      </c>
      <c r="H1505" s="16">
        <v>15</v>
      </c>
      <c r="I1505" s="16">
        <f>VENTAS[[#This Row],[Cantidad]]*VENTAS[[#This Row],[Precio Venta]]</f>
        <v>15</v>
      </c>
      <c r="J1505" s="16">
        <f>IF(VENTAS[[#This Row],[Nombre del Gestor]]&gt;1,VENTAS[[#This Row],[Total]]*10%,0)</f>
        <v>1.5</v>
      </c>
      <c r="K15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505" s="16">
        <f>VENTAS[[#This Row],[Total]]-VENTAS[[#This Row],[Comisión 10%]]-VENTAS[[#This Row],[Costo SIN Comision]]</f>
        <v>-1.5</v>
      </c>
      <c r="M1505" s="16"/>
    </row>
    <row r="1506" ht="20" customHeight="1" spans="1:13">
      <c r="A1506" s="10">
        <v>45564</v>
      </c>
      <c r="B1506" s="11"/>
      <c r="C1506" s="11" t="s">
        <v>20139</v>
      </c>
      <c r="D1506" s="11" t="s">
        <v>20377</v>
      </c>
      <c r="E1506" s="11" t="s">
        <v>20876</v>
      </c>
      <c r="F1506" s="15" t="str">
        <f>IFERROR(VLOOKUP(VENTAS[[#This Row],[Código del producto Vendido]],STOCK[],5,FALSE),"-")</f>
        <v>-</v>
      </c>
      <c r="G1506" s="15">
        <v>1</v>
      </c>
      <c r="H1506" s="16">
        <v>20</v>
      </c>
      <c r="I1506" s="16">
        <f>VENTAS[[#This Row],[Cantidad]]*VENTAS[[#This Row],[Precio Venta]]</f>
        <v>20</v>
      </c>
      <c r="J1506" s="16">
        <f>IF(VENTAS[[#This Row],[Nombre del Gestor]]&gt;1,VENTAS[[#This Row],[Total]]*10%,0)</f>
        <v>2</v>
      </c>
      <c r="K15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506" s="16">
        <f>VENTAS[[#This Row],[Total]]-VENTAS[[#This Row],[Comisión 10%]]-VENTAS[[#This Row],[Costo SIN Comision]]</f>
        <v>-2</v>
      </c>
      <c r="M1506" s="16"/>
    </row>
    <row r="1507" ht="20" customHeight="1" spans="1:13">
      <c r="A1507" s="10">
        <v>45564</v>
      </c>
      <c r="B1507" s="11"/>
      <c r="C1507" s="11" t="s">
        <v>20586</v>
      </c>
      <c r="D1507" s="11" t="s">
        <v>20377</v>
      </c>
      <c r="E1507" s="11" t="s">
        <v>20839</v>
      </c>
      <c r="F1507" s="15" t="str">
        <f>IFERROR(VLOOKUP(VENTAS[[#This Row],[Código del producto Vendido]],STOCK[],5,FALSE),"-")</f>
        <v>-</v>
      </c>
      <c r="G1507" s="15">
        <v>1</v>
      </c>
      <c r="H1507" s="16">
        <v>30</v>
      </c>
      <c r="I1507" s="16">
        <f>VENTAS[[#This Row],[Cantidad]]*VENTAS[[#This Row],[Precio Venta]]</f>
        <v>30</v>
      </c>
      <c r="J1507" s="16">
        <f>IF(VENTAS[[#This Row],[Nombre del Gestor]]&gt;1,VENTAS[[#This Row],[Total]]*10%,0)</f>
        <v>3</v>
      </c>
      <c r="K15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07" s="16">
        <f>VENTAS[[#This Row],[Total]]-VENTAS[[#This Row],[Comisión 10%]]-VENTAS[[#This Row],[Costo SIN Comision]]</f>
        <v>-3</v>
      </c>
      <c r="M1507" s="16"/>
    </row>
    <row r="1508" ht="20" customHeight="1" spans="1:13">
      <c r="A1508" s="10">
        <v>45564</v>
      </c>
      <c r="B1508" s="11"/>
      <c r="C1508" s="11" t="s">
        <v>20877</v>
      </c>
      <c r="D1508" s="11" t="s">
        <v>20377</v>
      </c>
      <c r="E1508" s="11" t="s">
        <v>20878</v>
      </c>
      <c r="F1508" s="15" t="str">
        <f>IFERROR(VLOOKUP(VENTAS[[#This Row],[Código del producto Vendido]],STOCK[],5,FALSE),"-")</f>
        <v>-</v>
      </c>
      <c r="G1508" s="15">
        <v>1</v>
      </c>
      <c r="H1508" s="16">
        <v>30</v>
      </c>
      <c r="I1508" s="16">
        <f>VENTAS[[#This Row],[Cantidad]]*VENTAS[[#This Row],[Precio Venta]]</f>
        <v>30</v>
      </c>
      <c r="J1508" s="16">
        <f>IF(VENTAS[[#This Row],[Nombre del Gestor]]&gt;1,VENTAS[[#This Row],[Total]]*10%,0)</f>
        <v>3</v>
      </c>
      <c r="K15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08" s="16">
        <f>VENTAS[[#This Row],[Total]]-VENTAS[[#This Row],[Comisión 10%]]-VENTAS[[#This Row],[Costo SIN Comision]]</f>
        <v>-3</v>
      </c>
      <c r="M1508" s="16"/>
    </row>
    <row r="1509" ht="20" customHeight="1" spans="1:13">
      <c r="A1509" s="10">
        <v>45563</v>
      </c>
      <c r="B1509" s="11"/>
      <c r="C1509" s="11" t="s">
        <v>20879</v>
      </c>
      <c r="D1509" s="11" t="s">
        <v>20377</v>
      </c>
      <c r="E1509" s="11" t="s">
        <v>20880</v>
      </c>
      <c r="F1509" s="15" t="str">
        <f>IFERROR(VLOOKUP(VENTAS[[#This Row],[Código del producto Vendido]],STOCK[],5,FALSE),"-")</f>
        <v>-</v>
      </c>
      <c r="G1509" s="15">
        <v>1</v>
      </c>
      <c r="H1509" s="16">
        <v>30</v>
      </c>
      <c r="I1509" s="16">
        <f>VENTAS[[#This Row],[Cantidad]]*VENTAS[[#This Row],[Precio Venta]]</f>
        <v>30</v>
      </c>
      <c r="J1509" s="16">
        <f>IF(VENTAS[[#This Row],[Nombre del Gestor]]&gt;1,VENTAS[[#This Row],[Total]]*10%,0)</f>
        <v>3</v>
      </c>
      <c r="K15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09" s="16">
        <f>VENTAS[[#This Row],[Total]]-VENTAS[[#This Row],[Comisión 10%]]-VENTAS[[#This Row],[Costo SIN Comision]]</f>
        <v>-3</v>
      </c>
      <c r="M1509" s="16"/>
    </row>
    <row r="1510" ht="20" customHeight="1" spans="1:13">
      <c r="A1510" s="10">
        <v>45563</v>
      </c>
      <c r="B1510" s="11"/>
      <c r="C1510" s="11" t="s">
        <v>20858</v>
      </c>
      <c r="D1510" s="11" t="s">
        <v>20377</v>
      </c>
      <c r="E1510" s="11" t="s">
        <v>20881</v>
      </c>
      <c r="F1510" s="15" t="str">
        <f>IFERROR(VLOOKUP(VENTAS[[#This Row],[Código del producto Vendido]],STOCK[],5,FALSE),"-")</f>
        <v>-</v>
      </c>
      <c r="G1510" s="15">
        <v>1</v>
      </c>
      <c r="H1510" s="16">
        <v>20</v>
      </c>
      <c r="I1510" s="16">
        <f>VENTAS[[#This Row],[Cantidad]]*VENTAS[[#This Row],[Precio Venta]]</f>
        <v>20</v>
      </c>
      <c r="J1510" s="16">
        <f>IF(VENTAS[[#This Row],[Nombre del Gestor]]&gt;1,VENTAS[[#This Row],[Total]]*10%,0)</f>
        <v>2</v>
      </c>
      <c r="K15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510" s="16">
        <f>VENTAS[[#This Row],[Total]]-VENTAS[[#This Row],[Comisión 10%]]-VENTAS[[#This Row],[Costo SIN Comision]]</f>
        <v>-2</v>
      </c>
      <c r="M1510" s="16"/>
    </row>
    <row r="1511" ht="20" customHeight="1" spans="1:13">
      <c r="A1511" s="10">
        <v>45563</v>
      </c>
      <c r="B1511" s="11"/>
      <c r="C1511" s="11" t="s">
        <v>20882</v>
      </c>
      <c r="D1511" s="11" t="s">
        <v>20377</v>
      </c>
      <c r="E1511" s="11" t="s">
        <v>20883</v>
      </c>
      <c r="F1511" s="15" t="str">
        <f>IFERROR(VLOOKUP(VENTAS[[#This Row],[Código del producto Vendido]],STOCK[],5,FALSE),"-")</f>
        <v>-</v>
      </c>
      <c r="G1511" s="15">
        <v>1</v>
      </c>
      <c r="H1511" s="16">
        <v>25</v>
      </c>
      <c r="I1511" s="16">
        <f>VENTAS[[#This Row],[Cantidad]]*VENTAS[[#This Row],[Precio Venta]]</f>
        <v>25</v>
      </c>
      <c r="J1511" s="16">
        <f>IF(VENTAS[[#This Row],[Nombre del Gestor]]&gt;1,VENTAS[[#This Row],[Total]]*10%,0)</f>
        <v>2.5</v>
      </c>
      <c r="K15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11" s="16">
        <f>VENTAS[[#This Row],[Total]]-VENTAS[[#This Row],[Comisión 10%]]-VENTAS[[#This Row],[Costo SIN Comision]]</f>
        <v>-2.5</v>
      </c>
      <c r="M1511" s="16"/>
    </row>
    <row r="1512" ht="20" customHeight="1" spans="1:13">
      <c r="A1512" s="10">
        <v>45563</v>
      </c>
      <c r="B1512" s="11"/>
      <c r="C1512" s="11" t="s">
        <v>20884</v>
      </c>
      <c r="D1512" s="11" t="s">
        <v>20377</v>
      </c>
      <c r="E1512" s="11" t="s">
        <v>20885</v>
      </c>
      <c r="F1512" s="15" t="str">
        <f>IFERROR(VLOOKUP(VENTAS[[#This Row],[Código del producto Vendido]],STOCK[],5,FALSE),"-")</f>
        <v>-</v>
      </c>
      <c r="G1512" s="15">
        <v>1</v>
      </c>
      <c r="H1512" s="16">
        <v>22</v>
      </c>
      <c r="I1512" s="16">
        <f>VENTAS[[#This Row],[Cantidad]]*VENTAS[[#This Row],[Precio Venta]]</f>
        <v>22</v>
      </c>
      <c r="J1512" s="16">
        <f>IF(VENTAS[[#This Row],[Nombre del Gestor]]&gt;1,VENTAS[[#This Row],[Total]]*10%,0)</f>
        <v>2.2</v>
      </c>
      <c r="K15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12" s="16">
        <f>VENTAS[[#This Row],[Total]]-VENTAS[[#This Row],[Comisión 10%]]-VENTAS[[#This Row],[Costo SIN Comision]]</f>
        <v>-2.2</v>
      </c>
      <c r="M1512" s="16"/>
    </row>
    <row r="1513" ht="20" customHeight="1" spans="1:13">
      <c r="A1513" s="10">
        <v>45562</v>
      </c>
      <c r="B1513" s="11"/>
      <c r="C1513" s="11" t="s">
        <v>20886</v>
      </c>
      <c r="D1513" s="11" t="s">
        <v>20377</v>
      </c>
      <c r="E1513" s="11" t="s">
        <v>20835</v>
      </c>
      <c r="F1513" s="15" t="str">
        <f>IFERROR(VLOOKUP(VENTAS[[#This Row],[Código del producto Vendido]],STOCK[],5,FALSE),"-")</f>
        <v>-</v>
      </c>
      <c r="G1513" s="15">
        <v>1</v>
      </c>
      <c r="H1513" s="16">
        <v>25</v>
      </c>
      <c r="I1513" s="16">
        <f>VENTAS[[#This Row],[Cantidad]]*VENTAS[[#This Row],[Precio Venta]]</f>
        <v>25</v>
      </c>
      <c r="J1513" s="16">
        <f>IF(VENTAS[[#This Row],[Nombre del Gestor]]&gt;1,VENTAS[[#This Row],[Total]]*10%,0)</f>
        <v>2.5</v>
      </c>
      <c r="K15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13" s="16">
        <f>VENTAS[[#This Row],[Total]]-VENTAS[[#This Row],[Comisión 10%]]-VENTAS[[#This Row],[Costo SIN Comision]]</f>
        <v>-2.5</v>
      </c>
      <c r="M1513" s="16"/>
    </row>
    <row r="1514" ht="20" customHeight="1" spans="1:13">
      <c r="A1514" s="10">
        <v>45562</v>
      </c>
      <c r="B1514" s="11"/>
      <c r="C1514" s="11" t="s">
        <v>20887</v>
      </c>
      <c r="D1514" s="11" t="s">
        <v>20377</v>
      </c>
      <c r="E1514" s="11" t="s">
        <v>16431</v>
      </c>
      <c r="F1514" s="15" t="str">
        <f>IFERROR(VLOOKUP(VENTAS[[#This Row],[Código del producto Vendido]],STOCK[],5,FALSE),"-")</f>
        <v>Top corsetero asimétrico - Talla M</v>
      </c>
      <c r="G1514" s="15">
        <v>1</v>
      </c>
      <c r="H1514" s="16">
        <v>9</v>
      </c>
      <c r="I1514" s="16">
        <f>VENTAS[[#This Row],[Cantidad]]*VENTAS[[#This Row],[Precio Venta]]</f>
        <v>9</v>
      </c>
      <c r="J1514" s="16">
        <f>IF(VENTAS[[#This Row],[Nombre del Gestor]]&gt;1,VENTAS[[#This Row],[Total]]*10%,0)</f>
        <v>0.9</v>
      </c>
      <c r="K15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5.20833333333333</v>
      </c>
      <c r="L1514" s="16">
        <f>VENTAS[[#This Row],[Total]]-VENTAS[[#This Row],[Comisión 10%]]-VENTAS[[#This Row],[Costo SIN Comision]]</f>
        <v>2.89166666666667</v>
      </c>
      <c r="M1514" s="16"/>
    </row>
    <row r="1515" ht="20" customHeight="1" spans="1:13">
      <c r="A1515" s="10">
        <v>45561</v>
      </c>
      <c r="B1515" s="11"/>
      <c r="C1515" s="11" t="s">
        <v>20888</v>
      </c>
      <c r="D1515" s="11" t="s">
        <v>20377</v>
      </c>
      <c r="E1515" s="11" t="s">
        <v>16588</v>
      </c>
      <c r="F1515" s="15" t="str">
        <f>IFERROR(VLOOKUP(VENTAS[[#This Row],[Código del producto Vendido]],STOCK[],5,FALSE),"-")</f>
        <v>Camiseta acanalada de bajo asimétrico naranja - Talla M</v>
      </c>
      <c r="G1515" s="15">
        <v>1</v>
      </c>
      <c r="H1515" s="16">
        <v>12</v>
      </c>
      <c r="I1515" s="16">
        <f>VENTAS[[#This Row],[Cantidad]]*VENTAS[[#This Row],[Precio Venta]]</f>
        <v>12</v>
      </c>
      <c r="J1515" s="16">
        <f>IF(VENTAS[[#This Row],[Nombre del Gestor]]&gt;1,VENTAS[[#This Row],[Total]]*10%,0)</f>
        <v>1.2</v>
      </c>
      <c r="K15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515" s="16">
        <f>VENTAS[[#This Row],[Total]]-VENTAS[[#This Row],[Comisión 10%]]-VENTAS[[#This Row],[Costo SIN Comision]]</f>
        <v>1.8</v>
      </c>
      <c r="M1515" s="16"/>
    </row>
    <row r="1516" ht="20" customHeight="1" spans="1:13">
      <c r="A1516" s="10">
        <v>45560</v>
      </c>
      <c r="B1516" s="11"/>
      <c r="C1516" s="11" t="s">
        <v>20889</v>
      </c>
      <c r="D1516" s="11" t="s">
        <v>20377</v>
      </c>
      <c r="E1516" s="11" t="s">
        <v>20890</v>
      </c>
      <c r="F1516" s="15" t="str">
        <f>IFERROR(VLOOKUP(VENTAS[[#This Row],[Código del producto Vendido]],STOCK[],5,FALSE),"-")</f>
        <v>-</v>
      </c>
      <c r="G1516" s="15">
        <v>1</v>
      </c>
      <c r="H1516" s="16">
        <v>30</v>
      </c>
      <c r="I1516" s="16">
        <f>VENTAS[[#This Row],[Cantidad]]*VENTAS[[#This Row],[Precio Venta]]</f>
        <v>30</v>
      </c>
      <c r="J1516" s="16">
        <f>IF(VENTAS[[#This Row],[Nombre del Gestor]]&gt;1,VENTAS[[#This Row],[Total]]*10%,0)</f>
        <v>3</v>
      </c>
      <c r="K15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16" s="16">
        <f>VENTAS[[#This Row],[Total]]-VENTAS[[#This Row],[Comisión 10%]]-VENTAS[[#This Row],[Costo SIN Comision]]</f>
        <v>-3</v>
      </c>
      <c r="M1516" s="16"/>
    </row>
    <row r="1517" ht="20" customHeight="1" spans="1:13">
      <c r="A1517" s="10">
        <v>45560</v>
      </c>
      <c r="B1517" s="11"/>
      <c r="C1517" s="11" t="s">
        <v>20889</v>
      </c>
      <c r="D1517" s="11" t="s">
        <v>20377</v>
      </c>
      <c r="E1517" s="11" t="s">
        <v>16796</v>
      </c>
      <c r="F1517" s="15" t="str">
        <f>IFERROR(VLOOKUP(VENTAS[[#This Row],[Código del producto Vendido]],STOCK[],5,FALSE),"-")</f>
        <v>Pantalón cigarrette ajustado elegante - Talla M</v>
      </c>
      <c r="G1517" s="15">
        <v>1</v>
      </c>
      <c r="H1517" s="16">
        <v>35</v>
      </c>
      <c r="I1517" s="16">
        <f>VENTAS[[#This Row],[Cantidad]]*VENTAS[[#This Row],[Precio Venta]]</f>
        <v>35</v>
      </c>
      <c r="J1517" s="16">
        <f>IF(VENTAS[[#This Row],[Nombre del Gestor]]&gt;1,VENTAS[[#This Row],[Total]]*10%,0)</f>
        <v>3.5</v>
      </c>
      <c r="K15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16.1944418331375</v>
      </c>
      <c r="L1517" s="16">
        <f>VENTAS[[#This Row],[Total]]-VENTAS[[#This Row],[Comisión 10%]]-VENTAS[[#This Row],[Costo SIN Comision]]</f>
        <v>15.3055581668625</v>
      </c>
      <c r="M1517" s="16"/>
    </row>
    <row r="1518" ht="20" customHeight="1" spans="1:13">
      <c r="A1518" s="10">
        <v>45554</v>
      </c>
      <c r="B1518" s="11"/>
      <c r="C1518" s="11" t="s">
        <v>20874</v>
      </c>
      <c r="D1518" s="11" t="s">
        <v>20377</v>
      </c>
      <c r="E1518" s="11" t="s">
        <v>20288</v>
      </c>
      <c r="F1518" s="15" t="str">
        <f>IFERROR(VLOOKUP(VENTAS[[#This Row],[Código del producto Vendido]],STOCK[],5,FALSE),"-")</f>
        <v>-</v>
      </c>
      <c r="G1518" s="15">
        <v>1</v>
      </c>
      <c r="H1518" s="16">
        <v>9</v>
      </c>
      <c r="I1518" s="16">
        <f>VENTAS[[#This Row],[Cantidad]]*VENTAS[[#This Row],[Precio Venta]]</f>
        <v>9</v>
      </c>
      <c r="J1518" s="16">
        <f>IF(VENTAS[[#This Row],[Nombre del Gestor]]&gt;1,VENTAS[[#This Row],[Total]]*10%,0)</f>
        <v>0.9</v>
      </c>
      <c r="K15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518" s="16">
        <f>VENTAS[[#This Row],[Total]]-VENTAS[[#This Row],[Comisión 10%]]-VENTAS[[#This Row],[Costo SIN Comision]]</f>
        <v>-0.9</v>
      </c>
      <c r="M1518" s="16"/>
    </row>
    <row r="1519" ht="20" customHeight="1" spans="1:13">
      <c r="A1519" s="10">
        <v>45552</v>
      </c>
      <c r="B1519" s="11"/>
      <c r="C1519" s="11" t="s">
        <v>20858</v>
      </c>
      <c r="D1519" s="11" t="s">
        <v>20377</v>
      </c>
      <c r="E1519" s="11" t="s">
        <v>20362</v>
      </c>
      <c r="F1519" s="15" t="str">
        <f>IFERROR(VLOOKUP(VENTAS[[#This Row],[Código del producto Vendido]],STOCK[],5,FALSE),"-")</f>
        <v>-</v>
      </c>
      <c r="G1519" s="15">
        <v>1</v>
      </c>
      <c r="H1519" s="16">
        <v>14</v>
      </c>
      <c r="I1519" s="16">
        <f>VENTAS[[#This Row],[Cantidad]]*VENTAS[[#This Row],[Precio Venta]]</f>
        <v>14</v>
      </c>
      <c r="J1519" s="16">
        <f>IF(VENTAS[[#This Row],[Nombre del Gestor]]&gt;1,VENTAS[[#This Row],[Total]]*10%,0)</f>
        <v>1.4</v>
      </c>
      <c r="K15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1519" s="16">
        <f>VENTAS[[#This Row],[Total]]-VENTAS[[#This Row],[Comisión 10%]]-VENTAS[[#This Row],[Costo SIN Comision]]</f>
        <v>-1.4</v>
      </c>
      <c r="M1519" s="16"/>
    </row>
    <row r="1520" ht="20" customHeight="1" spans="1:13">
      <c r="A1520" s="10">
        <v>45548</v>
      </c>
      <c r="B1520" s="11"/>
      <c r="C1520" s="11" t="s">
        <v>20820</v>
      </c>
      <c r="D1520" s="11" t="s">
        <v>20377</v>
      </c>
      <c r="E1520" s="11" t="s">
        <v>20073</v>
      </c>
      <c r="F1520" s="15" t="str">
        <f>IFERROR(VLOOKUP(VENTAS[[#This Row],[Código del producto Vendido]],STOCK[],5,FALSE),"-")</f>
        <v>-</v>
      </c>
      <c r="G1520" s="15">
        <v>1</v>
      </c>
      <c r="H1520" s="16">
        <v>9</v>
      </c>
      <c r="I1520" s="16">
        <f>VENTAS[[#This Row],[Cantidad]]*VENTAS[[#This Row],[Precio Venta]]</f>
        <v>9</v>
      </c>
      <c r="J1520" s="16">
        <f>IF(VENTAS[[#This Row],[Nombre del Gestor]]&gt;1,VENTAS[[#This Row],[Total]]*10%,0)</f>
        <v>0.9</v>
      </c>
      <c r="K15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520" s="16">
        <f>VENTAS[[#This Row],[Total]]-VENTAS[[#This Row],[Comisión 10%]]-VENTAS[[#This Row],[Costo SIN Comision]]</f>
        <v>-0.9</v>
      </c>
      <c r="M1520" s="16"/>
    </row>
    <row r="1521" ht="20" customHeight="1" spans="1:13">
      <c r="A1521" s="10">
        <v>45544</v>
      </c>
      <c r="B1521" s="11"/>
      <c r="C1521" s="11" t="s">
        <v>20882</v>
      </c>
      <c r="D1521" s="11" t="s">
        <v>20377</v>
      </c>
      <c r="E1521" s="11" t="s">
        <v>20121</v>
      </c>
      <c r="F1521" s="15" t="str">
        <f>IFERROR(VLOOKUP(VENTAS[[#This Row],[Código del producto Vendido]],STOCK[],5,FALSE),"-")</f>
        <v>-</v>
      </c>
      <c r="G1521" s="15">
        <v>1</v>
      </c>
      <c r="H1521" s="16">
        <v>25</v>
      </c>
      <c r="I1521" s="16">
        <f>VENTAS[[#This Row],[Cantidad]]*VENTAS[[#This Row],[Precio Venta]]</f>
        <v>25</v>
      </c>
      <c r="J1521" s="16">
        <f>IF(VENTAS[[#This Row],[Nombre del Gestor]]&gt;1,VENTAS[[#This Row],[Total]]*10%,0)</f>
        <v>2.5</v>
      </c>
      <c r="K15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21" s="16">
        <f>VENTAS[[#This Row],[Total]]-VENTAS[[#This Row],[Comisión 10%]]-VENTAS[[#This Row],[Costo SIN Comision]]</f>
        <v>-2.5</v>
      </c>
      <c r="M1521" s="16"/>
    </row>
    <row r="1522" ht="20" customHeight="1" spans="1:13">
      <c r="A1522" s="10">
        <v>45565</v>
      </c>
      <c r="B1522" s="11"/>
      <c r="C1522" s="11" t="s">
        <v>20891</v>
      </c>
      <c r="D1522" s="11" t="s">
        <v>20892</v>
      </c>
      <c r="E1522" s="11" t="s">
        <v>20863</v>
      </c>
      <c r="F1522" s="15" t="str">
        <f>IFERROR(VLOOKUP(VENTAS[[#This Row],[Código del producto Vendido]],STOCK[],5,FALSE),"-")</f>
        <v>-</v>
      </c>
      <c r="G1522" s="15">
        <v>1</v>
      </c>
      <c r="H1522" s="16">
        <v>25</v>
      </c>
      <c r="I1522" s="16">
        <f>VENTAS[[#This Row],[Cantidad]]*VENTAS[[#This Row],[Precio Venta]]</f>
        <v>25</v>
      </c>
      <c r="J1522" s="16">
        <f>IF(VENTAS[[#This Row],[Nombre del Gestor]]&gt;1,VENTAS[[#This Row],[Total]]*10%,0)</f>
        <v>2.5</v>
      </c>
      <c r="K15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22" s="16">
        <f>VENTAS[[#This Row],[Total]]-VENTAS[[#This Row],[Comisión 10%]]-VENTAS[[#This Row],[Costo SIN Comision]]</f>
        <v>-2.5</v>
      </c>
      <c r="M1522" s="16"/>
    </row>
    <row r="1523" ht="20" customHeight="1" spans="1:13">
      <c r="A1523" s="10">
        <v>45564</v>
      </c>
      <c r="B1523" s="11"/>
      <c r="C1523" s="11" t="s">
        <v>20534</v>
      </c>
      <c r="D1523" s="11" t="s">
        <v>20892</v>
      </c>
      <c r="E1523" s="11" t="s">
        <v>20850</v>
      </c>
      <c r="F1523" s="15" t="str">
        <f>IFERROR(VLOOKUP(VENTAS[[#This Row],[Código del producto Vendido]],STOCK[],5,FALSE),"-")</f>
        <v>-</v>
      </c>
      <c r="G1523" s="15">
        <v>1</v>
      </c>
      <c r="H1523" s="16">
        <v>25</v>
      </c>
      <c r="I1523" s="16">
        <f>VENTAS[[#This Row],[Cantidad]]*VENTAS[[#This Row],[Precio Venta]]</f>
        <v>25</v>
      </c>
      <c r="J1523" s="16">
        <f>IF(VENTAS[[#This Row],[Nombre del Gestor]]&gt;1,VENTAS[[#This Row],[Total]]*10%,0)</f>
        <v>2.5</v>
      </c>
      <c r="K15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23" s="16">
        <f>VENTAS[[#This Row],[Total]]-VENTAS[[#This Row],[Comisión 10%]]-VENTAS[[#This Row],[Costo SIN Comision]]</f>
        <v>-2.5</v>
      </c>
      <c r="M1523" s="16"/>
    </row>
    <row r="1524" ht="20" customHeight="1" spans="1:13">
      <c r="A1524" s="10">
        <v>45563</v>
      </c>
      <c r="B1524" s="11"/>
      <c r="C1524" s="11" t="s">
        <v>20893</v>
      </c>
      <c r="D1524" s="11" t="s">
        <v>20892</v>
      </c>
      <c r="E1524" s="11" t="s">
        <v>20585</v>
      </c>
      <c r="F1524" s="15" t="str">
        <f>IFERROR(VLOOKUP(VENTAS[[#This Row],[Código del producto Vendido]],STOCK[],5,FALSE),"-")</f>
        <v>-</v>
      </c>
      <c r="G1524" s="15">
        <v>1</v>
      </c>
      <c r="H1524" s="16">
        <v>18</v>
      </c>
      <c r="I1524" s="16">
        <f>VENTAS[[#This Row],[Cantidad]]*VENTAS[[#This Row],[Precio Venta]]</f>
        <v>18</v>
      </c>
      <c r="J1524" s="16">
        <f>IF(VENTAS[[#This Row],[Nombre del Gestor]]&gt;1,VENTAS[[#This Row],[Total]]*10%,0)</f>
        <v>1.8</v>
      </c>
      <c r="K15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524" s="16">
        <f>VENTAS[[#This Row],[Total]]-VENTAS[[#This Row],[Comisión 10%]]-VENTAS[[#This Row],[Costo SIN Comision]]</f>
        <v>-1.8</v>
      </c>
      <c r="M1524" s="16"/>
    </row>
    <row r="1525" ht="20" customHeight="1" spans="1:13">
      <c r="A1525" s="10">
        <v>45562</v>
      </c>
      <c r="B1525" s="11"/>
      <c r="C1525" s="11" t="s">
        <v>20894</v>
      </c>
      <c r="D1525" s="11" t="s">
        <v>20892</v>
      </c>
      <c r="E1525" s="11" t="s">
        <v>16523</v>
      </c>
      <c r="F1525" s="15" t="str">
        <f>IFERROR(VLOOKUP(VENTAS[[#This Row],[Código del producto Vendido]],STOCK[],5,FALSE),"-")</f>
        <v>Falda de trabajo - Talla L</v>
      </c>
      <c r="G1525" s="15">
        <v>1</v>
      </c>
      <c r="H1525" s="16">
        <v>12</v>
      </c>
      <c r="I1525" s="16">
        <f>VENTAS[[#This Row],[Cantidad]]*VENTAS[[#This Row],[Precio Venta]]</f>
        <v>12</v>
      </c>
      <c r="J1525" s="16">
        <f>IF(VENTAS[[#This Row],[Nombre del Gestor]]&gt;1,VENTAS[[#This Row],[Total]]*10%,0)</f>
        <v>1.2</v>
      </c>
      <c r="K15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525" s="16">
        <f>VENTAS[[#This Row],[Total]]-VENTAS[[#This Row],[Comisión 10%]]-VENTAS[[#This Row],[Costo SIN Comision]]</f>
        <v>-1.2</v>
      </c>
      <c r="M1525" s="16"/>
    </row>
    <row r="1526" ht="20" customHeight="1" spans="1:13">
      <c r="A1526" s="10">
        <v>45562</v>
      </c>
      <c r="B1526" s="11"/>
      <c r="C1526" s="11" t="s">
        <v>20895</v>
      </c>
      <c r="D1526" s="11" t="s">
        <v>20892</v>
      </c>
      <c r="E1526" s="11" t="s">
        <v>17836</v>
      </c>
      <c r="F1526" s="15" t="str">
        <f>IFERROR(VLOOKUP(VENTAS[[#This Row],[Código del producto Vendido]],STOCK[],5,FALSE),"-")</f>
        <v>Pantalón alto de pierna ancha color caramelo - Talla S</v>
      </c>
      <c r="G1526" s="15">
        <v>1</v>
      </c>
      <c r="H1526" s="16">
        <v>30</v>
      </c>
      <c r="I1526" s="16">
        <f>VENTAS[[#This Row],[Cantidad]]*VENTAS[[#This Row],[Precio Venta]]</f>
        <v>30</v>
      </c>
      <c r="J1526" s="16">
        <f>IF(VENTAS[[#This Row],[Nombre del Gestor]]&gt;1,VENTAS[[#This Row],[Total]]*10%,0)</f>
        <v>3</v>
      </c>
      <c r="K15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12.63</v>
      </c>
      <c r="L1526" s="16">
        <f>VENTAS[[#This Row],[Total]]-VENTAS[[#This Row],[Comisión 10%]]-VENTAS[[#This Row],[Costo SIN Comision]]</f>
        <v>14.37</v>
      </c>
      <c r="M1526" s="16"/>
    </row>
    <row r="1527" ht="20" customHeight="1" spans="1:13">
      <c r="A1527" s="10">
        <v>45561</v>
      </c>
      <c r="B1527" s="11"/>
      <c r="C1527" s="11" t="s">
        <v>20896</v>
      </c>
      <c r="D1527" s="11" t="s">
        <v>20892</v>
      </c>
      <c r="E1527" s="11" t="s">
        <v>20897</v>
      </c>
      <c r="F1527" s="15" t="str">
        <f>IFERROR(VLOOKUP(VENTAS[[#This Row],[Código del producto Vendido]],STOCK[],5,FALSE),"-")</f>
        <v>-</v>
      </c>
      <c r="G1527" s="15">
        <v>1</v>
      </c>
      <c r="H1527" s="16">
        <v>30</v>
      </c>
      <c r="I1527" s="16">
        <f>VENTAS[[#This Row],[Cantidad]]*VENTAS[[#This Row],[Precio Venta]]</f>
        <v>30</v>
      </c>
      <c r="J1527" s="16">
        <f>IF(VENTAS[[#This Row],[Nombre del Gestor]]&gt;1,VENTAS[[#This Row],[Total]]*10%,0)</f>
        <v>3</v>
      </c>
      <c r="K15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27" s="16">
        <f>VENTAS[[#This Row],[Total]]-VENTAS[[#This Row],[Comisión 10%]]-VENTAS[[#This Row],[Costo SIN Comision]]</f>
        <v>-3</v>
      </c>
      <c r="M1527" s="16"/>
    </row>
    <row r="1528" ht="20" customHeight="1" spans="1:13">
      <c r="A1528" s="10">
        <v>45561</v>
      </c>
      <c r="B1528" s="11"/>
      <c r="C1528" s="11" t="s">
        <v>20580</v>
      </c>
      <c r="D1528" s="11" t="s">
        <v>20892</v>
      </c>
      <c r="E1528" s="11" t="s">
        <v>20274</v>
      </c>
      <c r="F1528" s="15" t="str">
        <f>IFERROR(VLOOKUP(VENTAS[[#This Row],[Código del producto Vendido]],STOCK[],5,FALSE),"-")</f>
        <v>-</v>
      </c>
      <c r="G1528" s="15">
        <v>1</v>
      </c>
      <c r="H1528" s="16">
        <v>12</v>
      </c>
      <c r="I1528" s="16">
        <f>VENTAS[[#This Row],[Cantidad]]*VENTAS[[#This Row],[Precio Venta]]</f>
        <v>12</v>
      </c>
      <c r="J1528" s="16">
        <f>IF(VENTAS[[#This Row],[Nombre del Gestor]]&gt;1,VENTAS[[#This Row],[Total]]*10%,0)</f>
        <v>1.2</v>
      </c>
      <c r="K15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528" s="16">
        <f>VENTAS[[#This Row],[Total]]-VENTAS[[#This Row],[Comisión 10%]]-VENTAS[[#This Row],[Costo SIN Comision]]</f>
        <v>-1.2</v>
      </c>
      <c r="M1528" s="16"/>
    </row>
    <row r="1529" ht="20" customHeight="1" spans="1:13">
      <c r="A1529" s="10">
        <v>45561</v>
      </c>
      <c r="B1529" s="11"/>
      <c r="C1529" s="11" t="s">
        <v>20898</v>
      </c>
      <c r="D1529" s="11" t="s">
        <v>20892</v>
      </c>
      <c r="E1529" s="11" t="s">
        <v>20899</v>
      </c>
      <c r="F1529" s="15" t="str">
        <f>IFERROR(VLOOKUP(VENTAS[[#This Row],[Código del producto Vendido]],STOCK[],5,FALSE),"-")</f>
        <v>-</v>
      </c>
      <c r="G1529" s="15">
        <v>1</v>
      </c>
      <c r="H1529" s="16">
        <v>30</v>
      </c>
      <c r="I1529" s="16">
        <f>VENTAS[[#This Row],[Cantidad]]*VENTAS[[#This Row],[Precio Venta]]</f>
        <v>30</v>
      </c>
      <c r="J1529" s="16">
        <f>IF(VENTAS[[#This Row],[Nombre del Gestor]]&gt;1,VENTAS[[#This Row],[Total]]*10%,0)</f>
        <v>3</v>
      </c>
      <c r="K15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29" s="16">
        <f>VENTAS[[#This Row],[Total]]-VENTAS[[#This Row],[Comisión 10%]]-VENTAS[[#This Row],[Costo SIN Comision]]</f>
        <v>-3</v>
      </c>
      <c r="M1529" s="16"/>
    </row>
    <row r="1530" ht="20" customHeight="1" spans="1:13">
      <c r="A1530" s="10">
        <v>45559</v>
      </c>
      <c r="B1530" s="11"/>
      <c r="C1530" s="11" t="s">
        <v>19959</v>
      </c>
      <c r="D1530" s="11" t="s">
        <v>20892</v>
      </c>
      <c r="E1530" s="11" t="s">
        <v>20564</v>
      </c>
      <c r="F1530" s="15" t="str">
        <f>IFERROR(VLOOKUP(VENTAS[[#This Row],[Código del producto Vendido]],STOCK[],5,FALSE),"-")</f>
        <v>-</v>
      </c>
      <c r="G1530" s="15">
        <v>1</v>
      </c>
      <c r="H1530" s="16">
        <v>30</v>
      </c>
      <c r="I1530" s="16">
        <f>VENTAS[[#This Row],[Cantidad]]*VENTAS[[#This Row],[Precio Venta]]</f>
        <v>30</v>
      </c>
      <c r="J1530" s="16">
        <f>IF(VENTAS[[#This Row],[Nombre del Gestor]]&gt;1,VENTAS[[#This Row],[Total]]*10%,0)</f>
        <v>3</v>
      </c>
      <c r="K15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30" s="16">
        <f>VENTAS[[#This Row],[Total]]-VENTAS[[#This Row],[Comisión 10%]]-VENTAS[[#This Row],[Costo SIN Comision]]</f>
        <v>-3</v>
      </c>
      <c r="M1530" s="16"/>
    </row>
    <row r="1531" ht="20" customHeight="1" spans="1:13">
      <c r="A1531" s="10">
        <v>45565</v>
      </c>
      <c r="B1531" s="11"/>
      <c r="C1531" s="11" t="s">
        <v>20900</v>
      </c>
      <c r="D1531" s="11" t="s">
        <v>20901</v>
      </c>
      <c r="E1531" s="11" t="s">
        <v>20883</v>
      </c>
      <c r="F1531" s="15" t="str">
        <f>IFERROR(VLOOKUP(VENTAS[[#This Row],[Código del producto Vendido]],STOCK[],5,FALSE),"-")</f>
        <v>-</v>
      </c>
      <c r="G1531" s="15">
        <v>1</v>
      </c>
      <c r="H1531" s="16">
        <v>25</v>
      </c>
      <c r="I1531" s="16">
        <f>VENTAS[[#This Row],[Cantidad]]*VENTAS[[#This Row],[Precio Venta]]</f>
        <v>25</v>
      </c>
      <c r="J1531" s="16">
        <f>IF(VENTAS[[#This Row],[Nombre del Gestor]]&gt;1,VENTAS[[#This Row],[Total]]*10%,0)</f>
        <v>2.5</v>
      </c>
      <c r="K15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31" s="16">
        <f>VENTAS[[#This Row],[Total]]-VENTAS[[#This Row],[Comisión 10%]]-VENTAS[[#This Row],[Costo SIN Comision]]</f>
        <v>-2.5</v>
      </c>
      <c r="M1531" s="16"/>
    </row>
    <row r="1532" ht="27" customHeight="1" spans="1:13">
      <c r="A1532" s="10">
        <v>45562</v>
      </c>
      <c r="B1532" s="11"/>
      <c r="C1532" s="11" t="s">
        <v>20902</v>
      </c>
      <c r="D1532" s="11" t="s">
        <v>20901</v>
      </c>
      <c r="E1532" s="11" t="s">
        <v>20850</v>
      </c>
      <c r="F1532" s="15" t="str">
        <f>IFERROR(VLOOKUP(VENTAS[[#This Row],[Código del producto Vendido]],STOCK[],5,FALSE),"-")</f>
        <v>-</v>
      </c>
      <c r="G1532" s="15">
        <v>1</v>
      </c>
      <c r="H1532" s="16">
        <v>22</v>
      </c>
      <c r="I1532" s="16">
        <f>VENTAS[[#This Row],[Cantidad]]*VENTAS[[#This Row],[Precio Venta]]</f>
        <v>22</v>
      </c>
      <c r="J1532" s="16">
        <f>IF(VENTAS[[#This Row],[Nombre del Gestor]]&gt;1,VENTAS[[#This Row],[Total]]*10%,0)</f>
        <v>2.2</v>
      </c>
      <c r="K15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32" s="16">
        <f>VENTAS[[#This Row],[Total]]-VENTAS[[#This Row],[Comisión 10%]]-VENTAS[[#This Row],[Costo SIN Comision]]</f>
        <v>-2.2</v>
      </c>
      <c r="M1532" s="16"/>
    </row>
    <row r="1533" ht="20" customHeight="1" spans="1:13">
      <c r="A1533" s="10">
        <v>45563</v>
      </c>
      <c r="B1533" s="11"/>
      <c r="C1533" s="11" t="s">
        <v>20903</v>
      </c>
      <c r="D1533" s="11" t="s">
        <v>20901</v>
      </c>
      <c r="E1533" s="11" t="s">
        <v>20881</v>
      </c>
      <c r="F1533" s="15" t="str">
        <f>IFERROR(VLOOKUP(VENTAS[[#This Row],[Código del producto Vendido]],STOCK[],5,FALSE),"-")</f>
        <v>-</v>
      </c>
      <c r="G1533" s="15">
        <v>1</v>
      </c>
      <c r="H1533" s="16">
        <v>20</v>
      </c>
      <c r="I1533" s="16">
        <f>VENTAS[[#This Row],[Cantidad]]*VENTAS[[#This Row],[Precio Venta]]</f>
        <v>20</v>
      </c>
      <c r="J1533" s="16">
        <f>IF(VENTAS[[#This Row],[Nombre del Gestor]]&gt;1,VENTAS[[#This Row],[Total]]*10%,0)</f>
        <v>2</v>
      </c>
      <c r="K15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533" s="16">
        <f>VENTAS[[#This Row],[Total]]-VENTAS[[#This Row],[Comisión 10%]]-VENTAS[[#This Row],[Costo SIN Comision]]</f>
        <v>-2</v>
      </c>
      <c r="M1533" s="16"/>
    </row>
    <row r="1534" ht="25" customHeight="1" spans="1:13">
      <c r="A1534" s="10">
        <v>45563</v>
      </c>
      <c r="B1534" s="11"/>
      <c r="C1534" s="11" t="s">
        <v>20904</v>
      </c>
      <c r="D1534" s="11" t="s">
        <v>20901</v>
      </c>
      <c r="E1534" s="11" t="s">
        <v>20370</v>
      </c>
      <c r="F1534" s="15" t="str">
        <f>IFERROR(VLOOKUP(VENTAS[[#This Row],[Código del producto Vendido]],STOCK[],5,FALSE),"-")</f>
        <v>-</v>
      </c>
      <c r="G1534" s="15">
        <v>1</v>
      </c>
      <c r="H1534" s="16">
        <v>30</v>
      </c>
      <c r="I1534" s="16">
        <f>VENTAS[[#This Row],[Cantidad]]*VENTAS[[#This Row],[Precio Venta]]</f>
        <v>30</v>
      </c>
      <c r="J1534" s="16">
        <f>IF(VENTAS[[#This Row],[Nombre del Gestor]]&gt;1,VENTAS[[#This Row],[Total]]*10%,0)</f>
        <v>3</v>
      </c>
      <c r="K15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34" s="16">
        <f>VENTAS[[#This Row],[Total]]-VENTAS[[#This Row],[Comisión 10%]]-VENTAS[[#This Row],[Costo SIN Comision]]</f>
        <v>-3</v>
      </c>
      <c r="M1534" s="16"/>
    </row>
    <row r="1535" ht="20" customHeight="1" spans="1:13">
      <c r="A1535" s="10">
        <v>45552</v>
      </c>
      <c r="B1535" s="11"/>
      <c r="C1535" s="11" t="s">
        <v>20905</v>
      </c>
      <c r="D1535" s="11" t="s">
        <v>20901</v>
      </c>
      <c r="E1535" s="11" t="s">
        <v>16664</v>
      </c>
      <c r="F1535" s="15" t="str">
        <f>IFERROR(VLOOKUP(VENTAS[[#This Row],[Código del producto Vendido]],STOCK[],5,FALSE),"-")</f>
        <v>Calcetines bajos - Talla Unitalla</v>
      </c>
      <c r="G1535" s="15">
        <v>5</v>
      </c>
      <c r="H1535" s="16">
        <v>1</v>
      </c>
      <c r="I1535" s="16">
        <f>VENTAS[[#This Row],[Cantidad]]*VENTAS[[#This Row],[Precio Venta]]</f>
        <v>5</v>
      </c>
      <c r="J1535" s="16">
        <f>IF(VENTAS[[#This Row],[Nombre del Gestor]]&gt;1,VENTAS[[#This Row],[Total]]*10%,0)</f>
        <v>0.5</v>
      </c>
      <c r="K15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2.14705882352941</v>
      </c>
      <c r="L1535" s="16">
        <f>VENTAS[[#This Row],[Total]]-VENTAS[[#This Row],[Comisión 10%]]-VENTAS[[#This Row],[Costo SIN Comision]]</f>
        <v>2.35294117647059</v>
      </c>
      <c r="M1535" s="16"/>
    </row>
    <row r="1536" ht="20" customHeight="1" spans="1:13">
      <c r="A1536" s="10">
        <v>45552</v>
      </c>
      <c r="B1536" s="11"/>
      <c r="C1536" s="11" t="s">
        <v>20903</v>
      </c>
      <c r="D1536" s="11" t="s">
        <v>20901</v>
      </c>
      <c r="E1536" s="11" t="s">
        <v>20789</v>
      </c>
      <c r="F1536" s="15" t="str">
        <f>IFERROR(VLOOKUP(VENTAS[[#This Row],[Código del producto Vendido]],STOCK[],5,FALSE),"-")</f>
        <v>-</v>
      </c>
      <c r="G1536" s="15">
        <v>0</v>
      </c>
      <c r="H1536" s="16">
        <v>25</v>
      </c>
      <c r="I1536" s="16">
        <f>VENTAS[[#This Row],[Cantidad]]*VENTAS[[#This Row],[Precio Venta]]</f>
        <v>0</v>
      </c>
      <c r="J1536" s="16">
        <f>IF(VENTAS[[#This Row],[Nombre del Gestor]]&gt;1,VENTAS[[#This Row],[Total]]*10%,0)</f>
        <v>0</v>
      </c>
      <c r="K15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536" s="16">
        <f>VENTAS[[#This Row],[Total]]-VENTAS[[#This Row],[Comisión 10%]]-VENTAS[[#This Row],[Costo SIN Comision]]</f>
        <v>0</v>
      </c>
      <c r="M1536" s="16"/>
    </row>
    <row r="1537" ht="20" customHeight="1" spans="1:13">
      <c r="A1537" s="10">
        <v>45565</v>
      </c>
      <c r="B1537" s="11"/>
      <c r="C1537" s="11" t="s">
        <v>20906</v>
      </c>
      <c r="D1537" s="11" t="s">
        <v>20388</v>
      </c>
      <c r="E1537" s="11" t="s">
        <v>20907</v>
      </c>
      <c r="F1537" s="15" t="str">
        <f>IFERROR(VLOOKUP(VENTAS[[#This Row],[Código del producto Vendido]],STOCK[],5,FALSE),"-")</f>
        <v>-</v>
      </c>
      <c r="G1537" s="15">
        <v>1</v>
      </c>
      <c r="H1537" s="16">
        <v>28</v>
      </c>
      <c r="I1537" s="16">
        <f>VENTAS[[#This Row],[Cantidad]]*VENTAS[[#This Row],[Precio Venta]]</f>
        <v>28</v>
      </c>
      <c r="J1537" s="16">
        <f>IF(VENTAS[[#This Row],[Nombre del Gestor]]&gt;1,VENTAS[[#This Row],[Total]]*10%,0)</f>
        <v>2.8</v>
      </c>
      <c r="K15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537" s="16">
        <f>VENTAS[[#This Row],[Total]]-VENTAS[[#This Row],[Comisión 10%]]-VENTAS[[#This Row],[Costo SIN Comision]]</f>
        <v>-2.8</v>
      </c>
      <c r="M1537" s="16"/>
    </row>
    <row r="1538" ht="20" customHeight="1" spans="1:13">
      <c r="A1538" s="10">
        <v>45563</v>
      </c>
      <c r="B1538" s="11"/>
      <c r="C1538" s="11" t="s">
        <v>20908</v>
      </c>
      <c r="D1538" s="11" t="s">
        <v>20388</v>
      </c>
      <c r="E1538" s="11" t="s">
        <v>20842</v>
      </c>
      <c r="F1538" s="15" t="str">
        <f>IFERROR(VLOOKUP(VENTAS[[#This Row],[Código del producto Vendido]],STOCK[],5,FALSE),"-")</f>
        <v>-</v>
      </c>
      <c r="G1538" s="15">
        <v>1</v>
      </c>
      <c r="H1538" s="16">
        <v>35</v>
      </c>
      <c r="I1538" s="16">
        <f>VENTAS[[#This Row],[Cantidad]]*VENTAS[[#This Row],[Precio Venta]]</f>
        <v>35</v>
      </c>
      <c r="J1538" s="16">
        <f>IF(VENTAS[[#This Row],[Nombre del Gestor]]&gt;1,VENTAS[[#This Row],[Total]]*10%,0)</f>
        <v>3.5</v>
      </c>
      <c r="K15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538" s="16">
        <f>VENTAS[[#This Row],[Total]]-VENTAS[[#This Row],[Comisión 10%]]-VENTAS[[#This Row],[Costo SIN Comision]]</f>
        <v>-3.5</v>
      </c>
      <c r="M1538" s="16"/>
    </row>
    <row r="1539" ht="20" customHeight="1" spans="1:13">
      <c r="A1539" s="10">
        <v>45560</v>
      </c>
      <c r="B1539" s="11"/>
      <c r="C1539" s="11" t="s">
        <v>20909</v>
      </c>
      <c r="D1539" s="11" t="s">
        <v>20388</v>
      </c>
      <c r="E1539" s="11" t="s">
        <v>20910</v>
      </c>
      <c r="F1539" s="15" t="str">
        <f>IFERROR(VLOOKUP(VENTAS[[#This Row],[Código del producto Vendido]],STOCK[],5,FALSE),"-")</f>
        <v>-</v>
      </c>
      <c r="G1539" s="15">
        <v>1</v>
      </c>
      <c r="H1539" s="16">
        <v>25</v>
      </c>
      <c r="I1539" s="16">
        <f>VENTAS[[#This Row],[Cantidad]]*VENTAS[[#This Row],[Precio Venta]]</f>
        <v>25</v>
      </c>
      <c r="J1539" s="16">
        <f>IF(VENTAS[[#This Row],[Nombre del Gestor]]&gt;1,VENTAS[[#This Row],[Total]]*10%,0)</f>
        <v>2.5</v>
      </c>
      <c r="K15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39" s="16">
        <f>VENTAS[[#This Row],[Total]]-VENTAS[[#This Row],[Comisión 10%]]-VENTAS[[#This Row],[Costo SIN Comision]]</f>
        <v>-2.5</v>
      </c>
      <c r="M1539" s="16"/>
    </row>
    <row r="1540" ht="20" customHeight="1" spans="1:13">
      <c r="A1540" s="10">
        <v>45565</v>
      </c>
      <c r="B1540" s="11"/>
      <c r="C1540" s="11" t="s">
        <v>20911</v>
      </c>
      <c r="D1540" s="11" t="s">
        <v>20819</v>
      </c>
      <c r="E1540" s="11" t="s">
        <v>20835</v>
      </c>
      <c r="F1540" s="15" t="str">
        <f>IFERROR(VLOOKUP(VENTAS[[#This Row],[Código del producto Vendido]],STOCK[],5,FALSE),"-")</f>
        <v>-</v>
      </c>
      <c r="G1540" s="15">
        <v>1</v>
      </c>
      <c r="H1540" s="16">
        <v>25</v>
      </c>
      <c r="I1540" s="16">
        <f>VENTAS[[#This Row],[Cantidad]]*VENTAS[[#This Row],[Precio Venta]]</f>
        <v>25</v>
      </c>
      <c r="J1540" s="16">
        <f>IF(VENTAS[[#This Row],[Nombre del Gestor]]&gt;1,VENTAS[[#This Row],[Total]]*10%,0)</f>
        <v>2.5</v>
      </c>
      <c r="K15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40" s="16">
        <f>VENTAS[[#This Row],[Total]]-VENTAS[[#This Row],[Comisión 10%]]-VENTAS[[#This Row],[Costo SIN Comision]]</f>
        <v>-2.5</v>
      </c>
      <c r="M1540" s="16"/>
    </row>
    <row r="1541" ht="20" customHeight="1" spans="1:13">
      <c r="A1541" s="10">
        <v>45563</v>
      </c>
      <c r="B1541" s="11"/>
      <c r="C1541" s="11" t="s">
        <v>20912</v>
      </c>
      <c r="D1541" s="11" t="s">
        <v>20398</v>
      </c>
      <c r="E1541" s="11" t="s">
        <v>20913</v>
      </c>
      <c r="F1541" s="15" t="str">
        <f>IFERROR(VLOOKUP(VENTAS[[#This Row],[Código del producto Vendido]],STOCK[],5,FALSE),"-")</f>
        <v>-</v>
      </c>
      <c r="G1541" s="15">
        <v>1</v>
      </c>
      <c r="H1541" s="16">
        <v>40</v>
      </c>
      <c r="I1541" s="16">
        <f>VENTAS[[#This Row],[Cantidad]]*VENTAS[[#This Row],[Precio Venta]]</f>
        <v>40</v>
      </c>
      <c r="J1541" s="16">
        <f>IF(VENTAS[[#This Row],[Nombre del Gestor]]&gt;1,VENTAS[[#This Row],[Total]]*10%,0)</f>
        <v>4</v>
      </c>
      <c r="K15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541" s="16">
        <f>VENTAS[[#This Row],[Total]]-VENTAS[[#This Row],[Comisión 10%]]-VENTAS[[#This Row],[Costo SIN Comision]]</f>
        <v>-4</v>
      </c>
      <c r="M1541" s="16"/>
    </row>
    <row r="1542" ht="20" customHeight="1" spans="1:13">
      <c r="A1542" s="10">
        <v>45562</v>
      </c>
      <c r="B1542" s="11"/>
      <c r="C1542" s="11" t="s">
        <v>20662</v>
      </c>
      <c r="D1542" s="11" t="s">
        <v>20398</v>
      </c>
      <c r="E1542" s="11" t="s">
        <v>20873</v>
      </c>
      <c r="F1542" s="15" t="str">
        <f>IFERROR(VLOOKUP(VENTAS[[#This Row],[Código del producto Vendido]],STOCK[],5,FALSE),"-")</f>
        <v>-</v>
      </c>
      <c r="G1542" s="15">
        <v>1</v>
      </c>
      <c r="H1542" s="16">
        <v>30</v>
      </c>
      <c r="I1542" s="16">
        <f>VENTAS[[#This Row],[Cantidad]]*VENTAS[[#This Row],[Precio Venta]]</f>
        <v>30</v>
      </c>
      <c r="J1542" s="16">
        <f>IF(VENTAS[[#This Row],[Nombre del Gestor]]&gt;1,VENTAS[[#This Row],[Total]]*10%,0)</f>
        <v>3</v>
      </c>
      <c r="K15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42" s="16">
        <f>VENTAS[[#This Row],[Total]]-VENTAS[[#This Row],[Comisión 10%]]-VENTAS[[#This Row],[Costo SIN Comision]]</f>
        <v>-3</v>
      </c>
      <c r="M1542" s="16"/>
    </row>
    <row r="1543" ht="20" customHeight="1" spans="1:13">
      <c r="A1543" s="10">
        <v>45563</v>
      </c>
      <c r="B1543" s="11"/>
      <c r="C1543" s="11" t="s">
        <v>20914</v>
      </c>
      <c r="D1543" s="11" t="s">
        <v>20398</v>
      </c>
      <c r="E1543" s="11" t="s">
        <v>20915</v>
      </c>
      <c r="F1543" s="15" t="str">
        <f>IFERROR(VLOOKUP(VENTAS[[#This Row],[Código del producto Vendido]],STOCK[],5,FALSE),"-")</f>
        <v>-</v>
      </c>
      <c r="G1543" s="15">
        <v>0</v>
      </c>
      <c r="H1543" s="16">
        <v>40</v>
      </c>
      <c r="I1543" s="16">
        <f>VENTAS[[#This Row],[Cantidad]]*VENTAS[[#This Row],[Precio Venta]]</f>
        <v>0</v>
      </c>
      <c r="J1543" s="16">
        <f>IF(VENTAS[[#This Row],[Nombre del Gestor]]&gt;1,VENTAS[[#This Row],[Total]]*10%,0)</f>
        <v>0</v>
      </c>
      <c r="K15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543" s="16">
        <f>VENTAS[[#This Row],[Total]]-VENTAS[[#This Row],[Comisión 10%]]-VENTAS[[#This Row],[Costo SIN Comision]]</f>
        <v>0</v>
      </c>
      <c r="M1543" s="16"/>
    </row>
    <row r="1544" ht="20" customHeight="1" spans="1:13">
      <c r="A1544" s="10">
        <v>45560</v>
      </c>
      <c r="B1544" s="11"/>
      <c r="C1544" s="11" t="s">
        <v>20916</v>
      </c>
      <c r="D1544" s="11" t="s">
        <v>20398</v>
      </c>
      <c r="E1544" s="11" t="s">
        <v>20917</v>
      </c>
      <c r="F1544" s="15" t="str">
        <f>IFERROR(VLOOKUP(VENTAS[[#This Row],[Código del producto Vendido]],STOCK[],5,FALSE),"-")</f>
        <v>-</v>
      </c>
      <c r="G1544" s="15">
        <v>0</v>
      </c>
      <c r="H1544" s="16">
        <v>45</v>
      </c>
      <c r="I1544" s="16">
        <f>VENTAS[[#This Row],[Cantidad]]*VENTAS[[#This Row],[Precio Venta]]</f>
        <v>0</v>
      </c>
      <c r="J1544" s="16">
        <f>IF(VENTAS[[#This Row],[Nombre del Gestor]]&gt;1,VENTAS[[#This Row],[Total]]*10%,0)</f>
        <v>0</v>
      </c>
      <c r="K15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544" s="16">
        <f>VENTAS[[#This Row],[Total]]-VENTAS[[#This Row],[Comisión 10%]]-VENTAS[[#This Row],[Costo SIN Comision]]</f>
        <v>0</v>
      </c>
      <c r="M1544" s="16"/>
    </row>
    <row r="1545" ht="20" customHeight="1" spans="1:13">
      <c r="A1545" s="10">
        <v>45559</v>
      </c>
      <c r="B1545" s="11"/>
      <c r="C1545" s="11" t="s">
        <v>20918</v>
      </c>
      <c r="D1545" s="11" t="s">
        <v>20398</v>
      </c>
      <c r="E1545" s="11" t="s">
        <v>20850</v>
      </c>
      <c r="F1545" s="15" t="str">
        <f>IFERROR(VLOOKUP(VENTAS[[#This Row],[Código del producto Vendido]],STOCK[],5,FALSE),"-")</f>
        <v>-</v>
      </c>
      <c r="G1545" s="15">
        <v>1</v>
      </c>
      <c r="H1545" s="16">
        <v>22</v>
      </c>
      <c r="I1545" s="16">
        <f>VENTAS[[#This Row],[Cantidad]]*VENTAS[[#This Row],[Precio Venta]]</f>
        <v>22</v>
      </c>
      <c r="J1545" s="16">
        <f>IF(VENTAS[[#This Row],[Nombre del Gestor]]&gt;1,VENTAS[[#This Row],[Total]]*10%,0)</f>
        <v>2.2</v>
      </c>
      <c r="K15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45" s="16">
        <f>VENTAS[[#This Row],[Total]]-VENTAS[[#This Row],[Comisión 10%]]-VENTAS[[#This Row],[Costo SIN Comision]]</f>
        <v>-2.2</v>
      </c>
      <c r="M1545" s="16"/>
    </row>
    <row r="1546" ht="20" customHeight="1" spans="1:13">
      <c r="A1546" s="10">
        <v>45559</v>
      </c>
      <c r="B1546" s="11"/>
      <c r="C1546" s="11" t="s">
        <v>20919</v>
      </c>
      <c r="D1546" s="11" t="s">
        <v>20398</v>
      </c>
      <c r="E1546" s="11" t="s">
        <v>20850</v>
      </c>
      <c r="F1546" s="15" t="str">
        <f>IFERROR(VLOOKUP(VENTAS[[#This Row],[Código del producto Vendido]],STOCK[],5,FALSE),"-")</f>
        <v>-</v>
      </c>
      <c r="G1546" s="15">
        <v>1</v>
      </c>
      <c r="H1546" s="16">
        <v>22</v>
      </c>
      <c r="I1546" s="16">
        <f>VENTAS[[#This Row],[Cantidad]]*VENTAS[[#This Row],[Precio Venta]]</f>
        <v>22</v>
      </c>
      <c r="J1546" s="16">
        <f>IF(VENTAS[[#This Row],[Nombre del Gestor]]&gt;1,VENTAS[[#This Row],[Total]]*10%,0)</f>
        <v>2.2</v>
      </c>
      <c r="K15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46" s="16">
        <f>VENTAS[[#This Row],[Total]]-VENTAS[[#This Row],[Comisión 10%]]-VENTAS[[#This Row],[Costo SIN Comision]]</f>
        <v>-2.2</v>
      </c>
      <c r="M1546" s="16"/>
    </row>
    <row r="1547" ht="20" customHeight="1" spans="1:13">
      <c r="A1547" s="10">
        <v>45553</v>
      </c>
      <c r="B1547" s="11"/>
      <c r="C1547" s="11" t="s">
        <v>20920</v>
      </c>
      <c r="D1547" s="11" t="s">
        <v>20398</v>
      </c>
      <c r="E1547" s="11" t="s">
        <v>20828</v>
      </c>
      <c r="F1547" s="15" t="str">
        <f>IFERROR(VLOOKUP(VENTAS[[#This Row],[Código del producto Vendido]],STOCK[],5,FALSE),"-")</f>
        <v>-</v>
      </c>
      <c r="G1547" s="15">
        <v>0</v>
      </c>
      <c r="H1547" s="16">
        <v>22</v>
      </c>
      <c r="I1547" s="16">
        <f>VENTAS[[#This Row],[Cantidad]]*VENTAS[[#This Row],[Precio Venta]]</f>
        <v>0</v>
      </c>
      <c r="J1547" s="16">
        <f>IF(VENTAS[[#This Row],[Nombre del Gestor]]&gt;1,VENTAS[[#This Row],[Total]]*10%,0)</f>
        <v>0</v>
      </c>
      <c r="K15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547" s="16">
        <f>VENTAS[[#This Row],[Total]]-VENTAS[[#This Row],[Comisión 10%]]-VENTAS[[#This Row],[Costo SIN Comision]]</f>
        <v>0</v>
      </c>
      <c r="M1547" s="16"/>
    </row>
    <row r="1548" ht="20" customHeight="1" spans="1:13">
      <c r="A1548" s="10">
        <v>45567</v>
      </c>
      <c r="B1548" s="11"/>
      <c r="C1548" s="11" t="s">
        <v>20921</v>
      </c>
      <c r="D1548" s="11" t="s">
        <v>20922</v>
      </c>
      <c r="E1548" s="11" t="s">
        <v>20923</v>
      </c>
      <c r="F1548" s="15" t="str">
        <f>IFERROR(VLOOKUP(VENTAS[[#This Row],[Código del producto Vendido]],STOCK[],5,FALSE),"-")</f>
        <v>-</v>
      </c>
      <c r="G1548" s="15">
        <v>1</v>
      </c>
      <c r="H1548" s="16">
        <v>25</v>
      </c>
      <c r="I1548" s="16">
        <f>VENTAS[[#This Row],[Cantidad]]*VENTAS[[#This Row],[Precio Venta]]</f>
        <v>25</v>
      </c>
      <c r="J1548" s="16">
        <f>IF(VENTAS[[#This Row],[Nombre del Gestor]]&gt;1,VENTAS[[#This Row],[Total]]*10%,0)</f>
        <v>2.5</v>
      </c>
      <c r="K15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48" s="16">
        <f>VENTAS[[#This Row],[Total]]-VENTAS[[#This Row],[Comisión 10%]]-VENTAS[[#This Row],[Costo SIN Comision]]</f>
        <v>-2.5</v>
      </c>
      <c r="M1548" s="16"/>
    </row>
    <row r="1549" ht="20" customHeight="1" spans="1:13">
      <c r="A1549" s="10"/>
      <c r="B1549" s="11"/>
      <c r="C1549" s="11"/>
      <c r="D1549" s="11" t="s">
        <v>20924</v>
      </c>
      <c r="E1549" s="11" t="s">
        <v>20835</v>
      </c>
      <c r="F1549" s="15" t="str">
        <f>IFERROR(VLOOKUP(VENTAS[[#This Row],[Código del producto Vendido]],STOCK[],5,FALSE),"-")</f>
        <v>-</v>
      </c>
      <c r="G1549" s="15">
        <v>1</v>
      </c>
      <c r="H1549" s="16">
        <v>22</v>
      </c>
      <c r="I1549" s="16">
        <f>VENTAS[[#This Row],[Cantidad]]*VENTAS[[#This Row],[Precio Venta]]</f>
        <v>22</v>
      </c>
      <c r="J1549" s="16">
        <f>IF(VENTAS[[#This Row],[Nombre del Gestor]]&gt;1,VENTAS[[#This Row],[Total]]*10%,0)</f>
        <v>2.2</v>
      </c>
      <c r="K15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49" s="16">
        <f>VENTAS[[#This Row],[Total]]-VENTAS[[#This Row],[Comisión 10%]]-VENTAS[[#This Row],[Costo SIN Comision]]</f>
        <v>-2.2</v>
      </c>
      <c r="M1549" s="16"/>
    </row>
    <row r="1550" ht="20" customHeight="1" spans="1:13">
      <c r="A1550" s="10"/>
      <c r="B1550" s="11"/>
      <c r="C1550" s="11"/>
      <c r="D1550" s="11" t="s">
        <v>20924</v>
      </c>
      <c r="E1550" s="11" t="s">
        <v>20835</v>
      </c>
      <c r="F1550" s="15" t="str">
        <f>IFERROR(VLOOKUP(VENTAS[[#This Row],[Código del producto Vendido]],STOCK[],5,FALSE),"-")</f>
        <v>-</v>
      </c>
      <c r="G1550" s="15">
        <v>1</v>
      </c>
      <c r="H1550" s="16">
        <v>10.8</v>
      </c>
      <c r="I1550" s="16">
        <f>VENTAS[[#This Row],[Cantidad]]*VENTAS[[#This Row],[Precio Venta]]</f>
        <v>10.8</v>
      </c>
      <c r="J1550" s="16">
        <f>IF(VENTAS[[#This Row],[Nombre del Gestor]]&gt;1,VENTAS[[#This Row],[Total]]*10%,0)</f>
        <v>1.08</v>
      </c>
      <c r="K15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10.8</v>
      </c>
      <c r="L1550" s="16">
        <f>VENTAS[[#This Row],[Total]]-VENTAS[[#This Row],[Comisión 10%]]-VENTAS[[#This Row],[Costo SIN Comision]]</f>
        <v>-1.08</v>
      </c>
      <c r="M1550" s="16"/>
    </row>
    <row r="1551" ht="20" customHeight="1" spans="1:13">
      <c r="A1551" s="10"/>
      <c r="B1551" s="11"/>
      <c r="C1551" s="11"/>
      <c r="D1551" s="11" t="s">
        <v>19647</v>
      </c>
      <c r="E1551" s="11" t="s">
        <v>20925</v>
      </c>
      <c r="F1551" s="15" t="str">
        <f>IFERROR(VLOOKUP(VENTAS[[#This Row],[Código del producto Vendido]],STOCK[],5,FALSE),"-")</f>
        <v>-</v>
      </c>
      <c r="G1551" s="15">
        <v>1</v>
      </c>
      <c r="H1551" s="16">
        <v>35</v>
      </c>
      <c r="I1551" s="16">
        <f>VENTAS[[#This Row],[Cantidad]]*VENTAS[[#This Row],[Precio Venta]]</f>
        <v>35</v>
      </c>
      <c r="J1551" s="16">
        <f>IF(VENTAS[[#This Row],[Nombre del Gestor]]&gt;1,VENTAS[[#This Row],[Total]]*10%,0)</f>
        <v>3.5</v>
      </c>
      <c r="K15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551" s="16">
        <f>VENTAS[[#This Row],[Total]]-VENTAS[[#This Row],[Comisión 10%]]-VENTAS[[#This Row],[Costo SIN Comision]]</f>
        <v>-3.5</v>
      </c>
      <c r="M1551" s="16"/>
    </row>
    <row r="1552" ht="20" customHeight="1" spans="1:13">
      <c r="A1552" s="10"/>
      <c r="B1552" s="11"/>
      <c r="C1552" s="11"/>
      <c r="D1552" s="11"/>
      <c r="E1552" s="11" t="s">
        <v>20926</v>
      </c>
      <c r="F1552" s="15" t="str">
        <f>IFERROR(VLOOKUP(VENTAS[[#This Row],[Código del producto Vendido]],STOCK[],5,FALSE),"-")</f>
        <v>Maxi vestido de algodón cruzado con estampado floral vibrante - Talla S</v>
      </c>
      <c r="G1552" s="15">
        <v>1</v>
      </c>
      <c r="H1552" s="16">
        <v>35</v>
      </c>
      <c r="I1552" s="16">
        <f>VENTAS[[#This Row],[Cantidad]]*VENTAS[[#This Row],[Precio Venta]]</f>
        <v>35</v>
      </c>
      <c r="J1552" s="16">
        <f>IF(VENTAS[[#This Row],[Nombre del Gestor]]&gt;1,VENTAS[[#This Row],[Total]]*10%,0)</f>
        <v>0</v>
      </c>
      <c r="K15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1552" s="16">
        <f>VENTAS[[#This Row],[Total]]-VENTAS[[#This Row],[Comisión 10%]]-VENTAS[[#This Row],[Costo SIN Comision]]</f>
        <v>21</v>
      </c>
      <c r="M1552" s="16"/>
    </row>
    <row r="1553" ht="20" customHeight="1" spans="1:13">
      <c r="A1553" s="10"/>
      <c r="B1553" s="11"/>
      <c r="C1553" s="11"/>
      <c r="D1553" s="11" t="s">
        <v>20058</v>
      </c>
      <c r="E1553" s="11" t="s">
        <v>20927</v>
      </c>
      <c r="F1553" s="15" t="str">
        <f>IFERROR(VLOOKUP(VENTAS[[#This Row],[Código del producto Vendido]],STOCK[],5,FALSE),"-")</f>
        <v>-</v>
      </c>
      <c r="G1553" s="15">
        <v>1</v>
      </c>
      <c r="H1553" s="16">
        <v>13</v>
      </c>
      <c r="I1553" s="16">
        <f>VENTAS[[#This Row],[Cantidad]]*VENTAS[[#This Row],[Precio Venta]]</f>
        <v>13</v>
      </c>
      <c r="J1553" s="16">
        <f>IF(VENTAS[[#This Row],[Nombre del Gestor]]&gt;1,VENTAS[[#This Row],[Total]]*10%,0)</f>
        <v>1.3</v>
      </c>
      <c r="K15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553" s="16">
        <f>VENTAS[[#This Row],[Total]]-VENTAS[[#This Row],[Comisión 10%]]-VENTAS[[#This Row],[Costo SIN Comision]]</f>
        <v>-1.3</v>
      </c>
      <c r="M1553" s="16"/>
    </row>
    <row r="1554" ht="20" customHeight="1" spans="1:13">
      <c r="A1554" s="10"/>
      <c r="B1554" s="11"/>
      <c r="C1554" s="11"/>
      <c r="D1554" s="11"/>
      <c r="E1554" s="11" t="s">
        <v>20676</v>
      </c>
      <c r="F1554" s="15" t="str">
        <f>IFERROR(VLOOKUP(VENTAS[[#This Row],[Código del producto Vendido]],STOCK[],5,FALSE),"-")</f>
        <v>-</v>
      </c>
      <c r="G1554" s="15">
        <v>0</v>
      </c>
      <c r="H1554" s="16">
        <v>28</v>
      </c>
      <c r="I1554" s="16">
        <f>VENTAS[[#This Row],[Cantidad]]*VENTAS[[#This Row],[Precio Venta]]</f>
        <v>0</v>
      </c>
      <c r="J1554" s="16">
        <f>IF(VENTAS[[#This Row],[Nombre del Gestor]]&gt;1,VENTAS[[#This Row],[Total]]*10%,0)</f>
        <v>0</v>
      </c>
      <c r="K15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554" s="16">
        <f>VENTAS[[#This Row],[Total]]-VENTAS[[#This Row],[Comisión 10%]]-VENTAS[[#This Row],[Costo SIN Comision]]</f>
        <v>0</v>
      </c>
      <c r="M1554" s="16"/>
    </row>
    <row r="1555" ht="20" customHeight="1" spans="1:13">
      <c r="A1555" s="10"/>
      <c r="B1555" s="11"/>
      <c r="C1555" s="11"/>
      <c r="D1555" s="11" t="s">
        <v>20377</v>
      </c>
      <c r="E1555" s="11" t="s">
        <v>20928</v>
      </c>
      <c r="F1555" s="15" t="str">
        <f>IFERROR(VLOOKUP(VENTAS[[#This Row],[Código del producto Vendido]],STOCK[],5,FALSE),"-")</f>
        <v>-</v>
      </c>
      <c r="G1555" s="15">
        <v>0</v>
      </c>
      <c r="H1555" s="16">
        <v>20</v>
      </c>
      <c r="I1555" s="16">
        <f>VENTAS[[#This Row],[Cantidad]]*VENTAS[[#This Row],[Precio Venta]]</f>
        <v>0</v>
      </c>
      <c r="J1555" s="16">
        <f>IF(VENTAS[[#This Row],[Nombre del Gestor]]&gt;1,VENTAS[[#This Row],[Total]]*10%,0)</f>
        <v>0</v>
      </c>
      <c r="K15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555" s="16">
        <f>VENTAS[[#This Row],[Total]]-VENTAS[[#This Row],[Comisión 10%]]-VENTAS[[#This Row],[Costo SIN Comision]]</f>
        <v>0</v>
      </c>
      <c r="M1555" s="16"/>
    </row>
    <row r="1556" ht="20" customHeight="1" spans="1:13">
      <c r="A1556" s="10"/>
      <c r="B1556" s="11"/>
      <c r="C1556" s="11"/>
      <c r="D1556" s="11" t="s">
        <v>19647</v>
      </c>
      <c r="E1556" s="11" t="s">
        <v>20929</v>
      </c>
      <c r="F1556" s="15" t="str">
        <f>IFERROR(VLOOKUP(VENTAS[[#This Row],[Código del producto Vendido]],STOCK[],5,FALSE),"-")</f>
        <v>-</v>
      </c>
      <c r="G1556" s="15">
        <v>1</v>
      </c>
      <c r="H1556" s="16">
        <v>35</v>
      </c>
      <c r="I1556" s="16">
        <f>VENTAS[[#This Row],[Cantidad]]*VENTAS[[#This Row],[Precio Venta]]</f>
        <v>35</v>
      </c>
      <c r="J1556" s="16">
        <f>IF(VENTAS[[#This Row],[Nombre del Gestor]]&gt;1,VENTAS[[#This Row],[Total]]*10%,0)</f>
        <v>3.5</v>
      </c>
      <c r="K15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556" s="16">
        <f>VENTAS[[#This Row],[Total]]-VENTAS[[#This Row],[Comisión 10%]]-VENTAS[[#This Row],[Costo SIN Comision]]</f>
        <v>-3.5</v>
      </c>
      <c r="M1556" s="16"/>
    </row>
    <row r="1557" ht="20" customHeight="1" spans="1:13">
      <c r="A1557" s="10"/>
      <c r="B1557" s="11"/>
      <c r="C1557" s="11"/>
      <c r="D1557" s="11" t="s">
        <v>19647</v>
      </c>
      <c r="E1557" s="11" t="s">
        <v>20930</v>
      </c>
      <c r="F1557" s="15" t="str">
        <f>IFERROR(VLOOKUP(VENTAS[[#This Row],[Código del producto Vendido]],STOCK[],5,FALSE),"-")</f>
        <v>-</v>
      </c>
      <c r="G1557" s="15">
        <v>1</v>
      </c>
      <c r="H1557" s="16">
        <v>35</v>
      </c>
      <c r="I1557" s="16">
        <f>VENTAS[[#This Row],[Cantidad]]*VENTAS[[#This Row],[Precio Venta]]</f>
        <v>35</v>
      </c>
      <c r="J1557" s="16">
        <f>IF(VENTAS[[#This Row],[Nombre del Gestor]]&gt;1,VENTAS[[#This Row],[Total]]*10%,0)</f>
        <v>3.5</v>
      </c>
      <c r="K15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557" s="16">
        <f>VENTAS[[#This Row],[Total]]-VENTAS[[#This Row],[Comisión 10%]]-VENTAS[[#This Row],[Costo SIN Comision]]</f>
        <v>-3.5</v>
      </c>
      <c r="M1557" s="16"/>
    </row>
    <row r="1558" ht="20" customHeight="1" spans="1:13">
      <c r="A1558" s="10"/>
      <c r="B1558" s="11"/>
      <c r="C1558" s="11"/>
      <c r="D1558" s="11"/>
      <c r="E1558" s="11" t="s">
        <v>20930</v>
      </c>
      <c r="F1558" s="15" t="str">
        <f>IFERROR(VLOOKUP(VENTAS[[#This Row],[Código del producto Vendido]],STOCK[],5,FALSE),"-")</f>
        <v>-</v>
      </c>
      <c r="G1558" s="15">
        <v>1</v>
      </c>
      <c r="H1558" s="16">
        <v>35</v>
      </c>
      <c r="I1558" s="16">
        <f>VENTAS[[#This Row],[Cantidad]]*VENTAS[[#This Row],[Precio Venta]]</f>
        <v>35</v>
      </c>
      <c r="J1558" s="16">
        <f>IF(VENTAS[[#This Row],[Nombre del Gestor]]&gt;1,VENTAS[[#This Row],[Total]]*10%,0)</f>
        <v>0</v>
      </c>
      <c r="K15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558" s="16">
        <f>VENTAS[[#This Row],[Total]]-VENTAS[[#This Row],[Comisión 10%]]-VENTAS[[#This Row],[Costo SIN Comision]]</f>
        <v>0</v>
      </c>
      <c r="M1558" s="16"/>
    </row>
    <row r="1559" ht="20" customHeight="1" spans="1:13">
      <c r="A1559" s="10"/>
      <c r="B1559" s="11"/>
      <c r="C1559" s="11"/>
      <c r="D1559" s="11" t="s">
        <v>20147</v>
      </c>
      <c r="E1559" s="11" t="s">
        <v>20931</v>
      </c>
      <c r="F1559" s="15" t="str">
        <f>IFERROR(VLOOKUP(VENTAS[[#This Row],[Código del producto Vendido]],STOCK[],5,FALSE),"-")</f>
        <v>-</v>
      </c>
      <c r="G1559" s="15">
        <v>1</v>
      </c>
      <c r="H1559" s="16">
        <v>35</v>
      </c>
      <c r="I1559" s="16">
        <f>VENTAS[[#This Row],[Cantidad]]*VENTAS[[#This Row],[Precio Venta]]</f>
        <v>35</v>
      </c>
      <c r="J1559" s="16">
        <f>IF(VENTAS[[#This Row],[Nombre del Gestor]]&gt;1,VENTAS[[#This Row],[Total]]*10%,0)</f>
        <v>3.5</v>
      </c>
      <c r="K15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559" s="16">
        <f>VENTAS[[#This Row],[Total]]-VENTAS[[#This Row],[Comisión 10%]]-VENTAS[[#This Row],[Costo SIN Comision]]</f>
        <v>-3.5</v>
      </c>
      <c r="M1559" s="16"/>
    </row>
    <row r="1560" ht="20" customHeight="1" spans="1:13">
      <c r="A1560" s="10"/>
      <c r="B1560" s="11"/>
      <c r="C1560" s="11"/>
      <c r="D1560" s="11"/>
      <c r="E1560" s="11" t="s">
        <v>20931</v>
      </c>
      <c r="F1560" s="15" t="str">
        <f>IFERROR(VLOOKUP(VENTAS[[#This Row],[Código del producto Vendido]],STOCK[],5,FALSE),"-")</f>
        <v>-</v>
      </c>
      <c r="G1560" s="15">
        <v>1</v>
      </c>
      <c r="H1560" s="16">
        <v>35</v>
      </c>
      <c r="I1560" s="16">
        <f>VENTAS[[#This Row],[Cantidad]]*VENTAS[[#This Row],[Precio Venta]]</f>
        <v>35</v>
      </c>
      <c r="J1560" s="16">
        <f>IF(VENTAS[[#This Row],[Nombre del Gestor]]&gt;1,VENTAS[[#This Row],[Total]]*10%,0)</f>
        <v>0</v>
      </c>
      <c r="K15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560" s="16">
        <f>VENTAS[[#This Row],[Total]]-VENTAS[[#This Row],[Comisión 10%]]-VENTAS[[#This Row],[Costo SIN Comision]]</f>
        <v>0</v>
      </c>
      <c r="M1560" s="16"/>
    </row>
    <row r="1561" ht="20" customHeight="1" spans="1:13">
      <c r="A1561" s="10"/>
      <c r="B1561" s="11"/>
      <c r="C1561" s="11" t="s">
        <v>20932</v>
      </c>
      <c r="D1561" s="11"/>
      <c r="E1561" s="11" t="s">
        <v>20873</v>
      </c>
      <c r="F1561" s="15" t="str">
        <f>IFERROR(VLOOKUP(VENTAS[[#This Row],[Código del producto Vendido]],STOCK[],5,FALSE),"-")</f>
        <v>-</v>
      </c>
      <c r="G1561" s="15">
        <v>1</v>
      </c>
      <c r="H1561" s="16">
        <v>22</v>
      </c>
      <c r="I1561" s="16">
        <f>VENTAS[[#This Row],[Cantidad]]*VENTAS[[#This Row],[Precio Venta]]</f>
        <v>22</v>
      </c>
      <c r="J1561" s="16">
        <f>IF(VENTAS[[#This Row],[Nombre del Gestor]]&gt;1,VENTAS[[#This Row],[Total]]*10%,0)</f>
        <v>0</v>
      </c>
      <c r="K15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61" s="16">
        <f>VENTAS[[#This Row],[Total]]-VENTAS[[#This Row],[Comisión 10%]]-VENTAS[[#This Row],[Costo SIN Comision]]</f>
        <v>0</v>
      </c>
      <c r="M1561" s="16"/>
    </row>
    <row r="1562" ht="20" customHeight="1" spans="1:13">
      <c r="A1562" s="10"/>
      <c r="B1562" s="11"/>
      <c r="C1562" s="11"/>
      <c r="D1562" s="11"/>
      <c r="E1562" s="11" t="s">
        <v>20836</v>
      </c>
      <c r="F1562" s="15" t="str">
        <f>IFERROR(VLOOKUP(VENTAS[[#This Row],[Código del producto Vendido]],STOCK[],5,FALSE),"-")</f>
        <v>-</v>
      </c>
      <c r="G1562" s="15">
        <v>1</v>
      </c>
      <c r="H1562" s="16">
        <v>25</v>
      </c>
      <c r="I1562" s="16">
        <f>VENTAS[[#This Row],[Cantidad]]*VENTAS[[#This Row],[Precio Venta]]</f>
        <v>25</v>
      </c>
      <c r="J1562" s="16">
        <f>IF(VENTAS[[#This Row],[Nombre del Gestor]]&gt;1,VENTAS[[#This Row],[Total]]*10%,0)</f>
        <v>0</v>
      </c>
      <c r="K15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62" s="16">
        <f>VENTAS[[#This Row],[Total]]-VENTAS[[#This Row],[Comisión 10%]]-VENTAS[[#This Row],[Costo SIN Comision]]</f>
        <v>0</v>
      </c>
      <c r="M1562" s="16"/>
    </row>
    <row r="1563" ht="20" customHeight="1" spans="1:13">
      <c r="A1563" s="10">
        <v>45562</v>
      </c>
      <c r="B1563" s="11"/>
      <c r="C1563" s="11"/>
      <c r="D1563" s="11" t="s">
        <v>20377</v>
      </c>
      <c r="E1563" s="11" t="s">
        <v>20836</v>
      </c>
      <c r="F1563" s="15" t="str">
        <f>IFERROR(VLOOKUP(VENTAS[[#This Row],[Código del producto Vendido]],STOCK[],5,FALSE),"-")</f>
        <v>-</v>
      </c>
      <c r="G1563" s="15">
        <v>1</v>
      </c>
      <c r="H1563" s="16">
        <v>25</v>
      </c>
      <c r="I1563" s="16">
        <f>VENTAS[[#This Row],[Cantidad]]*VENTAS[[#This Row],[Precio Venta]]</f>
        <v>25</v>
      </c>
      <c r="J1563" s="16">
        <f>IF(VENTAS[[#This Row],[Nombre del Gestor]]&gt;1,VENTAS[[#This Row],[Total]]*10%,0)</f>
        <v>2.5</v>
      </c>
      <c r="K15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63" s="16">
        <f>VENTAS[[#This Row],[Total]]-VENTAS[[#This Row],[Comisión 10%]]-VENTAS[[#This Row],[Costo SIN Comision]]</f>
        <v>-2.5</v>
      </c>
      <c r="M1563" s="16"/>
    </row>
    <row r="1564" ht="20" customHeight="1" spans="1:13">
      <c r="A1564" s="10">
        <v>45562</v>
      </c>
      <c r="B1564" s="11"/>
      <c r="C1564" s="11"/>
      <c r="D1564" s="11" t="s">
        <v>20669</v>
      </c>
      <c r="E1564" s="11" t="s">
        <v>20923</v>
      </c>
      <c r="F1564" s="15" t="str">
        <f>IFERROR(VLOOKUP(VENTAS[[#This Row],[Código del producto Vendido]],STOCK[],5,FALSE),"-")</f>
        <v>-</v>
      </c>
      <c r="G1564" s="15">
        <v>1</v>
      </c>
      <c r="H1564" s="16">
        <v>25</v>
      </c>
      <c r="I1564" s="16">
        <f>VENTAS[[#This Row],[Cantidad]]*VENTAS[[#This Row],[Precio Venta]]</f>
        <v>25</v>
      </c>
      <c r="J1564" s="16">
        <f>IF(VENTAS[[#This Row],[Nombre del Gestor]]&gt;1,VENTAS[[#This Row],[Total]]*10%,0)</f>
        <v>2.5</v>
      </c>
      <c r="K15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64" s="16">
        <f>VENTAS[[#This Row],[Total]]-VENTAS[[#This Row],[Comisión 10%]]-VENTAS[[#This Row],[Costo SIN Comision]]</f>
        <v>-2.5</v>
      </c>
      <c r="M1564" s="16"/>
    </row>
    <row r="1565" ht="20" customHeight="1" spans="1:13">
      <c r="A1565" s="10">
        <v>45562</v>
      </c>
      <c r="B1565" s="11"/>
      <c r="C1565" s="11"/>
      <c r="D1565" s="11" t="s">
        <v>20377</v>
      </c>
      <c r="E1565" s="11" t="s">
        <v>20923</v>
      </c>
      <c r="F1565" s="15" t="str">
        <f>IFERROR(VLOOKUP(VENTAS[[#This Row],[Código del producto Vendido]],STOCK[],5,FALSE),"-")</f>
        <v>-</v>
      </c>
      <c r="G1565" s="15">
        <v>1</v>
      </c>
      <c r="H1565" s="16">
        <v>25</v>
      </c>
      <c r="I1565" s="16">
        <f>VENTAS[[#This Row],[Cantidad]]*VENTAS[[#This Row],[Precio Venta]]</f>
        <v>25</v>
      </c>
      <c r="J1565" s="16">
        <f>IF(VENTAS[[#This Row],[Nombre del Gestor]]&gt;1,VENTAS[[#This Row],[Total]]*10%,0)</f>
        <v>2.5</v>
      </c>
      <c r="K15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65" s="16">
        <f>VENTAS[[#This Row],[Total]]-VENTAS[[#This Row],[Comisión 10%]]-VENTAS[[#This Row],[Costo SIN Comision]]</f>
        <v>-2.5</v>
      </c>
      <c r="M1565" s="16"/>
    </row>
    <row r="1566" ht="20" customHeight="1" spans="1:13">
      <c r="A1566" s="10"/>
      <c r="B1566" s="11"/>
      <c r="C1566" s="11"/>
      <c r="D1566" s="11"/>
      <c r="E1566" s="11" t="s">
        <v>20923</v>
      </c>
      <c r="F1566" s="15" t="str">
        <f>IFERROR(VLOOKUP(VENTAS[[#This Row],[Código del producto Vendido]],STOCK[],5,FALSE),"-")</f>
        <v>-</v>
      </c>
      <c r="G1566" s="15">
        <v>1</v>
      </c>
      <c r="H1566" s="16">
        <v>25</v>
      </c>
      <c r="I1566" s="16">
        <f>VENTAS[[#This Row],[Cantidad]]*VENTAS[[#This Row],[Precio Venta]]</f>
        <v>25</v>
      </c>
      <c r="J1566" s="16">
        <f>IF(VENTAS[[#This Row],[Nombre del Gestor]]&gt;1,VENTAS[[#This Row],[Total]]*10%,0)</f>
        <v>0</v>
      </c>
      <c r="K15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66" s="16">
        <f>VENTAS[[#This Row],[Total]]-VENTAS[[#This Row],[Comisión 10%]]-VENTAS[[#This Row],[Costo SIN Comision]]</f>
        <v>0</v>
      </c>
      <c r="M1566" s="16"/>
    </row>
    <row r="1567" ht="20" customHeight="1" spans="1:13">
      <c r="A1567" s="10"/>
      <c r="B1567" s="11"/>
      <c r="C1567" s="11"/>
      <c r="D1567" s="11" t="s">
        <v>20892</v>
      </c>
      <c r="E1567" s="11" t="s">
        <v>20863</v>
      </c>
      <c r="F1567" s="15" t="str">
        <f>IFERROR(VLOOKUP(VENTAS[[#This Row],[Código del producto Vendido]],STOCK[],5,FALSE),"-")</f>
        <v>-</v>
      </c>
      <c r="G1567" s="15">
        <v>1</v>
      </c>
      <c r="H1567" s="16">
        <v>25</v>
      </c>
      <c r="I1567" s="16">
        <f>VENTAS[[#This Row],[Cantidad]]*VENTAS[[#This Row],[Precio Venta]]</f>
        <v>25</v>
      </c>
      <c r="J1567" s="16">
        <f>IF(VENTAS[[#This Row],[Nombre del Gestor]]&gt;1,VENTAS[[#This Row],[Total]]*10%,0)</f>
        <v>2.5</v>
      </c>
      <c r="K15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67" s="16">
        <f>VENTAS[[#This Row],[Total]]-VENTAS[[#This Row],[Comisión 10%]]-VENTAS[[#This Row],[Costo SIN Comision]]</f>
        <v>-2.5</v>
      </c>
      <c r="M1567" s="16"/>
    </row>
    <row r="1568" ht="20" customHeight="1" spans="1:13">
      <c r="A1568" s="10"/>
      <c r="B1568" s="11"/>
      <c r="C1568" s="11"/>
      <c r="D1568" s="11"/>
      <c r="E1568" s="11" t="s">
        <v>20878</v>
      </c>
      <c r="F1568" s="15" t="str">
        <f>IFERROR(VLOOKUP(VENTAS[[#This Row],[Código del producto Vendido]],STOCK[],5,FALSE),"-")</f>
        <v>-</v>
      </c>
      <c r="G1568" s="15">
        <v>1</v>
      </c>
      <c r="H1568" s="16">
        <v>30</v>
      </c>
      <c r="I1568" s="16">
        <f>VENTAS[[#This Row],[Cantidad]]*VENTAS[[#This Row],[Precio Venta]]</f>
        <v>30</v>
      </c>
      <c r="J1568" s="16">
        <f>IF(VENTAS[[#This Row],[Nombre del Gestor]]&gt;1,VENTAS[[#This Row],[Total]]*10%,0)</f>
        <v>0</v>
      </c>
      <c r="K15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68" s="16">
        <f>VENTAS[[#This Row],[Total]]-VENTAS[[#This Row],[Comisión 10%]]-VENTAS[[#This Row],[Costo SIN Comision]]</f>
        <v>0</v>
      </c>
      <c r="M1568" s="16"/>
    </row>
    <row r="1569" ht="20" customHeight="1" spans="1:13">
      <c r="A1569" s="10"/>
      <c r="B1569" s="11"/>
      <c r="C1569" s="11"/>
      <c r="D1569" s="11"/>
      <c r="E1569" s="11" t="s">
        <v>20933</v>
      </c>
      <c r="F1569" s="15" t="str">
        <f>IFERROR(VLOOKUP(VENTAS[[#This Row],[Código del producto Vendido]],STOCK[],5,FALSE),"-")</f>
        <v>-</v>
      </c>
      <c r="G1569" s="15">
        <v>1</v>
      </c>
      <c r="H1569" s="16">
        <v>30</v>
      </c>
      <c r="I1569" s="16">
        <f>VENTAS[[#This Row],[Cantidad]]*VENTAS[[#This Row],[Precio Venta]]</f>
        <v>30</v>
      </c>
      <c r="J1569" s="16">
        <f>IF(VENTAS[[#This Row],[Nombre del Gestor]]&gt;1,VENTAS[[#This Row],[Total]]*10%,0)</f>
        <v>0</v>
      </c>
      <c r="K15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69" s="16">
        <f>VENTAS[[#This Row],[Total]]-VENTAS[[#This Row],[Comisión 10%]]-VENTAS[[#This Row],[Costo SIN Comision]]</f>
        <v>0</v>
      </c>
      <c r="M1569" s="16"/>
    </row>
    <row r="1570" ht="20" customHeight="1" spans="1:13">
      <c r="A1570" s="10"/>
      <c r="B1570" s="11"/>
      <c r="C1570" s="11"/>
      <c r="D1570" s="11"/>
      <c r="E1570" s="11" t="s">
        <v>20934</v>
      </c>
      <c r="F1570" s="15" t="str">
        <f>IFERROR(VLOOKUP(VENTAS[[#This Row],[Código del producto Vendido]],STOCK[],5,FALSE),"-")</f>
        <v>-</v>
      </c>
      <c r="G1570" s="15">
        <v>1</v>
      </c>
      <c r="H1570" s="16">
        <v>30</v>
      </c>
      <c r="I1570" s="16">
        <f>VENTAS[[#This Row],[Cantidad]]*VENTAS[[#This Row],[Precio Venta]]</f>
        <v>30</v>
      </c>
      <c r="J1570" s="16">
        <f>IF(VENTAS[[#This Row],[Nombre del Gestor]]&gt;1,VENTAS[[#This Row],[Total]]*10%,0)</f>
        <v>0</v>
      </c>
      <c r="K15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70" s="16">
        <f>VENTAS[[#This Row],[Total]]-VENTAS[[#This Row],[Comisión 10%]]-VENTAS[[#This Row],[Costo SIN Comision]]</f>
        <v>0</v>
      </c>
      <c r="M1570" s="16"/>
    </row>
    <row r="1571" ht="20" customHeight="1" spans="1:13">
      <c r="A1571" s="10">
        <v>45575</v>
      </c>
      <c r="B1571" s="11"/>
      <c r="C1571" s="11"/>
      <c r="D1571" s="11" t="s">
        <v>20388</v>
      </c>
      <c r="E1571" s="11" t="s">
        <v>20934</v>
      </c>
      <c r="F1571" s="15" t="str">
        <f>IFERROR(VLOOKUP(VENTAS[[#This Row],[Código del producto Vendido]],STOCK[],5,FALSE),"-")</f>
        <v>-</v>
      </c>
      <c r="G1571" s="15">
        <v>1</v>
      </c>
      <c r="H1571" s="16">
        <v>30</v>
      </c>
      <c r="I1571" s="16">
        <f>VENTAS[[#This Row],[Cantidad]]*VENTAS[[#This Row],[Precio Venta]]</f>
        <v>30</v>
      </c>
      <c r="J1571" s="16">
        <f>IF(VENTAS[[#This Row],[Nombre del Gestor]]&gt;1,VENTAS[[#This Row],[Total]]*10%,0)</f>
        <v>3</v>
      </c>
      <c r="K15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71" s="16">
        <f>VENTAS[[#This Row],[Total]]-VENTAS[[#This Row],[Comisión 10%]]-VENTAS[[#This Row],[Costo SIN Comision]]</f>
        <v>-3</v>
      </c>
      <c r="M1571" s="16"/>
    </row>
    <row r="1572" ht="20" customHeight="1" spans="1:13">
      <c r="A1572" s="10"/>
      <c r="B1572" s="11"/>
      <c r="C1572" s="11"/>
      <c r="D1572" s="11" t="s">
        <v>19647</v>
      </c>
      <c r="E1572" s="11" t="s">
        <v>20935</v>
      </c>
      <c r="F1572" s="15" t="str">
        <f>IFERROR(VLOOKUP(VENTAS[[#This Row],[Código del producto Vendido]],STOCK[],5,FALSE),"-")</f>
        <v>-</v>
      </c>
      <c r="G1572" s="15">
        <v>1</v>
      </c>
      <c r="H1572" s="16">
        <v>22</v>
      </c>
      <c r="I1572" s="16">
        <f>VENTAS[[#This Row],[Cantidad]]*VENTAS[[#This Row],[Precio Venta]]</f>
        <v>22</v>
      </c>
      <c r="J1572" s="16">
        <f>IF(VENTAS[[#This Row],[Nombre del Gestor]]&gt;1,VENTAS[[#This Row],[Total]]*10%,0)</f>
        <v>2.2</v>
      </c>
      <c r="K15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72" s="16">
        <f>VENTAS[[#This Row],[Total]]-VENTAS[[#This Row],[Comisión 10%]]-VENTAS[[#This Row],[Costo SIN Comision]]</f>
        <v>-2.2</v>
      </c>
      <c r="M1572" s="16"/>
    </row>
    <row r="1573" ht="20" customHeight="1" spans="1:13">
      <c r="A1573" s="10"/>
      <c r="B1573" s="11"/>
      <c r="C1573" s="11"/>
      <c r="D1573" s="11"/>
      <c r="E1573" s="11" t="s">
        <v>20885</v>
      </c>
      <c r="F1573" s="15" t="str">
        <f>IFERROR(VLOOKUP(VENTAS[[#This Row],[Código del producto Vendido]],STOCK[],5,FALSE),"-")</f>
        <v>-</v>
      </c>
      <c r="G1573" s="15">
        <v>1</v>
      </c>
      <c r="H1573" s="16">
        <v>22</v>
      </c>
      <c r="I1573" s="16">
        <f>VENTAS[[#This Row],[Cantidad]]*VENTAS[[#This Row],[Precio Venta]]</f>
        <v>22</v>
      </c>
      <c r="J1573" s="16">
        <f>IF(VENTAS[[#This Row],[Nombre del Gestor]]&gt;1,VENTAS[[#This Row],[Total]]*10%,0)</f>
        <v>0</v>
      </c>
      <c r="K15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73" s="16">
        <f>VENTAS[[#This Row],[Total]]-VENTAS[[#This Row],[Comisión 10%]]-VENTAS[[#This Row],[Costo SIN Comision]]</f>
        <v>0</v>
      </c>
      <c r="M1573" s="16"/>
    </row>
    <row r="1574" ht="20" customHeight="1" spans="1:13">
      <c r="A1574" s="10">
        <v>45566</v>
      </c>
      <c r="B1574" s="11"/>
      <c r="C1574" s="11"/>
      <c r="D1574" s="11" t="s">
        <v>20669</v>
      </c>
      <c r="E1574" s="11" t="s">
        <v>20885</v>
      </c>
      <c r="F1574" s="15" t="str">
        <f>IFERROR(VLOOKUP(VENTAS[[#This Row],[Código del producto Vendido]],STOCK[],5,FALSE),"-")</f>
        <v>-</v>
      </c>
      <c r="G1574" s="15">
        <v>1</v>
      </c>
      <c r="H1574" s="16">
        <v>22</v>
      </c>
      <c r="I1574" s="16">
        <f>VENTAS[[#This Row],[Cantidad]]*VENTAS[[#This Row],[Precio Venta]]</f>
        <v>22</v>
      </c>
      <c r="J1574" s="16">
        <f>IF(VENTAS[[#This Row],[Nombre del Gestor]]&gt;1,VENTAS[[#This Row],[Total]]*10%,0)</f>
        <v>2.2</v>
      </c>
      <c r="K15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74" s="16">
        <f>VENTAS[[#This Row],[Total]]-VENTAS[[#This Row],[Comisión 10%]]-VENTAS[[#This Row],[Costo SIN Comision]]</f>
        <v>-2.2</v>
      </c>
      <c r="M1574" s="16"/>
    </row>
    <row r="1575" ht="20" customHeight="1" spans="1:13">
      <c r="A1575" s="10"/>
      <c r="B1575" s="11"/>
      <c r="C1575" s="11"/>
      <c r="D1575" s="11"/>
      <c r="E1575" s="11" t="s">
        <v>20835</v>
      </c>
      <c r="F1575" s="15" t="str">
        <f>IFERROR(VLOOKUP(VENTAS[[#This Row],[Código del producto Vendido]],STOCK[],5,FALSE),"-")</f>
        <v>-</v>
      </c>
      <c r="G1575" s="15">
        <v>1</v>
      </c>
      <c r="H1575" s="16">
        <v>25</v>
      </c>
      <c r="I1575" s="16">
        <f>VENTAS[[#This Row],[Cantidad]]*VENTAS[[#This Row],[Precio Venta]]</f>
        <v>25</v>
      </c>
      <c r="J1575" s="16">
        <f>IF(VENTAS[[#This Row],[Nombre del Gestor]]&gt;1,VENTAS[[#This Row],[Total]]*10%,0)</f>
        <v>0</v>
      </c>
      <c r="K15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75" s="16">
        <f>VENTAS[[#This Row],[Total]]-VENTAS[[#This Row],[Comisión 10%]]-VENTAS[[#This Row],[Costo SIN Comision]]</f>
        <v>0</v>
      </c>
      <c r="M1575" s="16"/>
    </row>
    <row r="1576" ht="20" customHeight="1" spans="1:13">
      <c r="A1576" s="10"/>
      <c r="B1576" s="11"/>
      <c r="C1576" s="11"/>
      <c r="D1576" s="11"/>
      <c r="E1576" s="11" t="s">
        <v>16972</v>
      </c>
      <c r="F1576" s="15" t="str">
        <f>IFERROR(VLOOKUP(VENTAS[[#This Row],[Código del producto Vendido]],STOCK[],5,FALSE),"-")</f>
        <v>Blusa corta de mangas abombadas de lazos delanteros color rojo - Talla XS</v>
      </c>
      <c r="G1576" s="15">
        <v>1</v>
      </c>
      <c r="H1576" s="16">
        <v>18</v>
      </c>
      <c r="I1576" s="16">
        <f>VENTAS[[#This Row],[Cantidad]]*VENTAS[[#This Row],[Precio Venta]]</f>
        <v>18</v>
      </c>
      <c r="J1576" s="16">
        <f>IF(VENTAS[[#This Row],[Nombre del Gestor]]&gt;1,VENTAS[[#This Row],[Total]]*10%,0)</f>
        <v>0</v>
      </c>
      <c r="K15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10.18</v>
      </c>
      <c r="L1576" s="16">
        <f>VENTAS[[#This Row],[Total]]-VENTAS[[#This Row],[Comisión 10%]]-VENTAS[[#This Row],[Costo SIN Comision]]</f>
        <v>7.82</v>
      </c>
      <c r="M1576" s="16"/>
    </row>
    <row r="1577" ht="20" customHeight="1" spans="1:13">
      <c r="A1577" s="10">
        <v>45575</v>
      </c>
      <c r="B1577" s="11"/>
      <c r="C1577" s="11" t="s">
        <v>20936</v>
      </c>
      <c r="D1577" s="11" t="s">
        <v>20669</v>
      </c>
      <c r="E1577" s="11" t="s">
        <v>16983</v>
      </c>
      <c r="F1577" s="15" t="str">
        <f>IFERROR(VLOOKUP(VENTAS[[#This Row],[Código del producto Vendido]],STOCK[],5,FALSE),"-")</f>
        <v>Mono Sailor con botón delantero y cinturón naranja quemada - Talla L</v>
      </c>
      <c r="G1577" s="15">
        <v>1</v>
      </c>
      <c r="H1577" s="16">
        <v>30</v>
      </c>
      <c r="I1577" s="16">
        <f>VENTAS[[#This Row],[Cantidad]]*VENTAS[[#This Row],[Precio Venta]]</f>
        <v>30</v>
      </c>
      <c r="J1577" s="16">
        <f>IF(VENTAS[[#This Row],[Nombre del Gestor]]&gt;1,VENTAS[[#This Row],[Total]]*10%,0)</f>
        <v>3</v>
      </c>
      <c r="K15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11.57</v>
      </c>
      <c r="L1577" s="16">
        <f>VENTAS[[#This Row],[Total]]-VENTAS[[#This Row],[Comisión 10%]]-VENTAS[[#This Row],[Costo SIN Comision]]</f>
        <v>15.43</v>
      </c>
      <c r="M1577" s="16"/>
    </row>
    <row r="1578" ht="20" customHeight="1" spans="1:13">
      <c r="A1578" s="10">
        <v>45574</v>
      </c>
      <c r="B1578" s="11"/>
      <c r="C1578" s="11"/>
      <c r="D1578" s="11" t="s">
        <v>20669</v>
      </c>
      <c r="E1578" s="11" t="s">
        <v>20856</v>
      </c>
      <c r="F1578" s="15" t="str">
        <f>IFERROR(VLOOKUP(VENTAS[[#This Row],[Código del producto Vendido]],STOCK[],5,FALSE),"-")</f>
        <v>-</v>
      </c>
      <c r="G1578" s="15">
        <v>1</v>
      </c>
      <c r="H1578" s="16">
        <v>25</v>
      </c>
      <c r="I1578" s="16">
        <f>VENTAS[[#This Row],[Cantidad]]*VENTAS[[#This Row],[Precio Venta]]</f>
        <v>25</v>
      </c>
      <c r="J1578" s="16">
        <f>IF(VENTAS[[#This Row],[Nombre del Gestor]]&gt;1,VENTAS[[#This Row],[Total]]*10%,0)</f>
        <v>2.5</v>
      </c>
      <c r="K15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78" s="16">
        <f>VENTAS[[#This Row],[Total]]-VENTAS[[#This Row],[Comisión 10%]]-VENTAS[[#This Row],[Costo SIN Comision]]</f>
        <v>-2.5</v>
      </c>
      <c r="M1578" s="16"/>
    </row>
    <row r="1579" ht="20" customHeight="1" spans="1:13">
      <c r="A1579" s="10"/>
      <c r="B1579" s="11"/>
      <c r="C1579" s="11"/>
      <c r="D1579" s="11"/>
      <c r="E1579" s="11"/>
      <c r="F1579" s="15" t="str">
        <f>IFERROR(VLOOKUP(VENTAS[[#This Row],[Código del producto Vendido]],STOCK[],5,FALSE),"-")</f>
        <v>-</v>
      </c>
      <c r="G1579" s="15"/>
      <c r="H1579" s="16"/>
      <c r="I1579" s="16">
        <f>VENTAS[[#This Row],[Cantidad]]*VENTAS[[#This Row],[Precio Venta]]</f>
        <v>0</v>
      </c>
      <c r="J1579" s="16">
        <f>IF(VENTAS[[#This Row],[Nombre del Gestor]]&gt;1,VENTAS[[#This Row],[Total]]*10%,0)</f>
        <v>0</v>
      </c>
      <c r="K15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579" s="16">
        <f>VENTAS[[#This Row],[Total]]-VENTAS[[#This Row],[Comisión 10%]]-VENTAS[[#This Row],[Costo SIN Comision]]</f>
        <v>0</v>
      </c>
      <c r="M1579" s="16"/>
    </row>
    <row r="1580" ht="20" customHeight="1" spans="1:13">
      <c r="A1580" s="10">
        <v>45566</v>
      </c>
      <c r="B1580" s="11"/>
      <c r="C1580" s="11"/>
      <c r="D1580" s="11" t="s">
        <v>20398</v>
      </c>
      <c r="E1580" s="11" t="s">
        <v>20937</v>
      </c>
      <c r="F1580" s="15" t="str">
        <f>IFERROR(VLOOKUP(VENTAS[[#This Row],[Código del producto Vendido]],STOCK[],5,FALSE),"-")</f>
        <v>-</v>
      </c>
      <c r="G1580" s="15">
        <v>1</v>
      </c>
      <c r="H1580" s="16">
        <v>18</v>
      </c>
      <c r="I1580" s="16">
        <f>VENTAS[[#This Row],[Cantidad]]*VENTAS[[#This Row],[Precio Venta]]</f>
        <v>18</v>
      </c>
      <c r="J1580" s="16">
        <f>IF(VENTAS[[#This Row],[Nombre del Gestor]]&gt;1,VENTAS[[#This Row],[Total]]*10%,0)</f>
        <v>1.8</v>
      </c>
      <c r="K15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580" s="16">
        <f>VENTAS[[#This Row],[Total]]-VENTAS[[#This Row],[Comisión 10%]]-VENTAS[[#This Row],[Costo SIN Comision]]</f>
        <v>-1.8</v>
      </c>
      <c r="M1580" s="16"/>
    </row>
    <row r="1581" ht="20" customHeight="1" spans="1:13">
      <c r="A1581" s="10">
        <v>45536</v>
      </c>
      <c r="B1581" s="11"/>
      <c r="C1581" s="11"/>
      <c r="D1581" s="11"/>
      <c r="E1581" s="11" t="s">
        <v>20838</v>
      </c>
      <c r="F1581" s="15" t="str">
        <f>IFERROR(VLOOKUP(VENTAS[[#This Row],[Código del producto Vendido]],STOCK[],5,FALSE),"-")</f>
        <v>-</v>
      </c>
      <c r="G1581" s="15">
        <v>1</v>
      </c>
      <c r="H1581" s="16">
        <v>25</v>
      </c>
      <c r="I1581" s="16">
        <f>VENTAS[[#This Row],[Cantidad]]*VENTAS[[#This Row],[Precio Venta]]</f>
        <v>25</v>
      </c>
      <c r="J1581" s="16">
        <f>IF(VENTAS[[#This Row],[Nombre del Gestor]]&gt;1,VENTAS[[#This Row],[Total]]*10%,0)</f>
        <v>0</v>
      </c>
      <c r="K15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81" s="16">
        <f>VENTAS[[#This Row],[Total]]-VENTAS[[#This Row],[Comisión 10%]]-VENTAS[[#This Row],[Costo SIN Comision]]</f>
        <v>0</v>
      </c>
      <c r="M1581" s="16"/>
    </row>
    <row r="1582" ht="20" customHeight="1" spans="1:13">
      <c r="A1582" s="10">
        <v>45567</v>
      </c>
      <c r="B1582" s="11"/>
      <c r="C1582" s="11"/>
      <c r="D1582" s="11" t="s">
        <v>20669</v>
      </c>
      <c r="E1582" s="11" t="s">
        <v>20938</v>
      </c>
      <c r="F1582" s="15" t="str">
        <f>IFERROR(VLOOKUP(VENTAS[[#This Row],[Código del producto Vendido]],STOCK[],5,FALSE),"-")</f>
        <v>-</v>
      </c>
      <c r="G1582" s="15">
        <v>1</v>
      </c>
      <c r="H1582" s="16">
        <v>20</v>
      </c>
      <c r="I1582" s="16">
        <f>VENTAS[[#This Row],[Cantidad]]*VENTAS[[#This Row],[Precio Venta]]</f>
        <v>20</v>
      </c>
      <c r="J1582" s="16">
        <f>IF(VENTAS[[#This Row],[Nombre del Gestor]]&gt;1,VENTAS[[#This Row],[Total]]*10%,0)</f>
        <v>2</v>
      </c>
      <c r="K15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582" s="16">
        <f>VENTAS[[#This Row],[Total]]-VENTAS[[#This Row],[Comisión 10%]]-VENTAS[[#This Row],[Costo SIN Comision]]</f>
        <v>-2</v>
      </c>
      <c r="M1582" s="16"/>
    </row>
    <row r="1583" ht="20" customHeight="1" spans="1:13">
      <c r="A1583" s="10">
        <v>45575</v>
      </c>
      <c r="B1583" s="11"/>
      <c r="C1583" s="11"/>
      <c r="D1583" s="11" t="s">
        <v>20395</v>
      </c>
      <c r="E1583" s="11" t="s">
        <v>20939</v>
      </c>
      <c r="F1583" s="49" t="str">
        <f>IFERROR(VLOOKUP(VENTAS[[#This Row],[Código del producto Vendido]],STOCK[],5,FALSE),"-")</f>
        <v>-</v>
      </c>
      <c r="G1583" s="15"/>
      <c r="H1583" s="16">
        <v>15</v>
      </c>
      <c r="I1583" s="16">
        <f>VENTAS[[#This Row],[Cantidad]]*VENTAS[[#This Row],[Precio Venta]]</f>
        <v>0</v>
      </c>
      <c r="J1583" s="16">
        <f>IF(VENTAS[[#This Row],[Nombre del Gestor]]&gt;1,VENTAS[[#This Row],[Total]]*10%,0)</f>
        <v>0</v>
      </c>
      <c r="K15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583" s="16">
        <f>VENTAS[[#This Row],[Total]]-VENTAS[[#This Row],[Comisión 10%]]-VENTAS[[#This Row],[Costo SIN Comision]]</f>
        <v>0</v>
      </c>
      <c r="M1583" s="16"/>
    </row>
    <row r="1584" ht="20" customHeight="1" spans="1:13">
      <c r="A1584" s="10">
        <v>45566</v>
      </c>
      <c r="B1584" s="11"/>
      <c r="C1584" s="11"/>
      <c r="D1584" s="11" t="s">
        <v>20690</v>
      </c>
      <c r="E1584" s="11" t="s">
        <v>20940</v>
      </c>
      <c r="F1584" s="15" t="str">
        <f>IFERROR(VLOOKUP(VENTAS[[#This Row],[Código del producto Vendido]],STOCK[],5,FALSE),"-")</f>
        <v>-</v>
      </c>
      <c r="G1584" s="15"/>
      <c r="H1584" s="16">
        <v>15</v>
      </c>
      <c r="I1584" s="16">
        <f>VENTAS[[#This Row],[Cantidad]]*VENTAS[[#This Row],[Precio Venta]]</f>
        <v>0</v>
      </c>
      <c r="J1584" s="16">
        <f>IF(VENTAS[[#This Row],[Nombre del Gestor]]&gt;1,VENTAS[[#This Row],[Total]]*10%,0)</f>
        <v>0</v>
      </c>
      <c r="K15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584" s="16">
        <f>VENTAS[[#This Row],[Total]]-VENTAS[[#This Row],[Comisión 10%]]-VENTAS[[#This Row],[Costo SIN Comision]]</f>
        <v>0</v>
      </c>
      <c r="M1584" s="16"/>
    </row>
    <row r="1585" ht="20" customHeight="1" spans="1:13">
      <c r="A1585" s="10">
        <v>45566</v>
      </c>
      <c r="B1585" s="11"/>
      <c r="C1585" s="11"/>
      <c r="D1585" s="11" t="s">
        <v>20819</v>
      </c>
      <c r="E1585" s="11" t="s">
        <v>17032</v>
      </c>
      <c r="F1585" s="15" t="str">
        <f>IFERROR(VLOOKUP(VENTAS[[#This Row],[Código del producto Vendido]],STOCK[],5,FALSE),"-")</f>
        <v>Bolsa casual con diseño de gato y mariposa de tamaño mediano - Tamaño Mediano</v>
      </c>
      <c r="G1585" s="15">
        <v>1</v>
      </c>
      <c r="H1585" s="16">
        <v>12</v>
      </c>
      <c r="I1585" s="16">
        <f>VENTAS[[#This Row],[Cantidad]]*VENTAS[[#This Row],[Precio Venta]]</f>
        <v>12</v>
      </c>
      <c r="J1585" s="16">
        <f>IF(VENTAS[[#This Row],[Nombre del Gestor]]&gt;1,VENTAS[[#This Row],[Total]]*10%,0)</f>
        <v>1.2</v>
      </c>
      <c r="K15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4.64</v>
      </c>
      <c r="L1585" s="16">
        <f>VENTAS[[#This Row],[Total]]-VENTAS[[#This Row],[Comisión 10%]]-VENTAS[[#This Row],[Costo SIN Comision]]</f>
        <v>6.16</v>
      </c>
      <c r="M1585" s="16"/>
    </row>
    <row r="1586" ht="20" customHeight="1" spans="1:13">
      <c r="A1586" s="10">
        <v>45536</v>
      </c>
      <c r="B1586" s="11"/>
      <c r="C1586" s="11"/>
      <c r="D1586" s="11"/>
      <c r="E1586" s="11" t="s">
        <v>20941</v>
      </c>
      <c r="F1586" s="15" t="str">
        <f>IFERROR(VLOOKUP(VENTAS[[#This Row],[Código del producto Vendido]],STOCK[],5,FALSE),"-")</f>
        <v>-</v>
      </c>
      <c r="G1586" s="15">
        <v>1</v>
      </c>
      <c r="H1586" s="16">
        <v>25</v>
      </c>
      <c r="I1586" s="16">
        <f>VENTAS[[#This Row],[Cantidad]]*VENTAS[[#This Row],[Precio Venta]]</f>
        <v>25</v>
      </c>
      <c r="J1586" s="16">
        <f>IF(VENTAS[[#This Row],[Nombre del Gestor]]&gt;1,VENTAS[[#This Row],[Total]]*10%,0)</f>
        <v>0</v>
      </c>
      <c r="K15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86" s="16">
        <f>VENTAS[[#This Row],[Total]]-VENTAS[[#This Row],[Comisión 10%]]-VENTAS[[#This Row],[Costo SIN Comision]]</f>
        <v>0</v>
      </c>
      <c r="M1586" s="16"/>
    </row>
    <row r="1587" ht="20" customHeight="1" spans="1:13">
      <c r="A1587" s="10"/>
      <c r="B1587" s="11"/>
      <c r="C1587" s="11"/>
      <c r="D1587" s="11"/>
      <c r="E1587" s="11" t="s">
        <v>20942</v>
      </c>
      <c r="F1587" s="15" t="str">
        <f>IFERROR(VLOOKUP(VENTAS[[#This Row],[Código del producto Vendido]],STOCK[],5,FALSE),"-")</f>
        <v>-</v>
      </c>
      <c r="G1587" s="15">
        <v>1</v>
      </c>
      <c r="H1587" s="16">
        <v>20</v>
      </c>
      <c r="I1587" s="16">
        <f>VENTAS[[#This Row],[Cantidad]]*VENTAS[[#This Row],[Precio Venta]]</f>
        <v>20</v>
      </c>
      <c r="J1587" s="16">
        <f>IF(VENTAS[[#This Row],[Nombre del Gestor]]&gt;1,VENTAS[[#This Row],[Total]]*10%,0)</f>
        <v>0</v>
      </c>
      <c r="K15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587" s="16">
        <f>VENTAS[[#This Row],[Total]]-VENTAS[[#This Row],[Comisión 10%]]-VENTAS[[#This Row],[Costo SIN Comision]]</f>
        <v>0</v>
      </c>
      <c r="M1587" s="16"/>
    </row>
    <row r="1588" ht="20" customHeight="1" spans="1:13">
      <c r="A1588" s="10"/>
      <c r="B1588" s="11"/>
      <c r="C1588" s="11"/>
      <c r="D1588" s="11"/>
      <c r="E1588" s="11" t="s">
        <v>20942</v>
      </c>
      <c r="F1588" s="15" t="str">
        <f>IFERROR(VLOOKUP(VENTAS[[#This Row],[Código del producto Vendido]],STOCK[],5,FALSE),"-")</f>
        <v>-</v>
      </c>
      <c r="G1588" s="15">
        <v>1</v>
      </c>
      <c r="H1588" s="16">
        <v>20</v>
      </c>
      <c r="I1588" s="16">
        <f>VENTAS[[#This Row],[Cantidad]]*VENTAS[[#This Row],[Precio Venta]]</f>
        <v>20</v>
      </c>
      <c r="J1588" s="16">
        <f>IF(VENTAS[[#This Row],[Nombre del Gestor]]&gt;1,VENTAS[[#This Row],[Total]]*10%,0)</f>
        <v>0</v>
      </c>
      <c r="K15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588" s="16">
        <f>VENTAS[[#This Row],[Total]]-VENTAS[[#This Row],[Comisión 10%]]-VENTAS[[#This Row],[Costo SIN Comision]]</f>
        <v>0</v>
      </c>
      <c r="M1588" s="16"/>
    </row>
    <row r="1589" ht="20" customHeight="1" spans="1:13">
      <c r="A1589" s="10"/>
      <c r="B1589" s="11"/>
      <c r="C1589" s="11"/>
      <c r="D1589" s="11"/>
      <c r="E1589" s="11" t="s">
        <v>20943</v>
      </c>
      <c r="F1589" s="15" t="str">
        <f>IFERROR(VLOOKUP(VENTAS[[#This Row],[Código del producto Vendido]],STOCK[],5,FALSE),"-")</f>
        <v>-</v>
      </c>
      <c r="G1589" s="15">
        <v>1</v>
      </c>
      <c r="H1589" s="16">
        <v>20</v>
      </c>
      <c r="I1589" s="16">
        <f>VENTAS[[#This Row],[Cantidad]]*VENTAS[[#This Row],[Precio Venta]]</f>
        <v>20</v>
      </c>
      <c r="J1589" s="16">
        <f>IF(VENTAS[[#This Row],[Nombre del Gestor]]&gt;1,VENTAS[[#This Row],[Total]]*10%,0)</f>
        <v>0</v>
      </c>
      <c r="K15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589" s="16">
        <f>VENTAS[[#This Row],[Total]]-VENTAS[[#This Row],[Comisión 10%]]-VENTAS[[#This Row],[Costo SIN Comision]]</f>
        <v>0</v>
      </c>
      <c r="M1589" s="16"/>
    </row>
    <row r="1590" ht="20" customHeight="1" spans="1:13">
      <c r="A1590" s="10"/>
      <c r="B1590" s="11"/>
      <c r="C1590" s="11"/>
      <c r="D1590" s="11"/>
      <c r="E1590" s="11" t="s">
        <v>20944</v>
      </c>
      <c r="F1590" s="15" t="str">
        <f>IFERROR(VLOOKUP(VENTAS[[#This Row],[Código del producto Vendido]],STOCK[],5,FALSE),"-")</f>
        <v>-</v>
      </c>
      <c r="G1590" s="15">
        <v>1</v>
      </c>
      <c r="H1590" s="16">
        <v>18</v>
      </c>
      <c r="I1590" s="16">
        <f>VENTAS[[#This Row],[Cantidad]]*VENTAS[[#This Row],[Precio Venta]]</f>
        <v>18</v>
      </c>
      <c r="J1590" s="16">
        <f>IF(VENTAS[[#This Row],[Nombre del Gestor]]&gt;1,VENTAS[[#This Row],[Total]]*10%,0)</f>
        <v>0</v>
      </c>
      <c r="K15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590" s="16">
        <f>VENTAS[[#This Row],[Total]]-VENTAS[[#This Row],[Comisión 10%]]-VENTAS[[#This Row],[Costo SIN Comision]]</f>
        <v>0</v>
      </c>
      <c r="M1590" s="16"/>
    </row>
    <row r="1591" ht="20" customHeight="1" spans="1:13">
      <c r="A1591" s="10">
        <v>45567</v>
      </c>
      <c r="B1591" s="11"/>
      <c r="C1591" s="11"/>
      <c r="D1591" s="11" t="s">
        <v>20669</v>
      </c>
      <c r="E1591" s="11" t="s">
        <v>20945</v>
      </c>
      <c r="F1591" s="15" t="str">
        <f>IFERROR(VLOOKUP(VENTAS[[#This Row],[Código del producto Vendido]],STOCK[],5,FALSE),"-")</f>
        <v>-</v>
      </c>
      <c r="G1591" s="15">
        <v>1</v>
      </c>
      <c r="H1591" s="16">
        <v>25</v>
      </c>
      <c r="I1591" s="16">
        <f>VENTAS[[#This Row],[Cantidad]]*VENTAS[[#This Row],[Precio Venta]]</f>
        <v>25</v>
      </c>
      <c r="J1591" s="16">
        <f>IF(VENTAS[[#This Row],[Nombre del Gestor]]&gt;1,VENTAS[[#This Row],[Total]]*10%,0)</f>
        <v>2.5</v>
      </c>
      <c r="K15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91" s="16">
        <f>VENTAS[[#This Row],[Total]]-VENTAS[[#This Row],[Comisión 10%]]-VENTAS[[#This Row],[Costo SIN Comision]]</f>
        <v>-2.5</v>
      </c>
      <c r="M1591" s="16"/>
    </row>
    <row r="1592" ht="20" customHeight="1" spans="1:13">
      <c r="A1592" s="10">
        <v>45575</v>
      </c>
      <c r="B1592" s="11"/>
      <c r="C1592" s="11"/>
      <c r="D1592" s="11" t="s">
        <v>19647</v>
      </c>
      <c r="E1592" s="11" t="s">
        <v>19653</v>
      </c>
      <c r="F1592" s="15" t="str">
        <f>IFERROR(VLOOKUP(VENTAS[[#This Row],[Código del producto Vendido]],STOCK[],5,FALSE),"-")</f>
        <v>-</v>
      </c>
      <c r="G1592" s="15">
        <v>1</v>
      </c>
      <c r="H1592" s="16">
        <v>18</v>
      </c>
      <c r="I1592" s="16">
        <f>VENTAS[[#This Row],[Cantidad]]*VENTAS[[#This Row],[Precio Venta]]</f>
        <v>18</v>
      </c>
      <c r="J1592" s="16">
        <f>IF(VENTAS[[#This Row],[Nombre del Gestor]]&gt;1,VENTAS[[#This Row],[Total]]*10%,0)</f>
        <v>1.8</v>
      </c>
      <c r="K15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592" s="16">
        <f>VENTAS[[#This Row],[Total]]-VENTAS[[#This Row],[Comisión 10%]]-VENTAS[[#This Row],[Costo SIN Comision]]</f>
        <v>-1.8</v>
      </c>
      <c r="M1592" s="16"/>
    </row>
    <row r="1593" ht="20" customHeight="1" spans="1:13">
      <c r="A1593" s="10">
        <v>45575</v>
      </c>
      <c r="B1593" s="11"/>
      <c r="C1593" s="11"/>
      <c r="D1593" s="11" t="s">
        <v>19647</v>
      </c>
      <c r="E1593" s="11" t="s">
        <v>20946</v>
      </c>
      <c r="F1593" s="15" t="str">
        <f>IFERROR(VLOOKUP(VENTAS[[#This Row],[Código del producto Vendido]],STOCK[],5,FALSE),"-")</f>
        <v>-</v>
      </c>
      <c r="G1593" s="15">
        <v>1</v>
      </c>
      <c r="H1593" s="16">
        <v>15</v>
      </c>
      <c r="I1593" s="16">
        <f>VENTAS[[#This Row],[Cantidad]]*VENTAS[[#This Row],[Precio Venta]]</f>
        <v>15</v>
      </c>
      <c r="J1593" s="16">
        <f>IF(VENTAS[[#This Row],[Nombre del Gestor]]&gt;1,VENTAS[[#This Row],[Total]]*10%,0)</f>
        <v>1.5</v>
      </c>
      <c r="K15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593" s="16">
        <f>VENTAS[[#This Row],[Total]]-VENTAS[[#This Row],[Comisión 10%]]-VENTAS[[#This Row],[Costo SIN Comision]]</f>
        <v>-1.5</v>
      </c>
      <c r="M1593" s="16"/>
    </row>
    <row r="1594" ht="20" customHeight="1" spans="1:13">
      <c r="A1594" s="10">
        <v>45574</v>
      </c>
      <c r="B1594" s="11"/>
      <c r="C1594" s="11"/>
      <c r="D1594" s="11" t="s">
        <v>20115</v>
      </c>
      <c r="E1594" s="11" t="s">
        <v>20947</v>
      </c>
      <c r="F1594" s="15" t="str">
        <f>IFERROR(VLOOKUP(VENTAS[[#This Row],[Código del producto Vendido]],STOCK[],5,FALSE),"-")</f>
        <v>-</v>
      </c>
      <c r="G1594" s="15">
        <v>1</v>
      </c>
      <c r="H1594" s="16">
        <v>15</v>
      </c>
      <c r="I1594" s="16">
        <f>VENTAS[[#This Row],[Cantidad]]*VENTAS[[#This Row],[Precio Venta]]</f>
        <v>15</v>
      </c>
      <c r="J1594" s="16">
        <f>IF(VENTAS[[#This Row],[Nombre del Gestor]]&gt;1,VENTAS[[#This Row],[Total]]*10%,0)</f>
        <v>1.5</v>
      </c>
      <c r="K15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594" s="16">
        <f>VENTAS[[#This Row],[Total]]-VENTAS[[#This Row],[Comisión 10%]]-VENTAS[[#This Row],[Costo SIN Comision]]</f>
        <v>-1.5</v>
      </c>
      <c r="M1594" s="16"/>
    </row>
    <row r="1595" ht="20" customHeight="1" spans="1:13">
      <c r="A1595" s="10">
        <v>45574</v>
      </c>
      <c r="B1595" s="11"/>
      <c r="C1595" s="11"/>
      <c r="D1595" s="11" t="s">
        <v>20115</v>
      </c>
      <c r="E1595" s="11" t="s">
        <v>20948</v>
      </c>
      <c r="F1595" s="15" t="str">
        <f>IFERROR(VLOOKUP(VENTAS[[#This Row],[Código del producto Vendido]],STOCK[],5,FALSE),"-")</f>
        <v>-</v>
      </c>
      <c r="G1595" s="15">
        <v>1</v>
      </c>
      <c r="H1595" s="16">
        <v>15</v>
      </c>
      <c r="I1595" s="16">
        <f>VENTAS[[#This Row],[Cantidad]]*VENTAS[[#This Row],[Precio Venta]]</f>
        <v>15</v>
      </c>
      <c r="J1595" s="16">
        <f>IF(VENTAS[[#This Row],[Nombre del Gestor]]&gt;1,VENTAS[[#This Row],[Total]]*10%,0)</f>
        <v>1.5</v>
      </c>
      <c r="K15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595" s="16">
        <f>VENTAS[[#This Row],[Total]]-VENTAS[[#This Row],[Comisión 10%]]-VENTAS[[#This Row],[Costo SIN Comision]]</f>
        <v>-1.5</v>
      </c>
      <c r="M1595" s="16"/>
    </row>
    <row r="1596" ht="20" customHeight="1" spans="1:13">
      <c r="A1596" s="10">
        <v>45575</v>
      </c>
      <c r="B1596" s="11"/>
      <c r="C1596" s="11"/>
      <c r="D1596" s="11" t="s">
        <v>20388</v>
      </c>
      <c r="E1596" s="11" t="s">
        <v>20856</v>
      </c>
      <c r="F1596" s="15" t="str">
        <f>IFERROR(VLOOKUP(VENTAS[[#This Row],[Código del producto Vendido]],STOCK[],5,FALSE),"-")</f>
        <v>-</v>
      </c>
      <c r="G1596" s="15">
        <v>1</v>
      </c>
      <c r="H1596" s="16">
        <v>25</v>
      </c>
      <c r="I1596" s="16">
        <f>VENTAS[[#This Row],[Cantidad]]*VENTAS[[#This Row],[Precio Venta]]</f>
        <v>25</v>
      </c>
      <c r="J1596" s="16">
        <f>IF(VENTAS[[#This Row],[Nombre del Gestor]]&gt;1,VENTAS[[#This Row],[Total]]*10%,0)</f>
        <v>2.5</v>
      </c>
      <c r="K15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96" s="16">
        <f>VENTAS[[#This Row],[Total]]-VENTAS[[#This Row],[Comisión 10%]]-VENTAS[[#This Row],[Costo SIN Comision]]</f>
        <v>-2.5</v>
      </c>
      <c r="M1596" s="16"/>
    </row>
    <row r="1597" ht="20" customHeight="1" spans="1:13">
      <c r="A1597" s="10">
        <v>45574</v>
      </c>
      <c r="B1597" s="11"/>
      <c r="C1597" s="11"/>
      <c r="D1597" s="11" t="s">
        <v>20395</v>
      </c>
      <c r="E1597" s="11" t="s">
        <v>20949</v>
      </c>
      <c r="F1597" s="49" t="str">
        <f>IFERROR(VLOOKUP(VENTAS[[#This Row],[Código del producto Vendido]],STOCK[],5,FALSE),"-")</f>
        <v>-</v>
      </c>
      <c r="G1597" s="15"/>
      <c r="H1597" s="16">
        <v>25</v>
      </c>
      <c r="I1597" s="16">
        <f>VENTAS[[#This Row],[Cantidad]]*VENTAS[[#This Row],[Precio Venta]]</f>
        <v>0</v>
      </c>
      <c r="J1597" s="16">
        <f>IF(VENTAS[[#This Row],[Nombre del Gestor]]&gt;1,VENTAS[[#This Row],[Total]]*10%,0)</f>
        <v>0</v>
      </c>
      <c r="K15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597" s="16">
        <f>VENTAS[[#This Row],[Total]]-VENTAS[[#This Row],[Comisión 10%]]-VENTAS[[#This Row],[Costo SIN Comision]]</f>
        <v>0</v>
      </c>
      <c r="M1597" s="16"/>
    </row>
    <row r="1598" ht="20" customHeight="1" spans="1:13">
      <c r="A1598" s="10">
        <v>45572</v>
      </c>
      <c r="B1598" s="11"/>
      <c r="C1598" s="11" t="s">
        <v>20699</v>
      </c>
      <c r="D1598" s="11" t="s">
        <v>20377</v>
      </c>
      <c r="E1598" s="11" t="s">
        <v>20950</v>
      </c>
      <c r="F1598" s="15" t="str">
        <f>IFERROR(VLOOKUP(VENTAS[[#This Row],[Código del producto Vendido]],STOCK[],5,FALSE),"-")</f>
        <v>-</v>
      </c>
      <c r="G1598" s="15">
        <v>1</v>
      </c>
      <c r="H1598" s="16">
        <v>22</v>
      </c>
      <c r="I1598" s="16">
        <f>VENTAS[[#This Row],[Cantidad]]*VENTAS[[#This Row],[Precio Venta]]</f>
        <v>22</v>
      </c>
      <c r="J1598" s="16">
        <f>IF(VENTAS[[#This Row],[Nombre del Gestor]]&gt;1,VENTAS[[#This Row],[Total]]*10%,0)</f>
        <v>2.2</v>
      </c>
      <c r="K15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98" s="16">
        <f>VENTAS[[#This Row],[Total]]-VENTAS[[#This Row],[Comisión 10%]]-VENTAS[[#This Row],[Costo SIN Comision]]</f>
        <v>-2.2</v>
      </c>
      <c r="M1598" s="16"/>
    </row>
    <row r="1599" ht="20" customHeight="1" spans="1:13">
      <c r="A1599" s="10">
        <v>45572</v>
      </c>
      <c r="B1599" s="11"/>
      <c r="C1599" s="11" t="s">
        <v>20699</v>
      </c>
      <c r="D1599" s="11" t="s">
        <v>20377</v>
      </c>
      <c r="E1599" s="11" t="s">
        <v>20732</v>
      </c>
      <c r="F1599" s="15" t="str">
        <f>IFERROR(VLOOKUP(VENTAS[[#This Row],[Código del producto Vendido]],STOCK[],5,FALSE),"-")</f>
        <v>-</v>
      </c>
      <c r="G1599" s="15">
        <v>1</v>
      </c>
      <c r="H1599" s="16">
        <v>23</v>
      </c>
      <c r="I1599" s="16">
        <f>VENTAS[[#This Row],[Cantidad]]*VENTAS[[#This Row],[Precio Venta]]</f>
        <v>23</v>
      </c>
      <c r="J1599" s="16">
        <f>IF(VENTAS[[#This Row],[Nombre del Gestor]]&gt;1,VENTAS[[#This Row],[Total]]*10%,0)</f>
        <v>2.3</v>
      </c>
      <c r="K15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599" s="16">
        <f>VENTAS[[#This Row],[Total]]-VENTAS[[#This Row],[Comisión 10%]]-VENTAS[[#This Row],[Costo SIN Comision]]</f>
        <v>-2.3</v>
      </c>
      <c r="M1599" s="16"/>
    </row>
    <row r="1600" ht="20" customHeight="1" spans="1:13">
      <c r="A1600" s="10"/>
      <c r="B1600" s="11"/>
      <c r="C1600" s="11"/>
      <c r="D1600" s="11"/>
      <c r="E1600" s="11" t="s">
        <v>20875</v>
      </c>
      <c r="F1600" s="15" t="str">
        <f>IFERROR(VLOOKUP(VENTAS[[#This Row],[Código del producto Vendido]],STOCK[],5,FALSE),"-")</f>
        <v>-</v>
      </c>
      <c r="G1600" s="15">
        <v>1</v>
      </c>
      <c r="H1600" s="16">
        <v>15</v>
      </c>
      <c r="I1600" s="16">
        <f>VENTAS[[#This Row],[Cantidad]]*VENTAS[[#This Row],[Precio Venta]]</f>
        <v>15</v>
      </c>
      <c r="J1600" s="16">
        <f>IF(VENTAS[[#This Row],[Nombre del Gestor]]&gt;1,VENTAS[[#This Row],[Total]]*10%,0)</f>
        <v>0</v>
      </c>
      <c r="K16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600" s="16">
        <f>VENTAS[[#This Row],[Total]]-VENTAS[[#This Row],[Comisión 10%]]-VENTAS[[#This Row],[Costo SIN Comision]]</f>
        <v>0</v>
      </c>
      <c r="M1600" s="16"/>
    </row>
    <row r="1601" ht="20" customHeight="1" spans="1:13">
      <c r="A1601" s="10">
        <v>45546</v>
      </c>
      <c r="B1601" s="11"/>
      <c r="C1601" s="11" t="s">
        <v>20951</v>
      </c>
      <c r="D1601" s="11" t="s">
        <v>20803</v>
      </c>
      <c r="E1601" s="11" t="s">
        <v>20952</v>
      </c>
      <c r="F1601" s="15" t="str">
        <f>IFERROR(VLOOKUP(VENTAS[[#This Row],[Código del producto Vendido]],STOCK[],5,FALSE),"-")</f>
        <v>-</v>
      </c>
      <c r="G1601" s="15">
        <v>1</v>
      </c>
      <c r="H1601" s="16">
        <v>25</v>
      </c>
      <c r="I1601" s="16">
        <f>VENTAS[[#This Row],[Cantidad]]*VENTAS[[#This Row],[Precio Venta]]</f>
        <v>25</v>
      </c>
      <c r="J1601" s="16">
        <f>IF(VENTAS[[#This Row],[Nombre del Gestor]]&gt;1,VENTAS[[#This Row],[Total]]*10%,0)</f>
        <v>2.5</v>
      </c>
      <c r="K16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01" s="16">
        <f>VENTAS[[#This Row],[Total]]-VENTAS[[#This Row],[Comisión 10%]]-VENTAS[[#This Row],[Costo SIN Comision]]</f>
        <v>-2.5</v>
      </c>
      <c r="M1601" s="16"/>
    </row>
    <row r="1602" ht="20" customHeight="1" spans="1:13">
      <c r="A1602" s="10"/>
      <c r="B1602" s="11"/>
      <c r="C1602" s="11"/>
      <c r="D1602" s="11" t="s">
        <v>20901</v>
      </c>
      <c r="E1602" s="11" t="s">
        <v>20953</v>
      </c>
      <c r="F1602" s="15" t="str">
        <f>IFERROR(VLOOKUP(VENTAS[[#This Row],[Código del producto Vendido]],STOCK[],5,FALSE),"-")</f>
        <v>-</v>
      </c>
      <c r="G1602" s="15">
        <v>0</v>
      </c>
      <c r="H1602" s="16">
        <v>20</v>
      </c>
      <c r="I1602" s="16">
        <f>VENTAS[[#This Row],[Cantidad]]*VENTAS[[#This Row],[Precio Venta]]</f>
        <v>0</v>
      </c>
      <c r="J1602" s="16">
        <f>IF(VENTAS[[#This Row],[Nombre del Gestor]]&gt;1,VENTAS[[#This Row],[Total]]*10%,0)</f>
        <v>0</v>
      </c>
      <c r="K16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02" s="16">
        <f>VENTAS[[#This Row],[Total]]-VENTAS[[#This Row],[Comisión 10%]]-VENTAS[[#This Row],[Costo SIN Comision]]</f>
        <v>0</v>
      </c>
      <c r="M1602" s="16"/>
    </row>
    <row r="1603" ht="20" customHeight="1" spans="1:13">
      <c r="A1603" s="10">
        <v>45575</v>
      </c>
      <c r="B1603" s="11"/>
      <c r="C1603" s="11"/>
      <c r="D1603" s="11" t="s">
        <v>19647</v>
      </c>
      <c r="E1603" s="11" t="s">
        <v>16546</v>
      </c>
      <c r="F1603" s="15" t="str">
        <f>IFERROR(VLOOKUP(VENTAS[[#This Row],[Código del producto Vendido]],STOCK[],5,FALSE),"-")</f>
        <v>Pezoneras de silicona - Talla Unitalla</v>
      </c>
      <c r="G1603" s="15">
        <v>1</v>
      </c>
      <c r="H1603" s="16">
        <v>5</v>
      </c>
      <c r="I1603" s="16">
        <f>VENTAS[[#This Row],[Cantidad]]*VENTAS[[#This Row],[Precio Venta]]</f>
        <v>5</v>
      </c>
      <c r="J1603" s="16">
        <f>IF(VENTAS[[#This Row],[Nombre del Gestor]]&gt;1,VENTAS[[#This Row],[Total]]*10%,0)</f>
        <v>0.5</v>
      </c>
      <c r="K16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2.03</v>
      </c>
      <c r="L1603" s="16">
        <f>VENTAS[[#This Row],[Total]]-VENTAS[[#This Row],[Comisión 10%]]-VENTAS[[#This Row],[Costo SIN Comision]]</f>
        <v>2.47</v>
      </c>
      <c r="M1603" s="16"/>
    </row>
    <row r="1604" ht="20" customHeight="1" spans="1:13">
      <c r="A1604" s="10"/>
      <c r="B1604" s="11"/>
      <c r="C1604" s="11"/>
      <c r="D1604" s="11"/>
      <c r="E1604" s="11" t="s">
        <v>20497</v>
      </c>
      <c r="F1604" s="15" t="str">
        <f>IFERROR(VLOOKUP(VENTAS[[#This Row],[Código del producto Vendido]],STOCK[],5,FALSE),"-")</f>
        <v>-</v>
      </c>
      <c r="G1604" s="15">
        <v>1</v>
      </c>
      <c r="H1604" s="16">
        <v>12</v>
      </c>
      <c r="I1604" s="16">
        <f>VENTAS[[#This Row],[Cantidad]]*VENTAS[[#This Row],[Precio Venta]]</f>
        <v>12</v>
      </c>
      <c r="J1604" s="16">
        <f>IF(VENTAS[[#This Row],[Nombre del Gestor]]&gt;1,VENTAS[[#This Row],[Total]]*10%,0)</f>
        <v>0</v>
      </c>
      <c r="K16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604" s="16">
        <f>VENTAS[[#This Row],[Total]]-VENTAS[[#This Row],[Comisión 10%]]-VENTAS[[#This Row],[Costo SIN Comision]]</f>
        <v>0</v>
      </c>
      <c r="M1604" s="16"/>
    </row>
    <row r="1605" ht="20" customHeight="1" spans="1:13">
      <c r="A1605" s="10"/>
      <c r="B1605" s="11"/>
      <c r="C1605" s="11"/>
      <c r="D1605" s="11" t="s">
        <v>20377</v>
      </c>
      <c r="E1605" s="11" t="s">
        <v>20667</v>
      </c>
      <c r="F1605" s="15" t="str">
        <f>IFERROR(VLOOKUP(VENTAS[[#This Row],[Código del producto Vendido]],STOCK[],5,FALSE),"-")</f>
        <v>-</v>
      </c>
      <c r="G1605" s="15">
        <v>1</v>
      </c>
      <c r="H1605" s="16">
        <v>17</v>
      </c>
      <c r="I1605" s="16">
        <f>VENTAS[[#This Row],[Cantidad]]*VENTAS[[#This Row],[Precio Venta]]</f>
        <v>17</v>
      </c>
      <c r="J1605" s="16">
        <f>IF(VENTAS[[#This Row],[Nombre del Gestor]]&gt;1,VENTAS[[#This Row],[Total]]*10%,0)</f>
        <v>1.7</v>
      </c>
      <c r="K16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1605" s="16">
        <f>VENTAS[[#This Row],[Total]]-VENTAS[[#This Row],[Comisión 10%]]-VENTAS[[#This Row],[Costo SIN Comision]]</f>
        <v>-1.7</v>
      </c>
      <c r="M1605" s="16"/>
    </row>
    <row r="1606" ht="20" customHeight="1" spans="1:13">
      <c r="A1606" s="10"/>
      <c r="B1606" s="11"/>
      <c r="C1606" s="11"/>
      <c r="D1606" s="11"/>
      <c r="E1606" s="11" t="s">
        <v>20954</v>
      </c>
      <c r="F1606" s="15" t="str">
        <f>IFERROR(VLOOKUP(VENTAS[[#This Row],[Código del producto Vendido]],STOCK[],5,FALSE),"-")</f>
        <v>-</v>
      </c>
      <c r="G1606" s="15">
        <v>1</v>
      </c>
      <c r="H1606" s="16">
        <v>20</v>
      </c>
      <c r="I1606" s="16">
        <f>VENTAS[[#This Row],[Cantidad]]*VENTAS[[#This Row],[Precio Venta]]</f>
        <v>20</v>
      </c>
      <c r="J1606" s="16">
        <f>IF(VENTAS[[#This Row],[Nombre del Gestor]]&gt;1,VENTAS[[#This Row],[Total]]*10%,0)</f>
        <v>0</v>
      </c>
      <c r="K16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606" s="16">
        <f>VENTAS[[#This Row],[Total]]-VENTAS[[#This Row],[Comisión 10%]]-VENTAS[[#This Row],[Costo SIN Comision]]</f>
        <v>0</v>
      </c>
      <c r="M1606" s="16"/>
    </row>
    <row r="1607" ht="20" customHeight="1" spans="1:13">
      <c r="A1607" s="10"/>
      <c r="B1607" s="11"/>
      <c r="C1607" s="11"/>
      <c r="D1607" s="11" t="s">
        <v>20892</v>
      </c>
      <c r="E1607" s="11" t="s">
        <v>20955</v>
      </c>
      <c r="F1607" s="15" t="str">
        <f>IFERROR(VLOOKUP(VENTAS[[#This Row],[Código del producto Vendido]],STOCK[],5,FALSE),"-")</f>
        <v>-</v>
      </c>
      <c r="G1607" s="15">
        <v>1</v>
      </c>
      <c r="H1607" s="16">
        <v>40</v>
      </c>
      <c r="I1607" s="16">
        <f>VENTAS[[#This Row],[Cantidad]]*VENTAS[[#This Row],[Precio Venta]]</f>
        <v>40</v>
      </c>
      <c r="J1607" s="16">
        <f>IF(VENTAS[[#This Row],[Nombre del Gestor]]&gt;1,VENTAS[[#This Row],[Total]]*10%,0)</f>
        <v>4</v>
      </c>
      <c r="K16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607" s="16">
        <f>VENTAS[[#This Row],[Total]]-VENTAS[[#This Row],[Comisión 10%]]-VENTAS[[#This Row],[Costo SIN Comision]]</f>
        <v>-4</v>
      </c>
      <c r="M1607" s="16"/>
    </row>
    <row r="1608" ht="20" customHeight="1" spans="1:13">
      <c r="A1608" s="10"/>
      <c r="B1608" s="11"/>
      <c r="C1608" s="11"/>
      <c r="D1608" s="11"/>
      <c r="E1608" s="11" t="s">
        <v>20956</v>
      </c>
      <c r="F1608" s="15" t="str">
        <f>IFERROR(VLOOKUP(VENTAS[[#This Row],[Código del producto Vendido]],STOCK[],5,FALSE),"-")</f>
        <v>-</v>
      </c>
      <c r="G1608" s="15">
        <v>1</v>
      </c>
      <c r="H1608" s="16">
        <v>15</v>
      </c>
      <c r="I1608" s="16">
        <f>VENTAS[[#This Row],[Cantidad]]*VENTAS[[#This Row],[Precio Venta]]</f>
        <v>15</v>
      </c>
      <c r="J1608" s="16">
        <f>IF(VENTAS[[#This Row],[Nombre del Gestor]]&gt;1,VENTAS[[#This Row],[Total]]*10%,0)</f>
        <v>0</v>
      </c>
      <c r="K16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608" s="16">
        <f>VENTAS[[#This Row],[Total]]-VENTAS[[#This Row],[Comisión 10%]]-VENTAS[[#This Row],[Costo SIN Comision]]</f>
        <v>0</v>
      </c>
      <c r="M1608" s="16"/>
    </row>
    <row r="1609" ht="20" customHeight="1" spans="1:13">
      <c r="A1609" s="10"/>
      <c r="B1609" s="11"/>
      <c r="C1609" s="11"/>
      <c r="D1609" s="11"/>
      <c r="E1609" s="11" t="s">
        <v>20956</v>
      </c>
      <c r="F1609" s="15" t="str">
        <f>IFERROR(VLOOKUP(VENTAS[[#This Row],[Código del producto Vendido]],STOCK[],5,FALSE),"-")</f>
        <v>-</v>
      </c>
      <c r="G1609" s="15">
        <v>1</v>
      </c>
      <c r="H1609" s="16">
        <v>15</v>
      </c>
      <c r="I1609" s="16">
        <f>VENTAS[[#This Row],[Cantidad]]*VENTAS[[#This Row],[Precio Venta]]</f>
        <v>15</v>
      </c>
      <c r="J1609" s="16">
        <f>IF(VENTAS[[#This Row],[Nombre del Gestor]]&gt;1,VENTAS[[#This Row],[Total]]*10%,0)</f>
        <v>0</v>
      </c>
      <c r="K16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609" s="16">
        <f>VENTAS[[#This Row],[Total]]-VENTAS[[#This Row],[Comisión 10%]]-VENTAS[[#This Row],[Costo SIN Comision]]</f>
        <v>0</v>
      </c>
      <c r="M1609" s="16"/>
    </row>
    <row r="1610" ht="20" customHeight="1" spans="1:13">
      <c r="A1610" s="10"/>
      <c r="B1610" s="11"/>
      <c r="C1610" s="11"/>
      <c r="D1610" s="11" t="s">
        <v>20058</v>
      </c>
      <c r="E1610" s="11" t="s">
        <v>20805</v>
      </c>
      <c r="F1610" s="15" t="str">
        <f>IFERROR(VLOOKUP(VENTAS[[#This Row],[Código del producto Vendido]],STOCK[],5,FALSE),"-")</f>
        <v>-</v>
      </c>
      <c r="G1610" s="15">
        <v>1</v>
      </c>
      <c r="H1610" s="16">
        <v>10</v>
      </c>
      <c r="I1610" s="16">
        <f>VENTAS[[#This Row],[Cantidad]]*VENTAS[[#This Row],[Precio Venta]]</f>
        <v>10</v>
      </c>
      <c r="J1610" s="16">
        <f>IF(VENTAS[[#This Row],[Nombre del Gestor]]&gt;1,VENTAS[[#This Row],[Total]]*10%,0)</f>
        <v>1</v>
      </c>
      <c r="K16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610" s="16">
        <f>VENTAS[[#This Row],[Total]]-VENTAS[[#This Row],[Comisión 10%]]-VENTAS[[#This Row],[Costo SIN Comision]]</f>
        <v>-1</v>
      </c>
      <c r="M1610" s="16"/>
    </row>
    <row r="1611" ht="20" customHeight="1" spans="1:13">
      <c r="A1611" s="10"/>
      <c r="B1611" s="11"/>
      <c r="C1611" s="11"/>
      <c r="D1611" s="11" t="s">
        <v>20058</v>
      </c>
      <c r="E1611" s="11" t="s">
        <v>20806</v>
      </c>
      <c r="F1611" s="15" t="str">
        <f>IFERROR(VLOOKUP(VENTAS[[#This Row],[Código del producto Vendido]],STOCK[],5,FALSE),"-")</f>
        <v>-</v>
      </c>
      <c r="G1611" s="15">
        <v>0</v>
      </c>
      <c r="H1611" s="16">
        <v>10</v>
      </c>
      <c r="I1611" s="16">
        <f>VENTAS[[#This Row],[Cantidad]]*VENTAS[[#This Row],[Precio Venta]]</f>
        <v>0</v>
      </c>
      <c r="J1611" s="16">
        <f>IF(VENTAS[[#This Row],[Nombre del Gestor]]&gt;1,VENTAS[[#This Row],[Total]]*10%,0)</f>
        <v>0</v>
      </c>
      <c r="K16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11" s="16">
        <f>VENTAS[[#This Row],[Total]]-VENTAS[[#This Row],[Comisión 10%]]-VENTAS[[#This Row],[Costo SIN Comision]]</f>
        <v>0</v>
      </c>
      <c r="M1611" s="16"/>
    </row>
    <row r="1612" ht="20" customHeight="1" spans="1:13">
      <c r="A1612" s="10"/>
      <c r="B1612" s="11"/>
      <c r="C1612" s="11"/>
      <c r="D1612" s="11"/>
      <c r="E1612" s="11" t="s">
        <v>20780</v>
      </c>
      <c r="F1612" s="15" t="str">
        <f>IFERROR(VLOOKUP(VENTAS[[#This Row],[Código del producto Vendido]],STOCK[],5,FALSE),"-")</f>
        <v>-</v>
      </c>
      <c r="G1612" s="15">
        <v>0</v>
      </c>
      <c r="H1612" s="16">
        <v>10</v>
      </c>
      <c r="I1612" s="16">
        <f>VENTAS[[#This Row],[Cantidad]]*VENTAS[[#This Row],[Precio Venta]]</f>
        <v>0</v>
      </c>
      <c r="J1612" s="16">
        <f>IF(VENTAS[[#This Row],[Nombre del Gestor]]&gt;1,VENTAS[[#This Row],[Total]]*10%,0)</f>
        <v>0</v>
      </c>
      <c r="K16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12" s="16">
        <f>VENTAS[[#This Row],[Total]]-VENTAS[[#This Row],[Comisión 10%]]-VENTAS[[#This Row],[Costo SIN Comision]]</f>
        <v>0</v>
      </c>
      <c r="M1612" s="16"/>
    </row>
    <row r="1613" ht="20" customHeight="1" spans="1:13">
      <c r="A1613" s="10">
        <v>45588</v>
      </c>
      <c r="B1613" s="11"/>
      <c r="C1613" s="11" t="s">
        <v>20957</v>
      </c>
      <c r="D1613" s="11"/>
      <c r="E1613" s="11" t="s">
        <v>20958</v>
      </c>
      <c r="F1613" s="15" t="str">
        <f>IFERROR(VLOOKUP(VENTAS[[#This Row],[Código del producto Vendido]],STOCK[],5,FALSE),"-")</f>
        <v>-</v>
      </c>
      <c r="G1613" s="15">
        <v>1</v>
      </c>
      <c r="H1613" s="16">
        <v>12</v>
      </c>
      <c r="I1613" s="16">
        <f>VENTAS[[#This Row],[Cantidad]]*VENTAS[[#This Row],[Precio Venta]]</f>
        <v>12</v>
      </c>
      <c r="J1613" s="16">
        <f>IF(VENTAS[[#This Row],[Nombre del Gestor]]&gt;1,VENTAS[[#This Row],[Total]]*10%,0)</f>
        <v>0</v>
      </c>
      <c r="K16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613" s="16">
        <f>VENTAS[[#This Row],[Total]]-VENTAS[[#This Row],[Comisión 10%]]-VENTAS[[#This Row],[Costo SIN Comision]]</f>
        <v>0</v>
      </c>
      <c r="M1613" s="16"/>
    </row>
    <row r="1614" ht="20" customHeight="1" spans="1:13">
      <c r="A1614" s="10">
        <v>45588</v>
      </c>
      <c r="B1614" s="11"/>
      <c r="C1614" s="11" t="s">
        <v>20959</v>
      </c>
      <c r="D1614" s="11"/>
      <c r="E1614" s="11" t="s">
        <v>20960</v>
      </c>
      <c r="F1614" s="15" t="str">
        <f>IFERROR(VLOOKUP(VENTAS[[#This Row],[Código del producto Vendido]],STOCK[],5,FALSE),"-")</f>
        <v>-</v>
      </c>
      <c r="G1614" s="15">
        <v>1</v>
      </c>
      <c r="H1614" s="16">
        <v>8</v>
      </c>
      <c r="I1614" s="16">
        <f>VENTAS[[#This Row],[Cantidad]]*VENTAS[[#This Row],[Precio Venta]]</f>
        <v>8</v>
      </c>
      <c r="J1614" s="16">
        <f>IF(VENTAS[[#This Row],[Nombre del Gestor]]&gt;1,VENTAS[[#This Row],[Total]]*10%,0)</f>
        <v>0</v>
      </c>
      <c r="K16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614" s="16">
        <f>VENTAS[[#This Row],[Total]]-VENTAS[[#This Row],[Comisión 10%]]-VENTAS[[#This Row],[Costo SIN Comision]]</f>
        <v>0</v>
      </c>
      <c r="M1614" s="16"/>
    </row>
    <row r="1615" ht="20" customHeight="1" spans="1:13">
      <c r="A1615" s="10">
        <v>45588</v>
      </c>
      <c r="B1615" s="11"/>
      <c r="C1615" s="11" t="s">
        <v>20961</v>
      </c>
      <c r="D1615" s="11"/>
      <c r="E1615" s="11" t="s">
        <v>20962</v>
      </c>
      <c r="F1615" s="15" t="str">
        <f>IFERROR(VLOOKUP(VENTAS[[#This Row],[Código del producto Vendido]],STOCK[],5,FALSE),"-")</f>
        <v>-</v>
      </c>
      <c r="G1615" s="15">
        <v>4</v>
      </c>
      <c r="H1615" s="16">
        <v>0.86</v>
      </c>
      <c r="I1615" s="16">
        <f>VENTAS[[#This Row],[Cantidad]]*VENTAS[[#This Row],[Precio Venta]]</f>
        <v>3.44</v>
      </c>
      <c r="J1615" s="16">
        <f>IF(VENTAS[[#This Row],[Nombre del Gestor]]&gt;1,VENTAS[[#This Row],[Total]]*10%,0)</f>
        <v>0</v>
      </c>
      <c r="K16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3.44</v>
      </c>
      <c r="L1615" s="16">
        <f>VENTAS[[#This Row],[Total]]-VENTAS[[#This Row],[Comisión 10%]]-VENTAS[[#This Row],[Costo SIN Comision]]</f>
        <v>0</v>
      </c>
      <c r="M1615" s="16"/>
    </row>
    <row r="1616" ht="20" customHeight="1" spans="1:13">
      <c r="A1616" s="10">
        <v>45588</v>
      </c>
      <c r="B1616" s="11"/>
      <c r="C1616" s="11" t="s">
        <v>20963</v>
      </c>
      <c r="D1616" s="11"/>
      <c r="E1616" s="11" t="s">
        <v>20964</v>
      </c>
      <c r="F1616" s="15" t="str">
        <f>IFERROR(VLOOKUP(VENTAS[[#This Row],[Código del producto Vendido]],STOCK[],5,FALSE),"-")</f>
        <v>-</v>
      </c>
      <c r="G1616" s="15">
        <v>1</v>
      </c>
      <c r="H1616" s="16">
        <v>6</v>
      </c>
      <c r="I1616" s="16">
        <f>VENTAS[[#This Row],[Cantidad]]*VENTAS[[#This Row],[Precio Venta]]</f>
        <v>6</v>
      </c>
      <c r="J1616" s="16">
        <f>IF(VENTAS[[#This Row],[Nombre del Gestor]]&gt;1,VENTAS[[#This Row],[Total]]*10%,0)</f>
        <v>0</v>
      </c>
      <c r="K16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</v>
      </c>
      <c r="L1616" s="16">
        <f>VENTAS[[#This Row],[Total]]-VENTAS[[#This Row],[Comisión 10%]]-VENTAS[[#This Row],[Costo SIN Comision]]</f>
        <v>0</v>
      </c>
      <c r="M1616" s="16"/>
    </row>
    <row r="1617" ht="20" customHeight="1" spans="1:13">
      <c r="A1617" s="10">
        <v>45588</v>
      </c>
      <c r="B1617" s="11"/>
      <c r="C1617" s="11" t="s">
        <v>20965</v>
      </c>
      <c r="D1617" s="11"/>
      <c r="E1617" s="11" t="s">
        <v>20966</v>
      </c>
      <c r="F1617" s="15" t="str">
        <f>IFERROR(VLOOKUP(VENTAS[[#This Row],[Código del producto Vendido]],STOCK[],5,FALSE),"-")</f>
        <v>-</v>
      </c>
      <c r="G1617" s="15">
        <v>1</v>
      </c>
      <c r="H1617" s="16">
        <v>5</v>
      </c>
      <c r="I1617" s="16">
        <f>VENTAS[[#This Row],[Cantidad]]*VENTAS[[#This Row],[Precio Venta]]</f>
        <v>5</v>
      </c>
      <c r="J1617" s="16">
        <f>IF(VENTAS[[#This Row],[Nombre del Gestor]]&gt;1,VENTAS[[#This Row],[Total]]*10%,0)</f>
        <v>0</v>
      </c>
      <c r="K16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617" s="16">
        <f>VENTAS[[#This Row],[Total]]-VENTAS[[#This Row],[Comisión 10%]]-VENTAS[[#This Row],[Costo SIN Comision]]</f>
        <v>0</v>
      </c>
      <c r="M1617" s="16"/>
    </row>
    <row r="1618" ht="20" customHeight="1" spans="1:13">
      <c r="A1618" s="10">
        <v>45588</v>
      </c>
      <c r="B1618" s="11"/>
      <c r="C1618" s="11" t="s">
        <v>20967</v>
      </c>
      <c r="D1618" s="11"/>
      <c r="E1618" s="11" t="s">
        <v>20968</v>
      </c>
      <c r="F1618" s="15" t="str">
        <f>IFERROR(VLOOKUP(VENTAS[[#This Row],[Código del producto Vendido]],STOCK[],5,FALSE),"-")</f>
        <v>-</v>
      </c>
      <c r="G1618" s="15">
        <v>1</v>
      </c>
      <c r="H1618" s="16">
        <v>10</v>
      </c>
      <c r="I1618" s="16">
        <f>VENTAS[[#This Row],[Cantidad]]*VENTAS[[#This Row],[Precio Venta]]</f>
        <v>10</v>
      </c>
      <c r="J1618" s="16">
        <f>IF(VENTAS[[#This Row],[Nombre del Gestor]]&gt;1,VENTAS[[#This Row],[Total]]*10%,0)</f>
        <v>0</v>
      </c>
      <c r="K16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618" s="16">
        <f>VENTAS[[#This Row],[Total]]-VENTAS[[#This Row],[Comisión 10%]]-VENTAS[[#This Row],[Costo SIN Comision]]</f>
        <v>0</v>
      </c>
      <c r="M1618" s="16"/>
    </row>
    <row r="1619" ht="20" customHeight="1" spans="1:13">
      <c r="A1619" s="10">
        <v>45588</v>
      </c>
      <c r="B1619" s="11"/>
      <c r="C1619" s="11" t="s">
        <v>20969</v>
      </c>
      <c r="D1619" s="11"/>
      <c r="E1619" s="11" t="s">
        <v>20970</v>
      </c>
      <c r="F1619" s="15" t="str">
        <f>IFERROR(VLOOKUP(VENTAS[[#This Row],[Código del producto Vendido]],STOCK[],5,FALSE),"-")</f>
        <v>-</v>
      </c>
      <c r="G1619" s="15">
        <v>1</v>
      </c>
      <c r="H1619" s="16">
        <v>12</v>
      </c>
      <c r="I1619" s="16">
        <f>VENTAS[[#This Row],[Cantidad]]*VENTAS[[#This Row],[Precio Venta]]</f>
        <v>12</v>
      </c>
      <c r="J1619" s="16">
        <f>IF(VENTAS[[#This Row],[Nombre del Gestor]]&gt;1,VENTAS[[#This Row],[Total]]*10%,0)</f>
        <v>0</v>
      </c>
      <c r="K16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619" s="16">
        <f>VENTAS[[#This Row],[Total]]-VENTAS[[#This Row],[Comisión 10%]]-VENTAS[[#This Row],[Costo SIN Comision]]</f>
        <v>0</v>
      </c>
      <c r="M1619" s="16"/>
    </row>
    <row r="1620" ht="20" customHeight="1" spans="1:13">
      <c r="A1620" s="10">
        <v>45588</v>
      </c>
      <c r="B1620" s="11"/>
      <c r="C1620" s="11" t="s">
        <v>20971</v>
      </c>
      <c r="D1620" s="11"/>
      <c r="E1620" s="11" t="s">
        <v>20972</v>
      </c>
      <c r="F1620" s="15" t="str">
        <f>IFERROR(VLOOKUP(VENTAS[[#This Row],[Código del producto Vendido]],STOCK[],5,FALSE),"-")</f>
        <v>-</v>
      </c>
      <c r="G1620" s="15">
        <v>2</v>
      </c>
      <c r="H1620" s="16">
        <v>8</v>
      </c>
      <c r="I1620" s="16">
        <f>VENTAS[[#This Row],[Cantidad]]*VENTAS[[#This Row],[Precio Venta]]</f>
        <v>16</v>
      </c>
      <c r="J1620" s="16">
        <f>IF(VENTAS[[#This Row],[Nombre del Gestor]]&gt;1,VENTAS[[#This Row],[Total]]*10%,0)</f>
        <v>0</v>
      </c>
      <c r="K16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1620" s="16">
        <f>VENTAS[[#This Row],[Total]]-VENTAS[[#This Row],[Comisión 10%]]-VENTAS[[#This Row],[Costo SIN Comision]]</f>
        <v>0</v>
      </c>
      <c r="M1620" s="16"/>
    </row>
    <row r="1621" ht="20" customHeight="1" spans="1:13">
      <c r="A1621" s="10">
        <v>45588</v>
      </c>
      <c r="B1621" s="11"/>
      <c r="C1621" s="11" t="s">
        <v>20973</v>
      </c>
      <c r="D1621" s="11"/>
      <c r="E1621" s="11" t="s">
        <v>20974</v>
      </c>
      <c r="F1621" s="15" t="str">
        <f>IFERROR(VLOOKUP(VENTAS[[#This Row],[Código del producto Vendido]],STOCK[],5,FALSE),"-")</f>
        <v>-</v>
      </c>
      <c r="G1621" s="15">
        <v>1</v>
      </c>
      <c r="H1621" s="16">
        <v>12</v>
      </c>
      <c r="I1621" s="16">
        <f>VENTAS[[#This Row],[Cantidad]]*VENTAS[[#This Row],[Precio Venta]]</f>
        <v>12</v>
      </c>
      <c r="J1621" s="16">
        <f>IF(VENTAS[[#This Row],[Nombre del Gestor]]&gt;1,VENTAS[[#This Row],[Total]]*10%,0)</f>
        <v>0</v>
      </c>
      <c r="K16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621" s="16">
        <f>VENTAS[[#This Row],[Total]]-VENTAS[[#This Row],[Comisión 10%]]-VENTAS[[#This Row],[Costo SIN Comision]]</f>
        <v>0</v>
      </c>
      <c r="M1621" s="16"/>
    </row>
    <row r="1622" ht="20" customHeight="1" spans="1:13">
      <c r="A1622" s="10">
        <v>45588</v>
      </c>
      <c r="B1622" s="11"/>
      <c r="C1622" s="11"/>
      <c r="D1622" s="11" t="s">
        <v>20377</v>
      </c>
      <c r="E1622" s="11" t="s">
        <v>20975</v>
      </c>
      <c r="F1622" s="15" t="str">
        <f>IFERROR(VLOOKUP(VENTAS[[#This Row],[Código del producto Vendido]],STOCK[],5,FALSE),"-")</f>
        <v>-</v>
      </c>
      <c r="G1622" s="15">
        <v>1</v>
      </c>
      <c r="H1622" s="16">
        <v>12</v>
      </c>
      <c r="I1622" s="16">
        <f>VENTAS[[#This Row],[Cantidad]]*VENTAS[[#This Row],[Precio Venta]]</f>
        <v>12</v>
      </c>
      <c r="J1622" s="16">
        <f>IF(VENTAS[[#This Row],[Nombre del Gestor]]&gt;1,VENTAS[[#This Row],[Total]]*10%,0)</f>
        <v>1.2</v>
      </c>
      <c r="K16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622" s="16">
        <f>VENTAS[[#This Row],[Total]]-VENTAS[[#This Row],[Comisión 10%]]-VENTAS[[#This Row],[Costo SIN Comision]]</f>
        <v>-1.2</v>
      </c>
      <c r="M1622" s="16"/>
    </row>
    <row r="1623" ht="20" customHeight="1" spans="1:13">
      <c r="A1623" s="10">
        <v>45588</v>
      </c>
      <c r="B1623" s="11"/>
      <c r="C1623" s="11" t="s">
        <v>20976</v>
      </c>
      <c r="D1623" s="11"/>
      <c r="E1623" s="11" t="s">
        <v>20977</v>
      </c>
      <c r="F1623" s="15" t="str">
        <f>IFERROR(VLOOKUP(VENTAS[[#This Row],[Código del producto Vendido]],STOCK[],5,FALSE),"-")</f>
        <v>-</v>
      </c>
      <c r="G1623" s="15">
        <v>1</v>
      </c>
      <c r="H1623" s="16">
        <v>3</v>
      </c>
      <c r="I1623" s="16">
        <f>VENTAS[[#This Row],[Cantidad]]*VENTAS[[#This Row],[Precio Venta]]</f>
        <v>3</v>
      </c>
      <c r="J1623" s="16">
        <f>IF(VENTAS[[#This Row],[Nombre del Gestor]]&gt;1,VENTAS[[#This Row],[Total]]*10%,0)</f>
        <v>0</v>
      </c>
      <c r="K16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</v>
      </c>
      <c r="L1623" s="16">
        <f>VENTAS[[#This Row],[Total]]-VENTAS[[#This Row],[Comisión 10%]]-VENTAS[[#This Row],[Costo SIN Comision]]</f>
        <v>0</v>
      </c>
      <c r="M1623" s="16"/>
    </row>
    <row r="1624" ht="20" customHeight="1" spans="1:13">
      <c r="A1624" s="10">
        <v>45588</v>
      </c>
      <c r="B1624" s="11"/>
      <c r="C1624" s="11" t="s">
        <v>20978</v>
      </c>
      <c r="D1624" s="11"/>
      <c r="E1624" s="11" t="s">
        <v>20979</v>
      </c>
      <c r="F1624" s="15" t="str">
        <f>IFERROR(VLOOKUP(VENTAS[[#This Row],[Código del producto Vendido]],STOCK[],5,FALSE),"-")</f>
        <v>-</v>
      </c>
      <c r="G1624" s="15">
        <v>1</v>
      </c>
      <c r="H1624" s="16">
        <v>3</v>
      </c>
      <c r="I1624" s="16">
        <f>VENTAS[[#This Row],[Cantidad]]*VENTAS[[#This Row],[Precio Venta]]</f>
        <v>3</v>
      </c>
      <c r="J1624" s="16">
        <f>IF(VENTAS[[#This Row],[Nombre del Gestor]]&gt;1,VENTAS[[#This Row],[Total]]*10%,0)</f>
        <v>0</v>
      </c>
      <c r="K16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</v>
      </c>
      <c r="L1624" s="16">
        <f>VENTAS[[#This Row],[Total]]-VENTAS[[#This Row],[Comisión 10%]]-VENTAS[[#This Row],[Costo SIN Comision]]</f>
        <v>0</v>
      </c>
      <c r="M1624" s="16"/>
    </row>
    <row r="1625" ht="20" customHeight="1" spans="1:13">
      <c r="A1625" s="10">
        <v>45588</v>
      </c>
      <c r="B1625" s="11"/>
      <c r="C1625" s="11" t="s">
        <v>20980</v>
      </c>
      <c r="D1625" s="11"/>
      <c r="E1625" s="11" t="s">
        <v>17144</v>
      </c>
      <c r="F1625" s="15" t="str">
        <f>IFERROR(VLOOKUP(VENTAS[[#This Row],[Código del producto Vendido]],STOCK[],5,FALSE),"-")</f>
        <v>Calcetines bajos de algodón color beich de algodón H&amp;M - Talla Unitalla</v>
      </c>
      <c r="G1625" s="15">
        <v>2</v>
      </c>
      <c r="H1625" s="16">
        <v>0.86</v>
      </c>
      <c r="I1625" s="16">
        <f>VENTAS[[#This Row],[Cantidad]]*VENTAS[[#This Row],[Precio Venta]]</f>
        <v>1.72</v>
      </c>
      <c r="J1625" s="16">
        <f>IF(VENTAS[[#This Row],[Nombre del Gestor]]&gt;1,VENTAS[[#This Row],[Total]]*10%,0)</f>
        <v>0</v>
      </c>
      <c r="K16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1.72</v>
      </c>
      <c r="L1625" s="16">
        <f>VENTAS[[#This Row],[Total]]-VENTAS[[#This Row],[Comisión 10%]]-VENTAS[[#This Row],[Costo SIN Comision]]</f>
        <v>0</v>
      </c>
      <c r="M1625" s="16"/>
    </row>
    <row r="1626" ht="20" customHeight="1" spans="1:13">
      <c r="A1626" s="10">
        <v>45588</v>
      </c>
      <c r="B1626" s="11"/>
      <c r="C1626" s="11" t="s">
        <v>20981</v>
      </c>
      <c r="D1626" s="11"/>
      <c r="E1626" s="11" t="s">
        <v>17147</v>
      </c>
      <c r="F1626" s="15" t="str">
        <f>IFERROR(VLOOKUP(VENTAS[[#This Row],[Código del producto Vendido]],STOCK[],5,FALSE),"-")</f>
        <v>Calcetines bajos de algodón color blanco de algodón H&amp;M - Talla Unitalla</v>
      </c>
      <c r="G1626" s="15">
        <v>1</v>
      </c>
      <c r="H1626" s="16">
        <v>0.86</v>
      </c>
      <c r="I1626" s="16">
        <f>VENTAS[[#This Row],[Cantidad]]*VENTAS[[#This Row],[Precio Venta]]</f>
        <v>0.86</v>
      </c>
      <c r="J1626" s="16">
        <f>IF(VENTAS[[#This Row],[Nombre del Gestor]]&gt;1,VENTAS[[#This Row],[Total]]*10%,0)</f>
        <v>0</v>
      </c>
      <c r="K16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0.86</v>
      </c>
      <c r="L1626" s="16">
        <f>VENTAS[[#This Row],[Total]]-VENTAS[[#This Row],[Comisión 10%]]-VENTAS[[#This Row],[Costo SIN Comision]]</f>
        <v>0</v>
      </c>
      <c r="M1626" s="16"/>
    </row>
    <row r="1627" ht="20" customHeight="1" spans="1:13">
      <c r="A1627" s="10">
        <v>45588</v>
      </c>
      <c r="B1627" s="11"/>
      <c r="C1627" s="11" t="s">
        <v>20982</v>
      </c>
      <c r="D1627" s="11"/>
      <c r="E1627" s="11"/>
      <c r="F1627" s="15" t="str">
        <f>IFERROR(VLOOKUP(VENTAS[[#This Row],[Código del producto Vendido]],STOCK[],5,FALSE),"-")</f>
        <v>-</v>
      </c>
      <c r="G1627" s="15"/>
      <c r="H1627" s="16">
        <v>0</v>
      </c>
      <c r="I1627" s="16">
        <f>VENTAS[[#This Row],[Cantidad]]*VENTAS[[#This Row],[Precio Venta]]</f>
        <v>0</v>
      </c>
      <c r="J1627" s="16">
        <f>IF(VENTAS[[#This Row],[Nombre del Gestor]]&gt;1,VENTAS[[#This Row],[Total]]*10%,0)</f>
        <v>0</v>
      </c>
      <c r="K16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27" s="16">
        <f>VENTAS[[#This Row],[Total]]-VENTAS[[#This Row],[Comisión 10%]]-VENTAS[[#This Row],[Costo SIN Comision]]</f>
        <v>0</v>
      </c>
      <c r="M1627" s="16"/>
    </row>
    <row r="1628" ht="20" customHeight="1" spans="1:13">
      <c r="A1628" s="10">
        <v>45588</v>
      </c>
      <c r="B1628" s="11"/>
      <c r="C1628" s="11"/>
      <c r="D1628" s="11"/>
      <c r="E1628" s="11" t="s">
        <v>20983</v>
      </c>
      <c r="F1628" s="15" t="str">
        <f>IFERROR(VLOOKUP(VENTAS[[#This Row],[Código del producto Vendido]],STOCK[],5,FALSE),"-")</f>
        <v>-</v>
      </c>
      <c r="G1628" s="15">
        <v>1</v>
      </c>
      <c r="H1628" s="16">
        <v>25</v>
      </c>
      <c r="I1628" s="16">
        <f>VENTAS[[#This Row],[Cantidad]]*VENTAS[[#This Row],[Precio Venta]]</f>
        <v>25</v>
      </c>
      <c r="J1628" s="16">
        <f>IF(VENTAS[[#This Row],[Nombre del Gestor]]&gt;1,VENTAS[[#This Row],[Total]]*10%,0)</f>
        <v>0</v>
      </c>
      <c r="K16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28" s="16">
        <f>VENTAS[[#This Row],[Total]]-VENTAS[[#This Row],[Comisión 10%]]-VENTAS[[#This Row],[Costo SIN Comision]]</f>
        <v>0</v>
      </c>
      <c r="M1628" s="16"/>
    </row>
    <row r="1629" ht="20" customHeight="1" spans="1:13">
      <c r="A1629" s="10"/>
      <c r="B1629" s="11"/>
      <c r="C1629" s="11"/>
      <c r="D1629" s="11" t="s">
        <v>20754</v>
      </c>
      <c r="E1629" s="11" t="s">
        <v>20854</v>
      </c>
      <c r="F1629" s="15" t="str">
        <f>IFERROR(VLOOKUP(VENTAS[[#This Row],[Código del producto Vendido]],STOCK[],5,FALSE),"-")</f>
        <v>-</v>
      </c>
      <c r="G1629" s="15">
        <v>1</v>
      </c>
      <c r="H1629" s="16">
        <v>25</v>
      </c>
      <c r="I1629" s="16">
        <f>VENTAS[[#This Row],[Cantidad]]*VENTAS[[#This Row],[Precio Venta]]</f>
        <v>25</v>
      </c>
      <c r="J1629" s="16">
        <f>IF(VENTAS[[#This Row],[Nombre del Gestor]]&gt;1,VENTAS[[#This Row],[Total]]*10%,0)</f>
        <v>2.5</v>
      </c>
      <c r="K16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29" s="16">
        <f>VENTAS[[#This Row],[Total]]-VENTAS[[#This Row],[Comisión 10%]]-VENTAS[[#This Row],[Costo SIN Comision]]</f>
        <v>-2.5</v>
      </c>
      <c r="M1629" s="16"/>
    </row>
    <row r="1630" ht="20" customHeight="1" spans="1:13">
      <c r="A1630" s="10"/>
      <c r="B1630" s="11"/>
      <c r="C1630" s="11"/>
      <c r="D1630" s="11" t="s">
        <v>20754</v>
      </c>
      <c r="E1630" s="11" t="s">
        <v>20873</v>
      </c>
      <c r="F1630" s="15" t="str">
        <f>IFERROR(VLOOKUP(VENTAS[[#This Row],[Código del producto Vendido]],STOCK[],5,FALSE),"-")</f>
        <v>-</v>
      </c>
      <c r="G1630" s="15">
        <v>1</v>
      </c>
      <c r="H1630" s="16">
        <v>22</v>
      </c>
      <c r="I1630" s="16">
        <f>VENTAS[[#This Row],[Cantidad]]*VENTAS[[#This Row],[Precio Venta]]</f>
        <v>22</v>
      </c>
      <c r="J1630" s="16">
        <f>IF(VENTAS[[#This Row],[Nombre del Gestor]]&gt;1,VENTAS[[#This Row],[Total]]*10%,0)</f>
        <v>2.2</v>
      </c>
      <c r="K16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630" s="16">
        <f>VENTAS[[#This Row],[Total]]-VENTAS[[#This Row],[Comisión 10%]]-VENTAS[[#This Row],[Costo SIN Comision]]</f>
        <v>-2.2</v>
      </c>
      <c r="M1630" s="16"/>
    </row>
    <row r="1631" ht="20" customHeight="1" spans="1:13">
      <c r="A1631" s="10"/>
      <c r="B1631" s="11"/>
      <c r="C1631" s="11"/>
      <c r="D1631" s="11" t="s">
        <v>20395</v>
      </c>
      <c r="E1631" s="11" t="s">
        <v>20984</v>
      </c>
      <c r="F1631" s="15" t="str">
        <f>IFERROR(VLOOKUP(VENTAS[[#This Row],[Código del producto Vendido]],STOCK[],5,FALSE),"-")</f>
        <v>-</v>
      </c>
      <c r="G1631" s="15">
        <v>0</v>
      </c>
      <c r="H1631" s="16">
        <v>35</v>
      </c>
      <c r="I1631" s="16">
        <f>VENTAS[[#This Row],[Cantidad]]*VENTAS[[#This Row],[Precio Venta]]</f>
        <v>0</v>
      </c>
      <c r="J1631" s="16">
        <f>IF(VENTAS[[#This Row],[Nombre del Gestor]]&gt;1,VENTAS[[#This Row],[Total]]*10%,0)</f>
        <v>0</v>
      </c>
      <c r="K16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31" s="16">
        <f>VENTAS[[#This Row],[Total]]-VENTAS[[#This Row],[Comisión 10%]]-VENTAS[[#This Row],[Costo SIN Comision]]</f>
        <v>0</v>
      </c>
      <c r="M1631" s="16"/>
    </row>
    <row r="1632" ht="20" customHeight="1" spans="1:13">
      <c r="A1632" s="10"/>
      <c r="B1632" s="11"/>
      <c r="C1632" s="11" t="s">
        <v>20490</v>
      </c>
      <c r="D1632" s="11"/>
      <c r="E1632" s="11"/>
      <c r="F1632" s="15" t="str">
        <f>IFERROR(VLOOKUP(VENTAS[[#This Row],[Código del producto Vendido]],STOCK[],5,FALSE),"-")</f>
        <v>-</v>
      </c>
      <c r="G1632" s="15"/>
      <c r="H1632" s="16">
        <v>15</v>
      </c>
      <c r="I1632" s="16">
        <f>VENTAS[[#This Row],[Cantidad]]*VENTAS[[#This Row],[Precio Venta]]</f>
        <v>0</v>
      </c>
      <c r="J1632" s="16">
        <f>IF(VENTAS[[#This Row],[Nombre del Gestor]]&gt;1,VENTAS[[#This Row],[Total]]*10%,0)</f>
        <v>0</v>
      </c>
      <c r="K16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32" s="16">
        <f>VENTAS[[#This Row],[Total]]-VENTAS[[#This Row],[Comisión 10%]]-VENTAS[[#This Row],[Costo SIN Comision]]</f>
        <v>0</v>
      </c>
      <c r="M1632" s="16"/>
    </row>
    <row r="1633" ht="20" customHeight="1" spans="1:13">
      <c r="A1633" s="10"/>
      <c r="B1633" s="11"/>
      <c r="C1633" s="11"/>
      <c r="D1633" s="11"/>
      <c r="E1633" s="11" t="s">
        <v>20854</v>
      </c>
      <c r="F1633" s="15" t="str">
        <f>IFERROR(VLOOKUP(VENTAS[[#This Row],[Código del producto Vendido]],STOCK[],5,FALSE),"-")</f>
        <v>-</v>
      </c>
      <c r="G1633" s="15">
        <v>1</v>
      </c>
      <c r="H1633" s="16">
        <v>25</v>
      </c>
      <c r="I1633" s="16">
        <f>VENTAS[[#This Row],[Cantidad]]*VENTAS[[#This Row],[Precio Venta]]</f>
        <v>25</v>
      </c>
      <c r="J1633" s="16">
        <f>IF(VENTAS[[#This Row],[Nombre del Gestor]]&gt;1,VENTAS[[#This Row],[Total]]*10%,0)</f>
        <v>0</v>
      </c>
      <c r="K16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33" s="16">
        <f>VENTAS[[#This Row],[Total]]-VENTAS[[#This Row],[Comisión 10%]]-VENTAS[[#This Row],[Costo SIN Comision]]</f>
        <v>0</v>
      </c>
      <c r="M1633" s="16"/>
    </row>
    <row r="1634" ht="20" customHeight="1" spans="1:13">
      <c r="A1634" s="10"/>
      <c r="B1634" s="11"/>
      <c r="C1634" s="11"/>
      <c r="D1634" s="11" t="s">
        <v>20815</v>
      </c>
      <c r="E1634" s="11" t="s">
        <v>19977</v>
      </c>
      <c r="F1634" s="15" t="str">
        <f>IFERROR(VLOOKUP(VENTAS[[#This Row],[Código del producto Vendido]],STOCK[],5,FALSE),"-")</f>
        <v>-</v>
      </c>
      <c r="G1634" s="15">
        <v>1</v>
      </c>
      <c r="H1634" s="16">
        <v>28</v>
      </c>
      <c r="I1634" s="16">
        <f>VENTAS[[#This Row],[Cantidad]]*VENTAS[[#This Row],[Precio Venta]]</f>
        <v>28</v>
      </c>
      <c r="J1634" s="16">
        <f>IF(VENTAS[[#This Row],[Nombre del Gestor]]&gt;1,VENTAS[[#This Row],[Total]]*10%,0)</f>
        <v>2.8</v>
      </c>
      <c r="K16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634" s="16">
        <f>VENTAS[[#This Row],[Total]]-VENTAS[[#This Row],[Comisión 10%]]-VENTAS[[#This Row],[Costo SIN Comision]]</f>
        <v>-2.8</v>
      </c>
      <c r="M1634" s="16"/>
    </row>
    <row r="1635" ht="20" customHeight="1" spans="1:13">
      <c r="A1635" s="10"/>
      <c r="B1635" s="11"/>
      <c r="C1635" s="11"/>
      <c r="D1635" s="11"/>
      <c r="E1635" s="11" t="s">
        <v>20985</v>
      </c>
      <c r="F1635" s="15" t="str">
        <f>IFERROR(VLOOKUP(VENTAS[[#This Row],[Código del producto Vendido]],STOCK[],5,FALSE),"-")</f>
        <v>-</v>
      </c>
      <c r="G1635" s="15">
        <v>0</v>
      </c>
      <c r="H1635" s="16">
        <v>22</v>
      </c>
      <c r="I1635" s="16">
        <f>VENTAS[[#This Row],[Cantidad]]*VENTAS[[#This Row],[Precio Venta]]</f>
        <v>0</v>
      </c>
      <c r="J1635" s="16">
        <f>IF(VENTAS[[#This Row],[Nombre del Gestor]]&gt;1,VENTAS[[#This Row],[Total]]*10%,0)</f>
        <v>0</v>
      </c>
      <c r="K16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35" s="16">
        <f>VENTAS[[#This Row],[Total]]-VENTAS[[#This Row],[Comisión 10%]]-VENTAS[[#This Row],[Costo SIN Comision]]</f>
        <v>0</v>
      </c>
      <c r="M1635" s="16"/>
    </row>
    <row r="1636" ht="20" customHeight="1" spans="1:13">
      <c r="A1636" s="10"/>
      <c r="B1636" s="11"/>
      <c r="C1636" s="11" t="s">
        <v>20986</v>
      </c>
      <c r="D1636" s="11"/>
      <c r="E1636" s="11" t="s">
        <v>20742</v>
      </c>
      <c r="F1636" s="15" t="str">
        <f>IFERROR(VLOOKUP(VENTAS[[#This Row],[Código del producto Vendido]],STOCK[],5,FALSE),"-")</f>
        <v>-</v>
      </c>
      <c r="G1636" s="15">
        <v>1</v>
      </c>
      <c r="H1636" s="16">
        <v>0</v>
      </c>
      <c r="I1636" s="16">
        <f>VENTAS[[#This Row],[Cantidad]]*VENTAS[[#This Row],[Precio Venta]]</f>
        <v>0</v>
      </c>
      <c r="J1636" s="16">
        <f>IF(VENTAS[[#This Row],[Nombre del Gestor]]&gt;1,VENTAS[[#This Row],[Total]]*10%,0)</f>
        <v>0</v>
      </c>
      <c r="K16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36" s="16">
        <f>VENTAS[[#This Row],[Total]]-VENTAS[[#This Row],[Comisión 10%]]-VENTAS[[#This Row],[Costo SIN Comision]]</f>
        <v>0</v>
      </c>
      <c r="M1636" s="16"/>
    </row>
    <row r="1637" ht="20" customHeight="1" spans="1:13">
      <c r="A1637" s="10"/>
      <c r="B1637" s="11"/>
      <c r="C1637" s="11"/>
      <c r="D1637" s="11"/>
      <c r="E1637" s="11" t="s">
        <v>20743</v>
      </c>
      <c r="F1637" s="15" t="str">
        <f>IFERROR(VLOOKUP(VENTAS[[#This Row],[Código del producto Vendido]],STOCK[],5,FALSE),"-")</f>
        <v>-</v>
      </c>
      <c r="G1637" s="15">
        <v>1</v>
      </c>
      <c r="H1637" s="16">
        <v>35</v>
      </c>
      <c r="I1637" s="16">
        <f>VENTAS[[#This Row],[Cantidad]]*VENTAS[[#This Row],[Precio Venta]]</f>
        <v>35</v>
      </c>
      <c r="J1637" s="16">
        <f>IF(VENTAS[[#This Row],[Nombre del Gestor]]&gt;1,VENTAS[[#This Row],[Total]]*10%,0)</f>
        <v>0</v>
      </c>
      <c r="K16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637" s="16">
        <f>VENTAS[[#This Row],[Total]]-VENTAS[[#This Row],[Comisión 10%]]-VENTAS[[#This Row],[Costo SIN Comision]]</f>
        <v>0</v>
      </c>
      <c r="M1637" s="16"/>
    </row>
    <row r="1638" ht="20" customHeight="1" spans="1:13">
      <c r="A1638" s="10"/>
      <c r="B1638" s="11"/>
      <c r="C1638" s="11"/>
      <c r="D1638" s="11"/>
      <c r="E1638" s="11" t="s">
        <v>20743</v>
      </c>
      <c r="F1638" s="15" t="str">
        <f>IFERROR(VLOOKUP(VENTAS[[#This Row],[Código del producto Vendido]],STOCK[],5,FALSE),"-")</f>
        <v>-</v>
      </c>
      <c r="G1638" s="15">
        <v>1</v>
      </c>
      <c r="H1638" s="16">
        <v>35</v>
      </c>
      <c r="I1638" s="16">
        <f>VENTAS[[#This Row],[Cantidad]]*VENTAS[[#This Row],[Precio Venta]]</f>
        <v>35</v>
      </c>
      <c r="J1638" s="16">
        <f>IF(VENTAS[[#This Row],[Nombre del Gestor]]&gt;1,VENTAS[[#This Row],[Total]]*10%,0)</f>
        <v>0</v>
      </c>
      <c r="K16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638" s="16">
        <f>VENTAS[[#This Row],[Total]]-VENTAS[[#This Row],[Comisión 10%]]-VENTAS[[#This Row],[Costo SIN Comision]]</f>
        <v>0</v>
      </c>
      <c r="M1638" s="16"/>
    </row>
    <row r="1639" ht="20" customHeight="1" spans="1:13">
      <c r="A1639" s="10"/>
      <c r="B1639" s="11"/>
      <c r="C1639" s="11"/>
      <c r="D1639" s="11"/>
      <c r="E1639" s="11" t="s">
        <v>20488</v>
      </c>
      <c r="F1639" s="15" t="str">
        <f>IFERROR(VLOOKUP(VENTAS[[#This Row],[Código del producto Vendido]],STOCK[],5,FALSE),"-")</f>
        <v>-</v>
      </c>
      <c r="G1639" s="15">
        <v>0</v>
      </c>
      <c r="H1639" s="16">
        <v>35</v>
      </c>
      <c r="I1639" s="16">
        <f>VENTAS[[#This Row],[Cantidad]]*VENTAS[[#This Row],[Precio Venta]]</f>
        <v>0</v>
      </c>
      <c r="J1639" s="16">
        <f>IF(VENTAS[[#This Row],[Nombre del Gestor]]&gt;1,VENTAS[[#This Row],[Total]]*10%,0)</f>
        <v>0</v>
      </c>
      <c r="K16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39" s="16">
        <f>VENTAS[[#This Row],[Total]]-VENTAS[[#This Row],[Comisión 10%]]-VENTAS[[#This Row],[Costo SIN Comision]]</f>
        <v>0</v>
      </c>
      <c r="M1639" s="16"/>
    </row>
    <row r="1640" ht="20" customHeight="1" spans="1:13">
      <c r="A1640" s="10"/>
      <c r="B1640" s="11"/>
      <c r="C1640" s="11"/>
      <c r="D1640" s="11"/>
      <c r="E1640" s="11" t="s">
        <v>20987</v>
      </c>
      <c r="F1640" s="15" t="str">
        <f>IFERROR(VLOOKUP(VENTAS[[#This Row],[Código del producto Vendido]],STOCK[],5,FALSE),"-")</f>
        <v>-</v>
      </c>
      <c r="G1640" s="15">
        <v>1</v>
      </c>
      <c r="H1640" s="16">
        <v>30</v>
      </c>
      <c r="I1640" s="16">
        <f>VENTAS[[#This Row],[Cantidad]]*VENTAS[[#This Row],[Precio Venta]]</f>
        <v>30</v>
      </c>
      <c r="J1640" s="16">
        <f>IF(VENTAS[[#This Row],[Nombre del Gestor]]&gt;1,VENTAS[[#This Row],[Total]]*10%,0)</f>
        <v>0</v>
      </c>
      <c r="K16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640" s="16">
        <f>VENTAS[[#This Row],[Total]]-VENTAS[[#This Row],[Comisión 10%]]-VENTAS[[#This Row],[Costo SIN Comision]]</f>
        <v>0</v>
      </c>
      <c r="M1640" s="16"/>
    </row>
    <row r="1641" ht="20" customHeight="1" spans="1:13">
      <c r="A1641" s="10"/>
      <c r="B1641" s="11"/>
      <c r="C1641" s="11"/>
      <c r="D1641" s="11"/>
      <c r="E1641" s="11" t="s">
        <v>20988</v>
      </c>
      <c r="F1641" s="15" t="str">
        <f>IFERROR(VLOOKUP(VENTAS[[#This Row],[Código del producto Vendido]],STOCK[],5,FALSE),"-")</f>
        <v>-</v>
      </c>
      <c r="G1641" s="15">
        <v>1</v>
      </c>
      <c r="H1641" s="16">
        <v>25</v>
      </c>
      <c r="I1641" s="16">
        <f>VENTAS[[#This Row],[Cantidad]]*VENTAS[[#This Row],[Precio Venta]]</f>
        <v>25</v>
      </c>
      <c r="J1641" s="16">
        <f>IF(VENTAS[[#This Row],[Nombre del Gestor]]&gt;1,VENTAS[[#This Row],[Total]]*10%,0)</f>
        <v>0</v>
      </c>
      <c r="K16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41" s="16">
        <f>VENTAS[[#This Row],[Total]]-VENTAS[[#This Row],[Comisión 10%]]-VENTAS[[#This Row],[Costo SIN Comision]]</f>
        <v>0</v>
      </c>
      <c r="M1641" s="16"/>
    </row>
    <row r="1642" ht="20" customHeight="1" spans="1:13">
      <c r="A1642" s="10"/>
      <c r="B1642" s="11"/>
      <c r="C1642" s="11"/>
      <c r="D1642" s="11"/>
      <c r="E1642" s="11" t="s">
        <v>20988</v>
      </c>
      <c r="F1642" s="15" t="str">
        <f>IFERROR(VLOOKUP(VENTAS[[#This Row],[Código del producto Vendido]],STOCK[],5,FALSE),"-")</f>
        <v>-</v>
      </c>
      <c r="G1642" s="15">
        <v>1</v>
      </c>
      <c r="H1642" s="16">
        <v>25</v>
      </c>
      <c r="I1642" s="16">
        <f>VENTAS[[#This Row],[Cantidad]]*VENTAS[[#This Row],[Precio Venta]]</f>
        <v>25</v>
      </c>
      <c r="J1642" s="16">
        <f>IF(VENTAS[[#This Row],[Nombre del Gestor]]&gt;1,VENTAS[[#This Row],[Total]]*10%,0)</f>
        <v>0</v>
      </c>
      <c r="K16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42" s="16">
        <f>VENTAS[[#This Row],[Total]]-VENTAS[[#This Row],[Comisión 10%]]-VENTAS[[#This Row],[Costo SIN Comision]]</f>
        <v>0</v>
      </c>
      <c r="M1642" s="16"/>
    </row>
    <row r="1643" ht="20" customHeight="1" spans="1:13">
      <c r="A1643" s="10"/>
      <c r="B1643" s="11"/>
      <c r="C1643" s="11"/>
      <c r="D1643" s="11"/>
      <c r="E1643" s="11" t="s">
        <v>20989</v>
      </c>
      <c r="F1643" s="15" t="str">
        <f>IFERROR(VLOOKUP(VENTAS[[#This Row],[Código del producto Vendido]],STOCK[],5,FALSE),"-")</f>
        <v>-</v>
      </c>
      <c r="G1643" s="15">
        <v>1</v>
      </c>
      <c r="H1643" s="16">
        <v>25</v>
      </c>
      <c r="I1643" s="16">
        <f>VENTAS[[#This Row],[Cantidad]]*VENTAS[[#This Row],[Precio Venta]]</f>
        <v>25</v>
      </c>
      <c r="J1643" s="16">
        <f>IF(VENTAS[[#This Row],[Nombre del Gestor]]&gt;1,VENTAS[[#This Row],[Total]]*10%,0)</f>
        <v>0</v>
      </c>
      <c r="K16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43" s="16">
        <f>VENTAS[[#This Row],[Total]]-VENTAS[[#This Row],[Comisión 10%]]-VENTAS[[#This Row],[Costo SIN Comision]]</f>
        <v>0</v>
      </c>
      <c r="M1643" s="16"/>
    </row>
    <row r="1644" ht="20" customHeight="1" spans="1:13">
      <c r="A1644" s="10"/>
      <c r="B1644" s="11"/>
      <c r="C1644" s="11" t="s">
        <v>20990</v>
      </c>
      <c r="D1644" s="11"/>
      <c r="E1644" s="11" t="s">
        <v>16799</v>
      </c>
      <c r="F1644" s="15" t="str">
        <f>IFERROR(VLOOKUP(VENTAS[[#This Row],[Código del producto Vendido]],STOCK[],5,FALSE),"-")</f>
        <v>Pantalón cigarrette ajustado elegante - Talla S</v>
      </c>
      <c r="G1644" s="15">
        <v>1</v>
      </c>
      <c r="H1644" s="16">
        <v>35</v>
      </c>
      <c r="I1644" s="16">
        <f>VENTAS[[#This Row],[Cantidad]]*VENTAS[[#This Row],[Precio Venta]]</f>
        <v>35</v>
      </c>
      <c r="J1644" s="16">
        <f>IF(VENTAS[[#This Row],[Nombre del Gestor]]&gt;1,VENTAS[[#This Row],[Total]]*10%,0)</f>
        <v>0</v>
      </c>
      <c r="K16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16.1944418331375</v>
      </c>
      <c r="L1644" s="16">
        <f>VENTAS[[#This Row],[Total]]-VENTAS[[#This Row],[Comisión 10%]]-VENTAS[[#This Row],[Costo SIN Comision]]</f>
        <v>18.8055581668625</v>
      </c>
      <c r="M1644" s="16"/>
    </row>
    <row r="1645" ht="20" customHeight="1" spans="1:13">
      <c r="A1645" s="10"/>
      <c r="B1645" s="11"/>
      <c r="C1645" s="11"/>
      <c r="D1645" s="11"/>
      <c r="E1645" s="11" t="s">
        <v>20727</v>
      </c>
      <c r="F1645" s="15" t="str">
        <f>IFERROR(VLOOKUP(VENTAS[[#This Row],[Código del producto Vendido]],STOCK[],5,FALSE),"-")</f>
        <v>-</v>
      </c>
      <c r="G1645" s="15">
        <v>0</v>
      </c>
      <c r="H1645" s="16">
        <v>35</v>
      </c>
      <c r="I1645" s="16">
        <f>VENTAS[[#This Row],[Cantidad]]*VENTAS[[#This Row],[Precio Venta]]</f>
        <v>0</v>
      </c>
      <c r="J1645" s="16">
        <f>IF(VENTAS[[#This Row],[Nombre del Gestor]]&gt;1,VENTAS[[#This Row],[Total]]*10%,0)</f>
        <v>0</v>
      </c>
      <c r="K16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45" s="16">
        <f>VENTAS[[#This Row],[Total]]-VENTAS[[#This Row],[Comisión 10%]]-VENTAS[[#This Row],[Costo SIN Comision]]</f>
        <v>0</v>
      </c>
      <c r="M1645" s="16"/>
    </row>
    <row r="1646" ht="20" customHeight="1" spans="1:13">
      <c r="A1646" s="10"/>
      <c r="B1646" s="11"/>
      <c r="C1646" s="11"/>
      <c r="D1646" s="11"/>
      <c r="E1646" s="11" t="s">
        <v>16802</v>
      </c>
      <c r="F1646" s="15" t="str">
        <f>IFERROR(VLOOKUP(VENTAS[[#This Row],[Código del producto Vendido]],STOCK[],5,FALSE),"-")</f>
        <v>Pantalón de vestir de viscosa y lino negro - Talla XL</v>
      </c>
      <c r="G1646" s="15">
        <v>1</v>
      </c>
      <c r="H1646" s="16">
        <v>35</v>
      </c>
      <c r="I1646" s="16">
        <f>VENTAS[[#This Row],[Cantidad]]*VENTAS[[#This Row],[Precio Venta]]</f>
        <v>35</v>
      </c>
      <c r="J1646" s="16">
        <f>IF(VENTAS[[#This Row],[Nombre del Gestor]]&gt;1,VENTAS[[#This Row],[Total]]*10%,0)</f>
        <v>0</v>
      </c>
      <c r="K16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15.2820211515864</v>
      </c>
      <c r="L1646" s="16">
        <f>VENTAS[[#This Row],[Total]]-VENTAS[[#This Row],[Comisión 10%]]-VENTAS[[#This Row],[Costo SIN Comision]]</f>
        <v>19.7179788484136</v>
      </c>
      <c r="M1646" s="16"/>
    </row>
    <row r="1647" ht="20" customHeight="1" spans="1:13">
      <c r="A1647" s="10"/>
      <c r="B1647" s="11"/>
      <c r="C1647" s="11"/>
      <c r="D1647" s="11"/>
      <c r="E1647" s="11" t="s">
        <v>20935</v>
      </c>
      <c r="F1647" s="15" t="str">
        <f>IFERROR(VLOOKUP(VENTAS[[#This Row],[Código del producto Vendido]],STOCK[],5,FALSE),"-")</f>
        <v>-</v>
      </c>
      <c r="G1647" s="15">
        <v>1</v>
      </c>
      <c r="H1647" s="16">
        <v>22</v>
      </c>
      <c r="I1647" s="16">
        <f>VENTAS[[#This Row],[Cantidad]]*VENTAS[[#This Row],[Precio Venta]]</f>
        <v>22</v>
      </c>
      <c r="J1647" s="16">
        <f>IF(VENTAS[[#This Row],[Nombre del Gestor]]&gt;1,VENTAS[[#This Row],[Total]]*10%,0)</f>
        <v>0</v>
      </c>
      <c r="K16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647" s="16">
        <f>VENTAS[[#This Row],[Total]]-VENTAS[[#This Row],[Comisión 10%]]-VENTAS[[#This Row],[Costo SIN Comision]]</f>
        <v>0</v>
      </c>
      <c r="M1647" s="16"/>
    </row>
    <row r="1648" ht="20" customHeight="1" spans="1:13">
      <c r="A1648" s="10"/>
      <c r="B1648" s="11"/>
      <c r="C1648" s="11"/>
      <c r="D1648" s="11"/>
      <c r="E1648" s="11" t="s">
        <v>20950</v>
      </c>
      <c r="F1648" s="15" t="str">
        <f>IFERROR(VLOOKUP(VENTAS[[#This Row],[Código del producto Vendido]],STOCK[],5,FALSE),"-")</f>
        <v>-</v>
      </c>
      <c r="G1648" s="15">
        <v>2</v>
      </c>
      <c r="H1648" s="16">
        <v>22</v>
      </c>
      <c r="I1648" s="16">
        <f>VENTAS[[#This Row],[Cantidad]]*VENTAS[[#This Row],[Precio Venta]]</f>
        <v>44</v>
      </c>
      <c r="J1648" s="16">
        <f>IF(VENTAS[[#This Row],[Nombre del Gestor]]&gt;1,VENTAS[[#This Row],[Total]]*10%,0)</f>
        <v>0</v>
      </c>
      <c r="K16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44</v>
      </c>
      <c r="L1648" s="16">
        <f>VENTAS[[#This Row],[Total]]-VENTAS[[#This Row],[Comisión 10%]]-VENTAS[[#This Row],[Costo SIN Comision]]</f>
        <v>0</v>
      </c>
      <c r="M1648" s="16"/>
    </row>
    <row r="1649" ht="20" customHeight="1" spans="1:13">
      <c r="A1649" s="10"/>
      <c r="B1649" s="11"/>
      <c r="C1649" s="11"/>
      <c r="D1649" s="11"/>
      <c r="E1649" s="11" t="s">
        <v>17836</v>
      </c>
      <c r="F1649" s="15" t="str">
        <f>IFERROR(VLOOKUP(VENTAS[[#This Row],[Código del producto Vendido]],STOCK[],5,FALSE),"-")</f>
        <v>Pantalón alto de pierna ancha color caramelo - Talla S</v>
      </c>
      <c r="G1649" s="15">
        <v>1</v>
      </c>
      <c r="H1649" s="16">
        <v>30</v>
      </c>
      <c r="I1649" s="16">
        <f>VENTAS[[#This Row],[Cantidad]]*VENTAS[[#This Row],[Precio Venta]]</f>
        <v>30</v>
      </c>
      <c r="J1649" s="16">
        <f>IF(VENTAS[[#This Row],[Nombre del Gestor]]&gt;1,VENTAS[[#This Row],[Total]]*10%,0)</f>
        <v>0</v>
      </c>
      <c r="K16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12.63</v>
      </c>
      <c r="L1649" s="16">
        <f>VENTAS[[#This Row],[Total]]-VENTAS[[#This Row],[Comisión 10%]]-VENTAS[[#This Row],[Costo SIN Comision]]</f>
        <v>17.37</v>
      </c>
      <c r="M1649" s="16"/>
    </row>
    <row r="1650" ht="20" customHeight="1" spans="1:13">
      <c r="A1650" s="10"/>
      <c r="B1650" s="11"/>
      <c r="C1650" s="11"/>
      <c r="D1650" s="11"/>
      <c r="E1650" s="11" t="s">
        <v>20871</v>
      </c>
      <c r="F1650" s="15" t="str">
        <f>IFERROR(VLOOKUP(VENTAS[[#This Row],[Código del producto Vendido]],STOCK[],5,FALSE),"-")</f>
        <v>-</v>
      </c>
      <c r="G1650" s="15">
        <v>1</v>
      </c>
      <c r="H1650" s="16">
        <v>30</v>
      </c>
      <c r="I1650" s="16">
        <f>VENTAS[[#This Row],[Cantidad]]*VENTAS[[#This Row],[Precio Venta]]</f>
        <v>30</v>
      </c>
      <c r="J1650" s="16">
        <f>IF(VENTAS[[#This Row],[Nombre del Gestor]]&gt;1,VENTAS[[#This Row],[Total]]*10%,0)</f>
        <v>0</v>
      </c>
      <c r="K16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650" s="16">
        <f>VENTAS[[#This Row],[Total]]-VENTAS[[#This Row],[Comisión 10%]]-VENTAS[[#This Row],[Costo SIN Comision]]</f>
        <v>0</v>
      </c>
      <c r="M1650" s="16"/>
    </row>
    <row r="1651" ht="20" customHeight="1" spans="1:13">
      <c r="A1651" s="10"/>
      <c r="B1651" s="11"/>
      <c r="C1651" s="11"/>
      <c r="D1651" s="11"/>
      <c r="E1651" s="11" t="s">
        <v>20899</v>
      </c>
      <c r="F1651" s="15" t="str">
        <f>IFERROR(VLOOKUP(VENTAS[[#This Row],[Código del producto Vendido]],STOCK[],5,FALSE),"-")</f>
        <v>-</v>
      </c>
      <c r="G1651" s="15">
        <v>1</v>
      </c>
      <c r="H1651" s="16">
        <v>30</v>
      </c>
      <c r="I1651" s="16">
        <f>VENTAS[[#This Row],[Cantidad]]*VENTAS[[#This Row],[Precio Venta]]</f>
        <v>30</v>
      </c>
      <c r="J1651" s="16">
        <f>IF(VENTAS[[#This Row],[Nombre del Gestor]]&gt;1,VENTAS[[#This Row],[Total]]*10%,0)</f>
        <v>0</v>
      </c>
      <c r="K16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651" s="16">
        <f>VENTAS[[#This Row],[Total]]-VENTAS[[#This Row],[Comisión 10%]]-VENTAS[[#This Row],[Costo SIN Comision]]</f>
        <v>0</v>
      </c>
      <c r="M1651" s="16"/>
    </row>
    <row r="1652" ht="20" customHeight="1" spans="1:13">
      <c r="A1652" s="10"/>
      <c r="B1652" s="11"/>
      <c r="C1652" s="11"/>
      <c r="D1652" s="11"/>
      <c r="E1652" s="11" t="s">
        <v>20899</v>
      </c>
      <c r="F1652" s="15" t="str">
        <f>IFERROR(VLOOKUP(VENTAS[[#This Row],[Código del producto Vendido]],STOCK[],5,FALSE),"-")</f>
        <v>-</v>
      </c>
      <c r="G1652" s="15">
        <v>1</v>
      </c>
      <c r="H1652" s="16">
        <v>30</v>
      </c>
      <c r="I1652" s="16">
        <f>VENTAS[[#This Row],[Cantidad]]*VENTAS[[#This Row],[Precio Venta]]</f>
        <v>30</v>
      </c>
      <c r="J1652" s="16">
        <f>IF(VENTAS[[#This Row],[Nombre del Gestor]]&gt;1,VENTAS[[#This Row],[Total]]*10%,0)</f>
        <v>0</v>
      </c>
      <c r="K16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652" s="16">
        <f>VENTAS[[#This Row],[Total]]-VENTAS[[#This Row],[Comisión 10%]]-VENTAS[[#This Row],[Costo SIN Comision]]</f>
        <v>0</v>
      </c>
      <c r="M1652" s="16"/>
    </row>
    <row r="1653" ht="20" customHeight="1" spans="1:13">
      <c r="A1653" s="10"/>
      <c r="B1653" s="11"/>
      <c r="C1653" s="11"/>
      <c r="D1653" s="11"/>
      <c r="E1653" s="11" t="s">
        <v>20991</v>
      </c>
      <c r="F1653" s="15" t="str">
        <f>IFERROR(VLOOKUP(VENTAS[[#This Row],[Código del producto Vendido]],STOCK[],5,FALSE),"-")</f>
        <v>-</v>
      </c>
      <c r="G1653" s="15">
        <v>1</v>
      </c>
      <c r="H1653" s="16">
        <v>23</v>
      </c>
      <c r="I1653" s="16">
        <f>VENTAS[[#This Row],[Cantidad]]*VENTAS[[#This Row],[Precio Venta]]</f>
        <v>23</v>
      </c>
      <c r="J1653" s="16">
        <f>IF(VENTAS[[#This Row],[Nombre del Gestor]]&gt;1,VENTAS[[#This Row],[Total]]*10%,0)</f>
        <v>0</v>
      </c>
      <c r="K16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653" s="16">
        <f>VENTAS[[#This Row],[Total]]-VENTAS[[#This Row],[Comisión 10%]]-VENTAS[[#This Row],[Costo SIN Comision]]</f>
        <v>0</v>
      </c>
      <c r="M1653" s="16"/>
    </row>
    <row r="1654" ht="20" customHeight="1" spans="1:13">
      <c r="A1654" s="10"/>
      <c r="B1654" s="11"/>
      <c r="C1654" s="11"/>
      <c r="D1654" s="11"/>
      <c r="E1654" s="11" t="s">
        <v>20992</v>
      </c>
      <c r="F1654" s="15" t="str">
        <f>IFERROR(VLOOKUP(VENTAS[[#This Row],[Código del producto Vendido]],STOCK[],5,FALSE),"-")</f>
        <v>-</v>
      </c>
      <c r="G1654" s="15">
        <v>2</v>
      </c>
      <c r="H1654" s="16">
        <v>0</v>
      </c>
      <c r="I1654" s="16">
        <f>VENTAS[[#This Row],[Cantidad]]*VENTAS[[#This Row],[Precio Venta]]</f>
        <v>0</v>
      </c>
      <c r="J1654" s="16">
        <f>IF(VENTAS[[#This Row],[Nombre del Gestor]]&gt;1,VENTAS[[#This Row],[Total]]*10%,0)</f>
        <v>0</v>
      </c>
      <c r="K16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54" s="16">
        <f>VENTAS[[#This Row],[Total]]-VENTAS[[#This Row],[Comisión 10%]]-VENTAS[[#This Row],[Costo SIN Comision]]</f>
        <v>0</v>
      </c>
      <c r="M1654" s="16"/>
    </row>
    <row r="1655" ht="20" customHeight="1" spans="1:13">
      <c r="A1655" s="10"/>
      <c r="B1655" s="11"/>
      <c r="C1655" s="11"/>
      <c r="D1655" s="11"/>
      <c r="E1655" s="11" t="s">
        <v>17147</v>
      </c>
      <c r="F1655" s="15" t="str">
        <f>IFERROR(VLOOKUP(VENTAS[[#This Row],[Código del producto Vendido]],STOCK[],5,FALSE),"-")</f>
        <v>Calcetines bajos de algodón color blanco de algodón H&amp;M - Talla Unitalla</v>
      </c>
      <c r="G1655" s="15">
        <v>1</v>
      </c>
      <c r="H1655" s="16">
        <v>0</v>
      </c>
      <c r="I1655" s="16">
        <f>VENTAS[[#This Row],[Cantidad]]*VENTAS[[#This Row],[Precio Venta]]</f>
        <v>0</v>
      </c>
      <c r="J1655" s="16">
        <f>IF(VENTAS[[#This Row],[Nombre del Gestor]]&gt;1,VENTAS[[#This Row],[Total]]*10%,0)</f>
        <v>0</v>
      </c>
      <c r="K16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0.86</v>
      </c>
      <c r="L1655" s="16">
        <f>VENTAS[[#This Row],[Total]]-VENTAS[[#This Row],[Comisión 10%]]-VENTAS[[#This Row],[Costo SIN Comision]]</f>
        <v>-0.86</v>
      </c>
      <c r="M1655" s="16"/>
    </row>
    <row r="1656" ht="20" customHeight="1" spans="1:13">
      <c r="A1656" s="10"/>
      <c r="B1656" s="11"/>
      <c r="C1656" s="11"/>
      <c r="D1656" s="11"/>
      <c r="E1656" s="11" t="s">
        <v>20962</v>
      </c>
      <c r="F1656" s="15" t="str">
        <f>IFERROR(VLOOKUP(VENTAS[[#This Row],[Código del producto Vendido]],STOCK[],5,FALSE),"-")</f>
        <v>-</v>
      </c>
      <c r="G1656" s="15">
        <v>2</v>
      </c>
      <c r="H1656" s="16">
        <v>1</v>
      </c>
      <c r="I1656" s="16">
        <f>VENTAS[[#This Row],[Cantidad]]*VENTAS[[#This Row],[Precio Venta]]</f>
        <v>2</v>
      </c>
      <c r="J1656" s="16">
        <f>IF(VENTAS[[#This Row],[Nombre del Gestor]]&gt;1,VENTAS[[#This Row],[Total]]*10%,0)</f>
        <v>0</v>
      </c>
      <c r="K16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</v>
      </c>
      <c r="L1656" s="16">
        <f>VENTAS[[#This Row],[Total]]-VENTAS[[#This Row],[Comisión 10%]]-VENTAS[[#This Row],[Costo SIN Comision]]</f>
        <v>0</v>
      </c>
      <c r="M1656" s="16"/>
    </row>
    <row r="1657" ht="20" customHeight="1" spans="1:13">
      <c r="A1657" s="10"/>
      <c r="B1657" s="11"/>
      <c r="C1657" s="11"/>
      <c r="D1657" s="11"/>
      <c r="E1657" s="11" t="s">
        <v>20993</v>
      </c>
      <c r="F1657" s="15" t="str">
        <f>IFERROR(VLOOKUP(VENTAS[[#This Row],[Código del producto Vendido]],STOCK[],5,FALSE),"-")</f>
        <v>-</v>
      </c>
      <c r="G1657" s="15">
        <v>1</v>
      </c>
      <c r="H1657" s="16">
        <v>20</v>
      </c>
      <c r="I1657" s="16">
        <f>VENTAS[[#This Row],[Cantidad]]*VENTAS[[#This Row],[Precio Venta]]</f>
        <v>20</v>
      </c>
      <c r="J1657" s="16">
        <f>IF(VENTAS[[#This Row],[Nombre del Gestor]]&gt;1,VENTAS[[#This Row],[Total]]*10%,0)</f>
        <v>0</v>
      </c>
      <c r="K16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657" s="16">
        <f>VENTAS[[#This Row],[Total]]-VENTAS[[#This Row],[Comisión 10%]]-VENTAS[[#This Row],[Costo SIN Comision]]</f>
        <v>0</v>
      </c>
      <c r="M1657" s="16"/>
    </row>
    <row r="1658" ht="20" customHeight="1" spans="1:13">
      <c r="A1658" s="10"/>
      <c r="B1658" s="11"/>
      <c r="C1658" s="11"/>
      <c r="D1658" s="11"/>
      <c r="E1658" s="11" t="s">
        <v>16976</v>
      </c>
      <c r="F1658" s="15" t="str">
        <f>IFERROR(VLOOKUP(VENTAS[[#This Row],[Código del producto Vendido]],STOCK[],5,FALSE),"-")</f>
        <v>Traje de baño de una sola pieza unicolor - Talla S</v>
      </c>
      <c r="G1658" s="15">
        <v>1</v>
      </c>
      <c r="H1658" s="16">
        <v>18</v>
      </c>
      <c r="I1658" s="16">
        <f>VENTAS[[#This Row],[Cantidad]]*VENTAS[[#This Row],[Precio Venta]]</f>
        <v>18</v>
      </c>
      <c r="J1658" s="16">
        <f>IF(VENTAS[[#This Row],[Nombre del Gestor]]&gt;1,VENTAS[[#This Row],[Total]]*10%,0)</f>
        <v>0</v>
      </c>
      <c r="K16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4.93</v>
      </c>
      <c r="L1658" s="16">
        <f>VENTAS[[#This Row],[Total]]-VENTAS[[#This Row],[Comisión 10%]]-VENTAS[[#This Row],[Costo SIN Comision]]</f>
        <v>13.07</v>
      </c>
      <c r="M1658" s="16"/>
    </row>
    <row r="1659" ht="20" customHeight="1" spans="1:13">
      <c r="A1659" s="10"/>
      <c r="B1659" s="11"/>
      <c r="C1659" s="11"/>
      <c r="D1659" s="11"/>
      <c r="E1659" s="11" t="s">
        <v>20907</v>
      </c>
      <c r="F1659" s="15" t="str">
        <f>IFERROR(VLOOKUP(VENTAS[[#This Row],[Código del producto Vendido]],STOCK[],5,FALSE),"-")</f>
        <v>-</v>
      </c>
      <c r="G1659" s="15">
        <v>1</v>
      </c>
      <c r="H1659" s="16">
        <v>28</v>
      </c>
      <c r="I1659" s="16">
        <f>VENTAS[[#This Row],[Cantidad]]*VENTAS[[#This Row],[Precio Venta]]</f>
        <v>28</v>
      </c>
      <c r="J1659" s="16">
        <f>IF(VENTAS[[#This Row],[Nombre del Gestor]]&gt;1,VENTAS[[#This Row],[Total]]*10%,0)</f>
        <v>0</v>
      </c>
      <c r="K16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659" s="16">
        <f>VENTAS[[#This Row],[Total]]-VENTAS[[#This Row],[Comisión 10%]]-VENTAS[[#This Row],[Costo SIN Comision]]</f>
        <v>0</v>
      </c>
      <c r="M1659" s="16"/>
    </row>
    <row r="1660" s="4" customFormat="1" ht="20" customHeight="1" spans="1:14">
      <c r="A1660" s="50">
        <v>45486</v>
      </c>
      <c r="B1660" s="51" t="s">
        <v>20994</v>
      </c>
      <c r="C1660" s="51" t="s">
        <v>20994</v>
      </c>
      <c r="D1660" s="51" t="s">
        <v>20253</v>
      </c>
      <c r="E1660" s="51" t="s">
        <v>20474</v>
      </c>
      <c r="F1660" s="15" t="str">
        <f>IFERROR(VLOOKUP(VENTAS[[#This Row],[Código del producto Vendido]],STOCK[],5,FALSE),"-")</f>
        <v>-</v>
      </c>
      <c r="G1660" s="51">
        <v>1</v>
      </c>
      <c r="H1660" s="52">
        <v>20</v>
      </c>
      <c r="I1660" s="16">
        <f>VENTAS[[#This Row],[Cantidad]]*VENTAS[[#This Row],[Precio Venta]]</f>
        <v>20</v>
      </c>
      <c r="J1660" s="16">
        <f>IF(VENTAS[[#This Row],[Nombre del Gestor]]&gt;1,VENTAS[[#This Row],[Total]]*10%,0)</f>
        <v>2</v>
      </c>
      <c r="K16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660" s="16">
        <f>VENTAS[[#This Row],[Total]]-VENTAS[[#This Row],[Comisión 10%]]-VENTAS[[#This Row],[Costo SIN Comision]]</f>
        <v>-2</v>
      </c>
      <c r="M1660" s="52" t="s">
        <v>20994</v>
      </c>
      <c r="N1660" s="53" t="s">
        <v>20995</v>
      </c>
    </row>
    <row r="1661" s="4" customFormat="1" ht="20" customHeight="1" spans="1:14">
      <c r="A1661" s="50">
        <v>45486</v>
      </c>
      <c r="B1661" s="51" t="s">
        <v>20994</v>
      </c>
      <c r="C1661" s="51" t="s">
        <v>20994</v>
      </c>
      <c r="D1661" s="51" t="s">
        <v>20253</v>
      </c>
      <c r="E1661" s="51" t="s">
        <v>20482</v>
      </c>
      <c r="F1661" s="15" t="str">
        <f>IFERROR(VLOOKUP(VENTAS[[#This Row],[Código del producto Vendido]],STOCK[],5,FALSE),"-")</f>
        <v>-</v>
      </c>
      <c r="G1661" s="51">
        <v>1</v>
      </c>
      <c r="H1661" s="52">
        <v>20</v>
      </c>
      <c r="I1661" s="16">
        <f>VENTAS[[#This Row],[Cantidad]]*VENTAS[[#This Row],[Precio Venta]]</f>
        <v>20</v>
      </c>
      <c r="J1661" s="16">
        <f>IF(VENTAS[[#This Row],[Nombre del Gestor]]&gt;1,VENTAS[[#This Row],[Total]]*10%,0)</f>
        <v>2</v>
      </c>
      <c r="K16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661" s="16">
        <f>VENTAS[[#This Row],[Total]]-VENTAS[[#This Row],[Comisión 10%]]-VENTAS[[#This Row],[Costo SIN Comision]]</f>
        <v>-2</v>
      </c>
      <c r="M1661" s="52" t="s">
        <v>20994</v>
      </c>
      <c r="N1661" s="53" t="s">
        <v>20996</v>
      </c>
    </row>
    <row r="1662" s="4" customFormat="1" ht="20" customHeight="1" spans="1:14">
      <c r="A1662" s="50">
        <v>45506</v>
      </c>
      <c r="B1662" s="51" t="s">
        <v>20994</v>
      </c>
      <c r="C1662" s="51" t="s">
        <v>20994</v>
      </c>
      <c r="D1662" s="51" t="s">
        <v>20997</v>
      </c>
      <c r="E1662" s="51" t="s">
        <v>20372</v>
      </c>
      <c r="F1662" s="15" t="str">
        <f>IFERROR(VLOOKUP(VENTAS[[#This Row],[Código del producto Vendido]],STOCK[],5,FALSE),"-")</f>
        <v>-</v>
      </c>
      <c r="G1662" s="51">
        <v>1</v>
      </c>
      <c r="H1662" s="52">
        <v>30</v>
      </c>
      <c r="I1662" s="16">
        <f>VENTAS[[#This Row],[Cantidad]]*VENTAS[[#This Row],[Precio Venta]]</f>
        <v>30</v>
      </c>
      <c r="J1662" s="16">
        <f>IF(VENTAS[[#This Row],[Nombre del Gestor]]&gt;1,VENTAS[[#This Row],[Total]]*10%,0)</f>
        <v>3</v>
      </c>
      <c r="K16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662" s="16">
        <f>VENTAS[[#This Row],[Total]]-VENTAS[[#This Row],[Comisión 10%]]-VENTAS[[#This Row],[Costo SIN Comision]]</f>
        <v>-3</v>
      </c>
      <c r="M1662" s="52" t="s">
        <v>20994</v>
      </c>
      <c r="N1662" s="53" t="s">
        <v>20998</v>
      </c>
    </row>
    <row r="1663" s="4" customFormat="1" ht="20" customHeight="1" spans="1:14">
      <c r="A1663" s="50">
        <v>45507</v>
      </c>
      <c r="B1663" s="51" t="s">
        <v>20994</v>
      </c>
      <c r="C1663" s="51" t="s">
        <v>20994</v>
      </c>
      <c r="D1663" s="51" t="s">
        <v>20999</v>
      </c>
      <c r="E1663" s="51" t="s">
        <v>20515</v>
      </c>
      <c r="F1663" s="15" t="str">
        <f>IFERROR(VLOOKUP(VENTAS[[#This Row],[Código del producto Vendido]],STOCK[],5,FALSE),"-")</f>
        <v>-</v>
      </c>
      <c r="G1663" s="51">
        <v>1</v>
      </c>
      <c r="H1663" s="52">
        <v>5</v>
      </c>
      <c r="I1663" s="16">
        <f>VENTAS[[#This Row],[Cantidad]]*VENTAS[[#This Row],[Precio Venta]]</f>
        <v>5</v>
      </c>
      <c r="J1663" s="16">
        <f>IF(VENTAS[[#This Row],[Nombre del Gestor]]&gt;1,VENTAS[[#This Row],[Total]]*10%,0)</f>
        <v>0.5</v>
      </c>
      <c r="K16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663" s="16">
        <f>VENTAS[[#This Row],[Total]]-VENTAS[[#This Row],[Comisión 10%]]-VENTAS[[#This Row],[Costo SIN Comision]]</f>
        <v>-0.5</v>
      </c>
      <c r="M1663" s="52" t="s">
        <v>20994</v>
      </c>
      <c r="N1663" s="53" t="s">
        <v>21000</v>
      </c>
    </row>
    <row r="1664" s="4" customFormat="1" ht="20" customHeight="1" spans="1:14">
      <c r="A1664" s="50">
        <v>45507</v>
      </c>
      <c r="B1664" s="51" t="s">
        <v>20994</v>
      </c>
      <c r="C1664" s="51" t="s">
        <v>20994</v>
      </c>
      <c r="D1664" s="51" t="s">
        <v>19647</v>
      </c>
      <c r="E1664" s="51" t="s">
        <v>20698</v>
      </c>
      <c r="F1664" s="15" t="str">
        <f>IFERROR(VLOOKUP(VENTAS[[#This Row],[Código del producto Vendido]],STOCK[],5,FALSE),"-")</f>
        <v>-</v>
      </c>
      <c r="G1664" s="51">
        <v>1</v>
      </c>
      <c r="H1664" s="52">
        <v>10</v>
      </c>
      <c r="I1664" s="16">
        <f>VENTAS[[#This Row],[Cantidad]]*VENTAS[[#This Row],[Precio Venta]]</f>
        <v>10</v>
      </c>
      <c r="J1664" s="16">
        <f>IF(VENTAS[[#This Row],[Nombre del Gestor]]&gt;1,VENTAS[[#This Row],[Total]]*10%,0)</f>
        <v>1</v>
      </c>
      <c r="K16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664" s="16">
        <f>VENTAS[[#This Row],[Total]]-VENTAS[[#This Row],[Comisión 10%]]-VENTAS[[#This Row],[Costo SIN Comision]]</f>
        <v>-1</v>
      </c>
      <c r="M1664" s="52" t="s">
        <v>20994</v>
      </c>
      <c r="N1664" s="53" t="s">
        <v>21001</v>
      </c>
    </row>
    <row r="1665" s="4" customFormat="1" ht="20" customHeight="1" spans="1:14">
      <c r="A1665" s="50">
        <v>45509</v>
      </c>
      <c r="B1665" s="51" t="s">
        <v>20994</v>
      </c>
      <c r="C1665" s="51" t="s">
        <v>20994</v>
      </c>
      <c r="D1665" s="51" t="s">
        <v>20253</v>
      </c>
      <c r="E1665" s="51" t="s">
        <v>20561</v>
      </c>
      <c r="F1665" s="15" t="str">
        <f>IFERROR(VLOOKUP(VENTAS[[#This Row],[Código del producto Vendido]],STOCK[],5,FALSE),"-")</f>
        <v>-</v>
      </c>
      <c r="G1665" s="51">
        <v>1</v>
      </c>
      <c r="H1665" s="52">
        <v>20</v>
      </c>
      <c r="I1665" s="16">
        <f>VENTAS[[#This Row],[Cantidad]]*VENTAS[[#This Row],[Precio Venta]]</f>
        <v>20</v>
      </c>
      <c r="J1665" s="16">
        <f>IF(VENTAS[[#This Row],[Nombre del Gestor]]&gt;1,VENTAS[[#This Row],[Total]]*10%,0)</f>
        <v>2</v>
      </c>
      <c r="K16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665" s="16">
        <f>VENTAS[[#This Row],[Total]]-VENTAS[[#This Row],[Comisión 10%]]-VENTAS[[#This Row],[Costo SIN Comision]]</f>
        <v>-2</v>
      </c>
      <c r="M1665" s="52" t="s">
        <v>20994</v>
      </c>
      <c r="N1665" s="53" t="s">
        <v>21002</v>
      </c>
    </row>
    <row r="1666" s="4" customFormat="1" ht="20" customHeight="1" spans="1:14">
      <c r="A1666" s="50">
        <v>45509</v>
      </c>
      <c r="B1666" s="51" t="s">
        <v>20994</v>
      </c>
      <c r="C1666" s="51" t="s">
        <v>20994</v>
      </c>
      <c r="D1666" s="51" t="s">
        <v>20377</v>
      </c>
      <c r="E1666" s="51" t="s">
        <v>20199</v>
      </c>
      <c r="F1666" s="15" t="str">
        <f>IFERROR(VLOOKUP(VENTAS[[#This Row],[Código del producto Vendido]],STOCK[],5,FALSE),"-")</f>
        <v>-</v>
      </c>
      <c r="G1666" s="51">
        <v>1</v>
      </c>
      <c r="H1666" s="52">
        <v>12</v>
      </c>
      <c r="I1666" s="16">
        <f>VENTAS[[#This Row],[Cantidad]]*VENTAS[[#This Row],[Precio Venta]]</f>
        <v>12</v>
      </c>
      <c r="J1666" s="16">
        <f>IF(VENTAS[[#This Row],[Nombre del Gestor]]&gt;1,VENTAS[[#This Row],[Total]]*10%,0)</f>
        <v>1.2</v>
      </c>
      <c r="K16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666" s="16">
        <f>VENTAS[[#This Row],[Total]]-VENTAS[[#This Row],[Comisión 10%]]-VENTAS[[#This Row],[Costo SIN Comision]]</f>
        <v>-1.2</v>
      </c>
      <c r="M1666" s="52" t="s">
        <v>20994</v>
      </c>
      <c r="N1666" s="53" t="s">
        <v>21003</v>
      </c>
    </row>
    <row r="1667" s="4" customFormat="1" ht="20" customHeight="1" spans="1:14">
      <c r="A1667" s="50">
        <v>45509</v>
      </c>
      <c r="B1667" s="51" t="s">
        <v>20994</v>
      </c>
      <c r="C1667" s="51" t="s">
        <v>20994</v>
      </c>
      <c r="D1667" s="51" t="s">
        <v>20994</v>
      </c>
      <c r="E1667" s="51" t="s">
        <v>21004</v>
      </c>
      <c r="F1667" s="15" t="str">
        <f>IFERROR(VLOOKUP(VENTAS[[#This Row],[Código del producto Vendido]],STOCK[],5,FALSE),"-")</f>
        <v>-</v>
      </c>
      <c r="G1667" s="51">
        <v>1</v>
      </c>
      <c r="H1667" s="52">
        <v>20</v>
      </c>
      <c r="I1667" s="16">
        <f>VENTAS[[#This Row],[Cantidad]]*VENTAS[[#This Row],[Precio Venta]]</f>
        <v>20</v>
      </c>
      <c r="J1667" s="16">
        <f>IF(VENTAS[[#This Row],[Nombre del Gestor]]&gt;1,VENTAS[[#This Row],[Total]]*10%,0)</f>
        <v>2</v>
      </c>
      <c r="K16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667" s="16">
        <f>VENTAS[[#This Row],[Total]]-VENTAS[[#This Row],[Comisión 10%]]-VENTAS[[#This Row],[Costo SIN Comision]]</f>
        <v>-2</v>
      </c>
      <c r="M1667" s="52" t="s">
        <v>20994</v>
      </c>
      <c r="N1667" s="53" t="s">
        <v>21005</v>
      </c>
    </row>
    <row r="1668" s="4" customFormat="1" ht="20" customHeight="1" spans="1:14">
      <c r="A1668" s="50">
        <v>45509</v>
      </c>
      <c r="B1668" s="51" t="s">
        <v>20994</v>
      </c>
      <c r="C1668" s="51" t="s">
        <v>20994</v>
      </c>
      <c r="D1668" s="51" t="s">
        <v>20994</v>
      </c>
      <c r="E1668" s="51" t="s">
        <v>20300</v>
      </c>
      <c r="F1668" s="15" t="str">
        <f>IFERROR(VLOOKUP(VENTAS[[#This Row],[Código del producto Vendido]],STOCK[],5,FALSE),"-")</f>
        <v>-</v>
      </c>
      <c r="G1668" s="51">
        <v>0</v>
      </c>
      <c r="H1668" s="52">
        <v>25</v>
      </c>
      <c r="I1668" s="16">
        <f>VENTAS[[#This Row],[Cantidad]]*VENTAS[[#This Row],[Precio Venta]]</f>
        <v>0</v>
      </c>
      <c r="J1668" s="16">
        <f>IF(VENTAS[[#This Row],[Nombre del Gestor]]&gt;1,VENTAS[[#This Row],[Total]]*10%,0)</f>
        <v>0</v>
      </c>
      <c r="K16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68" s="16">
        <f>VENTAS[[#This Row],[Total]]-VENTAS[[#This Row],[Comisión 10%]]-VENTAS[[#This Row],[Costo SIN Comision]]</f>
        <v>0</v>
      </c>
      <c r="M1668" s="52" t="s">
        <v>20994</v>
      </c>
      <c r="N1668" s="53" t="s">
        <v>21006</v>
      </c>
    </row>
    <row r="1669" s="4" customFormat="1" ht="20" customHeight="1" spans="1:14">
      <c r="A1669" s="50">
        <v>45509</v>
      </c>
      <c r="B1669" s="51" t="s">
        <v>20994</v>
      </c>
      <c r="C1669" s="51" t="s">
        <v>20994</v>
      </c>
      <c r="D1669" s="51" t="s">
        <v>20994</v>
      </c>
      <c r="E1669" s="51" t="s">
        <v>21007</v>
      </c>
      <c r="F1669" s="15" t="str">
        <f>IFERROR(VLOOKUP(VENTAS[[#This Row],[Código del producto Vendido]],STOCK[],5,FALSE),"-")</f>
        <v>-</v>
      </c>
      <c r="G1669" s="51">
        <v>1</v>
      </c>
      <c r="H1669" s="52">
        <v>25</v>
      </c>
      <c r="I1669" s="16">
        <f>VENTAS[[#This Row],[Cantidad]]*VENTAS[[#This Row],[Precio Venta]]</f>
        <v>25</v>
      </c>
      <c r="J1669" s="16">
        <f>IF(VENTAS[[#This Row],[Nombre del Gestor]]&gt;1,VENTAS[[#This Row],[Total]]*10%,0)</f>
        <v>2.5</v>
      </c>
      <c r="K16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69" s="16">
        <f>VENTAS[[#This Row],[Total]]-VENTAS[[#This Row],[Comisión 10%]]-VENTAS[[#This Row],[Costo SIN Comision]]</f>
        <v>-2.5</v>
      </c>
      <c r="M1669" s="52" t="s">
        <v>20994</v>
      </c>
      <c r="N1669" s="53" t="s">
        <v>21008</v>
      </c>
    </row>
    <row r="1670" s="4" customFormat="1" ht="20" customHeight="1" spans="1:14">
      <c r="A1670" s="50">
        <v>45511</v>
      </c>
      <c r="B1670" s="51" t="s">
        <v>20994</v>
      </c>
      <c r="C1670" s="51" t="s">
        <v>20994</v>
      </c>
      <c r="D1670" s="51" t="s">
        <v>20994</v>
      </c>
      <c r="E1670" s="51" t="s">
        <v>16484</v>
      </c>
      <c r="F1670" s="15" t="str">
        <f>IFERROR(VLOOKUP(VENTAS[[#This Row],[Código del producto Vendido]],STOCK[],5,FALSE),"-")</f>
        <v>Bañador animal print - Talla S</v>
      </c>
      <c r="G1670" s="51">
        <v>1</v>
      </c>
      <c r="H1670" s="52">
        <v>15</v>
      </c>
      <c r="I1670" s="16">
        <f>VENTAS[[#This Row],[Cantidad]]*VENTAS[[#This Row],[Precio Venta]]</f>
        <v>15</v>
      </c>
      <c r="J1670" s="16">
        <f>IF(VENTAS[[#This Row],[Nombre del Gestor]]&gt;1,VENTAS[[#This Row],[Total]]*10%,0)</f>
        <v>1.5</v>
      </c>
      <c r="K16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670" s="16">
        <f>VENTAS[[#This Row],[Total]]-VENTAS[[#This Row],[Comisión 10%]]-VENTAS[[#This Row],[Costo SIN Comision]]</f>
        <v>-1.5</v>
      </c>
      <c r="M1670" s="52" t="s">
        <v>20994</v>
      </c>
      <c r="N1670" s="53" t="s">
        <v>21009</v>
      </c>
    </row>
    <row r="1671" s="4" customFormat="1" ht="20" customHeight="1" spans="1:14">
      <c r="A1671" s="50">
        <v>45531</v>
      </c>
      <c r="B1671" s="51" t="s">
        <v>20994</v>
      </c>
      <c r="C1671" s="51" t="s">
        <v>20994</v>
      </c>
      <c r="D1671" s="51" t="s">
        <v>20253</v>
      </c>
      <c r="E1671" s="51" t="s">
        <v>20745</v>
      </c>
      <c r="F1671" s="15" t="str">
        <f>IFERROR(VLOOKUP(VENTAS[[#This Row],[Código del producto Vendido]],STOCK[],5,FALSE),"-")</f>
        <v>-</v>
      </c>
      <c r="G1671" s="51">
        <v>1</v>
      </c>
      <c r="H1671" s="52">
        <v>35</v>
      </c>
      <c r="I1671" s="16">
        <f>VENTAS[[#This Row],[Cantidad]]*VENTAS[[#This Row],[Precio Venta]]</f>
        <v>35</v>
      </c>
      <c r="J1671" s="16">
        <f>IF(VENTAS[[#This Row],[Nombre del Gestor]]&gt;1,VENTAS[[#This Row],[Total]]*10%,0)</f>
        <v>3.5</v>
      </c>
      <c r="K16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671" s="16">
        <f>VENTAS[[#This Row],[Total]]-VENTAS[[#This Row],[Comisión 10%]]-VENTAS[[#This Row],[Costo SIN Comision]]</f>
        <v>-3.5</v>
      </c>
      <c r="M1671" s="52" t="s">
        <v>20994</v>
      </c>
      <c r="N1671" s="53" t="s">
        <v>21010</v>
      </c>
    </row>
    <row r="1672" s="4" customFormat="1" ht="20" customHeight="1" spans="1:14">
      <c r="A1672" s="50">
        <v>45534</v>
      </c>
      <c r="B1672" s="51" t="s">
        <v>20994</v>
      </c>
      <c r="C1672" s="51" t="s">
        <v>20994</v>
      </c>
      <c r="D1672" s="51" t="s">
        <v>20058</v>
      </c>
      <c r="E1672" s="51" t="s">
        <v>16867</v>
      </c>
      <c r="F1672" s="15" t="str">
        <f>IFERROR(VLOOKUP(VENTAS[[#This Row],[Código del producto Vendido]],STOCK[],5,FALSE),"-")</f>
        <v>Falda larga de visillo con maxi estampado de flor - Talla M</v>
      </c>
      <c r="G1672" s="51">
        <v>0</v>
      </c>
      <c r="H1672" s="52">
        <v>25</v>
      </c>
      <c r="I1672" s="16">
        <f>VENTAS[[#This Row],[Cantidad]]*VENTAS[[#This Row],[Precio Venta]]</f>
        <v>0</v>
      </c>
      <c r="J1672" s="16">
        <f>IF(VENTAS[[#This Row],[Nombre del Gestor]]&gt;1,VENTAS[[#This Row],[Total]]*10%,0)</f>
        <v>0</v>
      </c>
      <c r="K16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72" s="16">
        <f>VENTAS[[#This Row],[Total]]-VENTAS[[#This Row],[Comisión 10%]]-VENTAS[[#This Row],[Costo SIN Comision]]</f>
        <v>0</v>
      </c>
      <c r="M1672" s="52" t="s">
        <v>20994</v>
      </c>
      <c r="N1672" s="53" t="s">
        <v>21011</v>
      </c>
    </row>
    <row r="1673" s="4" customFormat="1" ht="20" customHeight="1" spans="1:14">
      <c r="A1673" s="50">
        <v>45534</v>
      </c>
      <c r="B1673" s="51" t="s">
        <v>20994</v>
      </c>
      <c r="C1673" s="51" t="s">
        <v>20994</v>
      </c>
      <c r="D1673" s="51" t="s">
        <v>20994</v>
      </c>
      <c r="E1673" s="51" t="s">
        <v>21012</v>
      </c>
      <c r="F1673" s="15" t="str">
        <f>IFERROR(VLOOKUP(VENTAS[[#This Row],[Código del producto Vendido]],STOCK[],5,FALSE),"-")</f>
        <v>-</v>
      </c>
      <c r="G1673" s="51">
        <v>1</v>
      </c>
      <c r="H1673" s="52">
        <v>25</v>
      </c>
      <c r="I1673" s="16">
        <f>VENTAS[[#This Row],[Cantidad]]*VENTAS[[#This Row],[Precio Venta]]</f>
        <v>25</v>
      </c>
      <c r="J1673" s="16">
        <f>IF(VENTAS[[#This Row],[Nombre del Gestor]]&gt;1,VENTAS[[#This Row],[Total]]*10%,0)</f>
        <v>2.5</v>
      </c>
      <c r="K16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73" s="16">
        <f>VENTAS[[#This Row],[Total]]-VENTAS[[#This Row],[Comisión 10%]]-VENTAS[[#This Row],[Costo SIN Comision]]</f>
        <v>-2.5</v>
      </c>
      <c r="M1673" s="52" t="s">
        <v>20994</v>
      </c>
      <c r="N1673" s="53" t="s">
        <v>21013</v>
      </c>
    </row>
    <row r="1674" s="4" customFormat="1" ht="20" customHeight="1" spans="1:14">
      <c r="A1674" s="50">
        <v>45534</v>
      </c>
      <c r="B1674" s="51" t="s">
        <v>20994</v>
      </c>
      <c r="C1674" s="51" t="s">
        <v>20994</v>
      </c>
      <c r="D1674" s="51" t="s">
        <v>20994</v>
      </c>
      <c r="E1674" s="51" t="s">
        <v>21012</v>
      </c>
      <c r="F1674" s="15" t="str">
        <f>IFERROR(VLOOKUP(VENTAS[[#This Row],[Código del producto Vendido]],STOCK[],5,FALSE),"-")</f>
        <v>-</v>
      </c>
      <c r="G1674" s="51">
        <v>1</v>
      </c>
      <c r="H1674" s="52">
        <v>25</v>
      </c>
      <c r="I1674" s="16">
        <f>VENTAS[[#This Row],[Cantidad]]*VENTAS[[#This Row],[Precio Venta]]</f>
        <v>25</v>
      </c>
      <c r="J1674" s="16">
        <f>IF(VENTAS[[#This Row],[Nombre del Gestor]]&gt;1,VENTAS[[#This Row],[Total]]*10%,0)</f>
        <v>2.5</v>
      </c>
      <c r="K16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74" s="16">
        <f>VENTAS[[#This Row],[Total]]-VENTAS[[#This Row],[Comisión 10%]]-VENTAS[[#This Row],[Costo SIN Comision]]</f>
        <v>-2.5</v>
      </c>
      <c r="M1674" s="52" t="s">
        <v>20994</v>
      </c>
      <c r="N1674" s="53" t="s">
        <v>21014</v>
      </c>
    </row>
    <row r="1675" s="4" customFormat="1" ht="20" customHeight="1" spans="1:14">
      <c r="A1675" s="50">
        <v>45534</v>
      </c>
      <c r="B1675" s="51" t="s">
        <v>20994</v>
      </c>
      <c r="C1675" s="51" t="s">
        <v>20994</v>
      </c>
      <c r="D1675" s="51" t="s">
        <v>20994</v>
      </c>
      <c r="E1675" s="51" t="s">
        <v>16867</v>
      </c>
      <c r="F1675" s="15" t="str">
        <f>IFERROR(VLOOKUP(VENTAS[[#This Row],[Código del producto Vendido]],STOCK[],5,FALSE),"-")</f>
        <v>Falda larga de visillo con maxi estampado de flor - Talla M</v>
      </c>
      <c r="G1675" s="51">
        <v>0</v>
      </c>
      <c r="H1675" s="52">
        <v>25</v>
      </c>
      <c r="I1675" s="16">
        <f>VENTAS[[#This Row],[Cantidad]]*VENTAS[[#This Row],[Precio Venta]]</f>
        <v>0</v>
      </c>
      <c r="J1675" s="16">
        <f>IF(VENTAS[[#This Row],[Nombre del Gestor]]&gt;1,VENTAS[[#This Row],[Total]]*10%,0)</f>
        <v>0</v>
      </c>
      <c r="K16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75" s="16">
        <f>VENTAS[[#This Row],[Total]]-VENTAS[[#This Row],[Comisión 10%]]-VENTAS[[#This Row],[Costo SIN Comision]]</f>
        <v>0</v>
      </c>
      <c r="M1675" s="52" t="s">
        <v>20994</v>
      </c>
      <c r="N1675" s="53" t="s">
        <v>21015</v>
      </c>
    </row>
    <row r="1676" s="4" customFormat="1" ht="20" customHeight="1" spans="1:14">
      <c r="A1676" s="50">
        <v>45535</v>
      </c>
      <c r="B1676" s="51" t="s">
        <v>20994</v>
      </c>
      <c r="C1676" s="51" t="s">
        <v>20994</v>
      </c>
      <c r="D1676" s="51" t="s">
        <v>20147</v>
      </c>
      <c r="E1676" s="51" t="s">
        <v>21016</v>
      </c>
      <c r="F1676" s="15" t="str">
        <f>IFERROR(VLOOKUP(VENTAS[[#This Row],[Código del producto Vendido]],STOCK[],5,FALSE),"-")</f>
        <v>-</v>
      </c>
      <c r="G1676" s="51">
        <v>1</v>
      </c>
      <c r="H1676" s="52">
        <v>25</v>
      </c>
      <c r="I1676" s="16">
        <f>VENTAS[[#This Row],[Cantidad]]*VENTAS[[#This Row],[Precio Venta]]</f>
        <v>25</v>
      </c>
      <c r="J1676" s="16">
        <f>IF(VENTAS[[#This Row],[Nombre del Gestor]]&gt;1,VENTAS[[#This Row],[Total]]*10%,0)</f>
        <v>2.5</v>
      </c>
      <c r="K16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76" s="16">
        <f>VENTAS[[#This Row],[Total]]-VENTAS[[#This Row],[Comisión 10%]]-VENTAS[[#This Row],[Costo SIN Comision]]</f>
        <v>-2.5</v>
      </c>
      <c r="M1676" s="52" t="s">
        <v>20994</v>
      </c>
      <c r="N1676" s="53" t="s">
        <v>21017</v>
      </c>
    </row>
    <row r="1677" s="4" customFormat="1" ht="20" customHeight="1" spans="1:14">
      <c r="A1677" s="50">
        <v>45535</v>
      </c>
      <c r="B1677" s="51" t="s">
        <v>20994</v>
      </c>
      <c r="C1677" s="51" t="s">
        <v>20994</v>
      </c>
      <c r="D1677" s="51" t="s">
        <v>20147</v>
      </c>
      <c r="E1677" s="51" t="s">
        <v>20775</v>
      </c>
      <c r="F1677" s="15" t="str">
        <f>IFERROR(VLOOKUP(VENTAS[[#This Row],[Código del producto Vendido]],STOCK[],5,FALSE),"-")</f>
        <v>-</v>
      </c>
      <c r="G1677" s="51">
        <v>1</v>
      </c>
      <c r="H1677" s="52">
        <v>26</v>
      </c>
      <c r="I1677" s="16">
        <f>VENTAS[[#This Row],[Cantidad]]*VENTAS[[#This Row],[Precio Venta]]</f>
        <v>26</v>
      </c>
      <c r="J1677" s="16">
        <f>IF(VENTAS[[#This Row],[Nombre del Gestor]]&gt;1,VENTAS[[#This Row],[Total]]*10%,0)</f>
        <v>2.6</v>
      </c>
      <c r="K16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26</v>
      </c>
      <c r="L1677" s="16">
        <f>VENTAS[[#This Row],[Total]]-VENTAS[[#This Row],[Comisión 10%]]-VENTAS[[#This Row],[Costo SIN Comision]]</f>
        <v>-2.6</v>
      </c>
      <c r="M1677" s="52" t="s">
        <v>20994</v>
      </c>
      <c r="N1677" s="53" t="s">
        <v>21018</v>
      </c>
    </row>
    <row r="1678" s="4" customFormat="1" ht="20" customHeight="1" spans="1:14">
      <c r="A1678" s="50">
        <v>45535</v>
      </c>
      <c r="B1678" s="51" t="s">
        <v>20994</v>
      </c>
      <c r="C1678" s="51" t="s">
        <v>20994</v>
      </c>
      <c r="D1678" s="51" t="s">
        <v>20147</v>
      </c>
      <c r="E1678" s="51" t="s">
        <v>21019</v>
      </c>
      <c r="F1678" s="15" t="str">
        <f>IFERROR(VLOOKUP(VENTAS[[#This Row],[Código del producto Vendido]],STOCK[],5,FALSE),"-")</f>
        <v>-</v>
      </c>
      <c r="G1678" s="51">
        <v>1</v>
      </c>
      <c r="H1678" s="52">
        <v>27</v>
      </c>
      <c r="I1678" s="16">
        <f>VENTAS[[#This Row],[Cantidad]]*VENTAS[[#This Row],[Precio Venta]]</f>
        <v>27</v>
      </c>
      <c r="J1678" s="16">
        <f>IF(VENTAS[[#This Row],[Nombre del Gestor]]&gt;1,VENTAS[[#This Row],[Total]]*10%,0)</f>
        <v>2.7</v>
      </c>
      <c r="K16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1678" s="16">
        <f>VENTAS[[#This Row],[Total]]-VENTAS[[#This Row],[Comisión 10%]]-VENTAS[[#This Row],[Costo SIN Comision]]</f>
        <v>-2.7</v>
      </c>
      <c r="M1678" s="52" t="s">
        <v>20994</v>
      </c>
      <c r="N1678" s="53" t="s">
        <v>21020</v>
      </c>
    </row>
    <row r="1679" s="4" customFormat="1" ht="20" customHeight="1" spans="1:14">
      <c r="A1679" s="50">
        <v>45535</v>
      </c>
      <c r="B1679" s="51" t="s">
        <v>20994</v>
      </c>
      <c r="C1679" s="51" t="s">
        <v>20994</v>
      </c>
      <c r="D1679" s="51" t="s">
        <v>20147</v>
      </c>
      <c r="E1679" s="51" t="s">
        <v>20773</v>
      </c>
      <c r="F1679" s="15" t="str">
        <f>IFERROR(VLOOKUP(VENTAS[[#This Row],[Código del producto Vendido]],STOCK[],5,FALSE),"-")</f>
        <v>-</v>
      </c>
      <c r="G1679" s="51">
        <v>1</v>
      </c>
      <c r="H1679" s="52">
        <v>28</v>
      </c>
      <c r="I1679" s="16">
        <f>VENTAS[[#This Row],[Cantidad]]*VENTAS[[#This Row],[Precio Venta]]</f>
        <v>28</v>
      </c>
      <c r="J1679" s="16">
        <f>IF(VENTAS[[#This Row],[Nombre del Gestor]]&gt;1,VENTAS[[#This Row],[Total]]*10%,0)</f>
        <v>2.8</v>
      </c>
      <c r="K16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679" s="16">
        <f>VENTAS[[#This Row],[Total]]-VENTAS[[#This Row],[Comisión 10%]]-VENTAS[[#This Row],[Costo SIN Comision]]</f>
        <v>-2.8</v>
      </c>
      <c r="M1679" s="52" t="s">
        <v>20994</v>
      </c>
      <c r="N1679" s="53" t="s">
        <v>21021</v>
      </c>
    </row>
    <row r="1680" s="4" customFormat="1" ht="20" customHeight="1" spans="1:14">
      <c r="A1680" s="50">
        <v>45536</v>
      </c>
      <c r="B1680" s="51" t="s">
        <v>20994</v>
      </c>
      <c r="C1680" s="51" t="s">
        <v>20994</v>
      </c>
      <c r="D1680" s="51" t="s">
        <v>19647</v>
      </c>
      <c r="E1680" s="51" t="s">
        <v>20771</v>
      </c>
      <c r="F1680" s="15" t="str">
        <f>IFERROR(VLOOKUP(VENTAS[[#This Row],[Código del producto Vendido]],STOCK[],5,FALSE),"-")</f>
        <v>-</v>
      </c>
      <c r="G1680" s="51">
        <v>1</v>
      </c>
      <c r="H1680" s="52">
        <v>29</v>
      </c>
      <c r="I1680" s="16">
        <f>VENTAS[[#This Row],[Cantidad]]*VENTAS[[#This Row],[Precio Venta]]</f>
        <v>29</v>
      </c>
      <c r="J1680" s="16">
        <f>IF(VENTAS[[#This Row],[Nombre del Gestor]]&gt;1,VENTAS[[#This Row],[Total]]*10%,0)</f>
        <v>2.9</v>
      </c>
      <c r="K16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29</v>
      </c>
      <c r="L1680" s="16">
        <f>VENTAS[[#This Row],[Total]]-VENTAS[[#This Row],[Comisión 10%]]-VENTAS[[#This Row],[Costo SIN Comision]]</f>
        <v>-2.9</v>
      </c>
      <c r="M1680" s="52" t="s">
        <v>20994</v>
      </c>
      <c r="N1680" s="53" t="s">
        <v>21022</v>
      </c>
    </row>
    <row r="1681" s="4" customFormat="1" ht="20" customHeight="1" spans="1:14">
      <c r="A1681" s="50">
        <v>45536</v>
      </c>
      <c r="B1681" s="51" t="s">
        <v>20994</v>
      </c>
      <c r="C1681" s="51" t="s">
        <v>20994</v>
      </c>
      <c r="D1681" s="51" t="s">
        <v>19647</v>
      </c>
      <c r="E1681" s="51" t="s">
        <v>21023</v>
      </c>
      <c r="F1681" s="15" t="str">
        <f>IFERROR(VLOOKUP(VENTAS[[#This Row],[Código del producto Vendido]],STOCK[],5,FALSE),"-")</f>
        <v>-</v>
      </c>
      <c r="G1681" s="51">
        <v>1</v>
      </c>
      <c r="H1681" s="52">
        <v>30</v>
      </c>
      <c r="I1681" s="16">
        <f>VENTAS[[#This Row],[Cantidad]]*VENTAS[[#This Row],[Precio Venta]]</f>
        <v>30</v>
      </c>
      <c r="J1681" s="16">
        <f>IF(VENTAS[[#This Row],[Nombre del Gestor]]&gt;1,VENTAS[[#This Row],[Total]]*10%,0)</f>
        <v>3</v>
      </c>
      <c r="K16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681" s="16">
        <f>VENTAS[[#This Row],[Total]]-VENTAS[[#This Row],[Comisión 10%]]-VENTAS[[#This Row],[Costo SIN Comision]]</f>
        <v>-3</v>
      </c>
      <c r="M1681" s="52" t="s">
        <v>20994</v>
      </c>
      <c r="N1681" s="53" t="s">
        <v>21024</v>
      </c>
    </row>
    <row r="1682" s="4" customFormat="1" ht="20" customHeight="1" spans="1:14">
      <c r="A1682" s="50">
        <v>45536</v>
      </c>
      <c r="B1682" s="51" t="s">
        <v>20994</v>
      </c>
      <c r="C1682" s="51" t="s">
        <v>20994</v>
      </c>
      <c r="D1682" s="51" t="s">
        <v>20253</v>
      </c>
      <c r="E1682" s="51" t="s">
        <v>20562</v>
      </c>
      <c r="F1682" s="15" t="str">
        <f>IFERROR(VLOOKUP(VENTAS[[#This Row],[Código del producto Vendido]],STOCK[],5,FALSE),"-")</f>
        <v>-</v>
      </c>
      <c r="G1682" s="51">
        <v>0</v>
      </c>
      <c r="H1682" s="52">
        <v>31</v>
      </c>
      <c r="I1682" s="16">
        <f>VENTAS[[#This Row],[Cantidad]]*VENTAS[[#This Row],[Precio Venta]]</f>
        <v>0</v>
      </c>
      <c r="J1682" s="16">
        <f>IF(VENTAS[[#This Row],[Nombre del Gestor]]&gt;1,VENTAS[[#This Row],[Total]]*10%,0)</f>
        <v>0</v>
      </c>
      <c r="K16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82" s="16">
        <f>VENTAS[[#This Row],[Total]]-VENTAS[[#This Row],[Comisión 10%]]-VENTAS[[#This Row],[Costo SIN Comision]]</f>
        <v>0</v>
      </c>
      <c r="M1682" s="52" t="s">
        <v>20994</v>
      </c>
      <c r="N1682" s="53" t="s">
        <v>21025</v>
      </c>
    </row>
    <row r="1683" s="4" customFormat="1" ht="20" customHeight="1" spans="1:14">
      <c r="A1683" s="50">
        <v>45536</v>
      </c>
      <c r="B1683" s="51" t="s">
        <v>20994</v>
      </c>
      <c r="C1683" s="51" t="s">
        <v>20994</v>
      </c>
      <c r="D1683" s="51" t="s">
        <v>20395</v>
      </c>
      <c r="E1683" s="51" t="s">
        <v>21026</v>
      </c>
      <c r="F1683" s="15" t="str">
        <f>IFERROR(VLOOKUP(VENTAS[[#This Row],[Código del producto Vendido]],STOCK[],5,FALSE),"-")</f>
        <v>-</v>
      </c>
      <c r="G1683" s="51">
        <v>1</v>
      </c>
      <c r="H1683" s="52">
        <v>32</v>
      </c>
      <c r="I1683" s="16">
        <f>VENTAS[[#This Row],[Cantidad]]*VENTAS[[#This Row],[Precio Venta]]</f>
        <v>32</v>
      </c>
      <c r="J1683" s="16">
        <f>IF(VENTAS[[#This Row],[Nombre del Gestor]]&gt;1,VENTAS[[#This Row],[Total]]*10%,0)</f>
        <v>3.2</v>
      </c>
      <c r="K16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1683" s="16">
        <f>VENTAS[[#This Row],[Total]]-VENTAS[[#This Row],[Comisión 10%]]-VENTAS[[#This Row],[Costo SIN Comision]]</f>
        <v>-3.2</v>
      </c>
      <c r="M1683" s="52" t="s">
        <v>20994</v>
      </c>
      <c r="N1683" s="53" t="s">
        <v>21027</v>
      </c>
    </row>
    <row r="1684" s="4" customFormat="1" ht="20" customHeight="1" spans="1:14">
      <c r="A1684" s="50">
        <v>45536</v>
      </c>
      <c r="B1684" s="51" t="s">
        <v>20994</v>
      </c>
      <c r="C1684" s="51" t="s">
        <v>20994</v>
      </c>
      <c r="D1684" s="51" t="s">
        <v>20395</v>
      </c>
      <c r="E1684" s="51" t="s">
        <v>21028</v>
      </c>
      <c r="F1684" s="15" t="str">
        <f>IFERROR(VLOOKUP(VENTAS[[#This Row],[Código del producto Vendido]],STOCK[],5,FALSE),"-")</f>
        <v>-</v>
      </c>
      <c r="G1684" s="51">
        <v>1</v>
      </c>
      <c r="H1684" s="52">
        <v>33</v>
      </c>
      <c r="I1684" s="16">
        <f>VENTAS[[#This Row],[Cantidad]]*VENTAS[[#This Row],[Precio Venta]]</f>
        <v>33</v>
      </c>
      <c r="J1684" s="16">
        <f>IF(VENTAS[[#This Row],[Nombre del Gestor]]&gt;1,VENTAS[[#This Row],[Total]]*10%,0)</f>
        <v>3.3</v>
      </c>
      <c r="K16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33</v>
      </c>
      <c r="L1684" s="16">
        <f>VENTAS[[#This Row],[Total]]-VENTAS[[#This Row],[Comisión 10%]]-VENTAS[[#This Row],[Costo SIN Comision]]</f>
        <v>-3.3</v>
      </c>
      <c r="M1684" s="52" t="s">
        <v>20994</v>
      </c>
      <c r="N1684" s="53" t="s">
        <v>21029</v>
      </c>
    </row>
    <row r="1685" s="4" customFormat="1" ht="20" customHeight="1" spans="1:14">
      <c r="A1685" s="50">
        <v>45536</v>
      </c>
      <c r="B1685" s="51" t="s">
        <v>20994</v>
      </c>
      <c r="C1685" s="51" t="s">
        <v>20994</v>
      </c>
      <c r="D1685" s="51" t="s">
        <v>20058</v>
      </c>
      <c r="E1685" s="51" t="s">
        <v>20776</v>
      </c>
      <c r="F1685" s="15" t="str">
        <f>IFERROR(VLOOKUP(VENTAS[[#This Row],[Código del producto Vendido]],STOCK[],5,FALSE),"-")</f>
        <v>-</v>
      </c>
      <c r="G1685" s="51">
        <v>1</v>
      </c>
      <c r="H1685" s="52">
        <v>34</v>
      </c>
      <c r="I1685" s="16">
        <f>VENTAS[[#This Row],[Cantidad]]*VENTAS[[#This Row],[Precio Venta]]</f>
        <v>34</v>
      </c>
      <c r="J1685" s="16">
        <f>IF(VENTAS[[#This Row],[Nombre del Gestor]]&gt;1,VENTAS[[#This Row],[Total]]*10%,0)</f>
        <v>3.4</v>
      </c>
      <c r="K16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34</v>
      </c>
      <c r="L1685" s="16">
        <f>VENTAS[[#This Row],[Total]]-VENTAS[[#This Row],[Comisión 10%]]-VENTAS[[#This Row],[Costo SIN Comision]]</f>
        <v>-3.4</v>
      </c>
      <c r="M1685" s="52" t="s">
        <v>20994</v>
      </c>
      <c r="N1685" s="53" t="s">
        <v>21030</v>
      </c>
    </row>
    <row r="1686" s="4" customFormat="1" ht="20" customHeight="1" spans="1:14">
      <c r="A1686" s="50">
        <v>45536</v>
      </c>
      <c r="B1686" s="51" t="s">
        <v>20994</v>
      </c>
      <c r="C1686" s="51" t="s">
        <v>20994</v>
      </c>
      <c r="D1686" s="51" t="s">
        <v>20058</v>
      </c>
      <c r="E1686" s="51" t="s">
        <v>21031</v>
      </c>
      <c r="F1686" s="15" t="str">
        <f>IFERROR(VLOOKUP(VENTAS[[#This Row],[Código del producto Vendido]],STOCK[],5,FALSE),"-")</f>
        <v>-</v>
      </c>
      <c r="G1686" s="51">
        <v>1</v>
      </c>
      <c r="H1686" s="52">
        <v>35</v>
      </c>
      <c r="I1686" s="16">
        <f>VENTAS[[#This Row],[Cantidad]]*VENTAS[[#This Row],[Precio Venta]]</f>
        <v>35</v>
      </c>
      <c r="J1686" s="16">
        <f>IF(VENTAS[[#This Row],[Nombre del Gestor]]&gt;1,VENTAS[[#This Row],[Total]]*10%,0)</f>
        <v>3.5</v>
      </c>
      <c r="K16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686" s="16">
        <f>VENTAS[[#This Row],[Total]]-VENTAS[[#This Row],[Comisión 10%]]-VENTAS[[#This Row],[Costo SIN Comision]]</f>
        <v>-3.5</v>
      </c>
      <c r="M1686" s="52" t="s">
        <v>20994</v>
      </c>
      <c r="N1686" s="53" t="s">
        <v>21032</v>
      </c>
    </row>
    <row r="1687" s="4" customFormat="1" ht="20" customHeight="1" spans="1:14">
      <c r="A1687" s="50">
        <v>45537</v>
      </c>
      <c r="B1687" s="51" t="s">
        <v>20994</v>
      </c>
      <c r="C1687" s="51" t="s">
        <v>20994</v>
      </c>
      <c r="D1687" s="51" t="s">
        <v>20395</v>
      </c>
      <c r="E1687" s="51" t="s">
        <v>20721</v>
      </c>
      <c r="F1687" s="15" t="str">
        <f>IFERROR(VLOOKUP(VENTAS[[#This Row],[Código del producto Vendido]],STOCK[],5,FALSE),"-")</f>
        <v>-</v>
      </c>
      <c r="G1687" s="51">
        <v>1</v>
      </c>
      <c r="H1687" s="52">
        <v>36</v>
      </c>
      <c r="I1687" s="16">
        <f>VENTAS[[#This Row],[Cantidad]]*VENTAS[[#This Row],[Precio Venta]]</f>
        <v>36</v>
      </c>
      <c r="J1687" s="16">
        <f>IF(VENTAS[[#This Row],[Nombre del Gestor]]&gt;1,VENTAS[[#This Row],[Total]]*10%,0)</f>
        <v>3.6</v>
      </c>
      <c r="K16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36</v>
      </c>
      <c r="L1687" s="16">
        <f>VENTAS[[#This Row],[Total]]-VENTAS[[#This Row],[Comisión 10%]]-VENTAS[[#This Row],[Costo SIN Comision]]</f>
        <v>-3.6</v>
      </c>
      <c r="M1687" s="52" t="s">
        <v>20994</v>
      </c>
      <c r="N1687" s="53" t="s">
        <v>21033</v>
      </c>
    </row>
    <row r="1688" s="4" customFormat="1" ht="20" customHeight="1" spans="1:14">
      <c r="A1688" s="50">
        <v>45538</v>
      </c>
      <c r="B1688" s="51" t="s">
        <v>20994</v>
      </c>
      <c r="C1688" s="51" t="s">
        <v>20994</v>
      </c>
      <c r="D1688" s="51" t="s">
        <v>20395</v>
      </c>
      <c r="E1688" s="51" t="s">
        <v>20802</v>
      </c>
      <c r="F1688" s="15" t="str">
        <f>IFERROR(VLOOKUP(VENTAS[[#This Row],[Código del producto Vendido]],STOCK[],5,FALSE),"-")</f>
        <v>-</v>
      </c>
      <c r="G1688" s="51">
        <v>1</v>
      </c>
      <c r="H1688" s="52">
        <v>37</v>
      </c>
      <c r="I1688" s="16">
        <f>VENTAS[[#This Row],[Cantidad]]*VENTAS[[#This Row],[Precio Venta]]</f>
        <v>37</v>
      </c>
      <c r="J1688" s="16">
        <f>IF(VENTAS[[#This Row],[Nombre del Gestor]]&gt;1,VENTAS[[#This Row],[Total]]*10%,0)</f>
        <v>3.7</v>
      </c>
      <c r="K16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37</v>
      </c>
      <c r="L1688" s="16">
        <f>VENTAS[[#This Row],[Total]]-VENTAS[[#This Row],[Comisión 10%]]-VENTAS[[#This Row],[Costo SIN Comision]]</f>
        <v>-3.7</v>
      </c>
      <c r="M1688" s="52" t="s">
        <v>20994</v>
      </c>
      <c r="N1688" s="53" t="s">
        <v>21034</v>
      </c>
    </row>
    <row r="1689" s="4" customFormat="1" ht="20" customHeight="1" spans="1:14">
      <c r="A1689" s="50">
        <v>45539</v>
      </c>
      <c r="B1689" s="51" t="s">
        <v>20994</v>
      </c>
      <c r="C1689" s="51" t="s">
        <v>20994</v>
      </c>
      <c r="D1689" s="51" t="s">
        <v>20253</v>
      </c>
      <c r="E1689" s="51" t="s">
        <v>20796</v>
      </c>
      <c r="F1689" s="15" t="str">
        <f>IFERROR(VLOOKUP(VENTAS[[#This Row],[Código del producto Vendido]],STOCK[],5,FALSE),"-")</f>
        <v>-</v>
      </c>
      <c r="G1689" s="51">
        <v>1</v>
      </c>
      <c r="H1689" s="52">
        <v>38</v>
      </c>
      <c r="I1689" s="16">
        <f>VENTAS[[#This Row],[Cantidad]]*VENTAS[[#This Row],[Precio Venta]]</f>
        <v>38</v>
      </c>
      <c r="J1689" s="16">
        <f>IF(VENTAS[[#This Row],[Nombre del Gestor]]&gt;1,VENTAS[[#This Row],[Total]]*10%,0)</f>
        <v>3.8</v>
      </c>
      <c r="K16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38</v>
      </c>
      <c r="L1689" s="16">
        <f>VENTAS[[#This Row],[Total]]-VENTAS[[#This Row],[Comisión 10%]]-VENTAS[[#This Row],[Costo SIN Comision]]</f>
        <v>-3.8</v>
      </c>
      <c r="M1689" s="52" t="s">
        <v>20994</v>
      </c>
      <c r="N1689" s="53" t="s">
        <v>21035</v>
      </c>
    </row>
    <row r="1690" s="4" customFormat="1" ht="20" customHeight="1" spans="1:14">
      <c r="A1690" s="50">
        <v>45539</v>
      </c>
      <c r="B1690" s="51" t="s">
        <v>20994</v>
      </c>
      <c r="C1690" s="51" t="s">
        <v>20994</v>
      </c>
      <c r="D1690" s="51" t="s">
        <v>21036</v>
      </c>
      <c r="E1690" s="51" t="s">
        <v>20782</v>
      </c>
      <c r="F1690" s="15" t="str">
        <f>IFERROR(VLOOKUP(VENTAS[[#This Row],[Código del producto Vendido]],STOCK[],5,FALSE),"-")</f>
        <v>-</v>
      </c>
      <c r="G1690" s="51">
        <v>1</v>
      </c>
      <c r="H1690" s="52">
        <v>39</v>
      </c>
      <c r="I1690" s="16">
        <f>VENTAS[[#This Row],[Cantidad]]*VENTAS[[#This Row],[Precio Venta]]</f>
        <v>39</v>
      </c>
      <c r="J1690" s="16">
        <f>IF(VENTAS[[#This Row],[Nombre del Gestor]]&gt;1,VENTAS[[#This Row],[Total]]*10%,0)</f>
        <v>3.9</v>
      </c>
      <c r="K16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39</v>
      </c>
      <c r="L1690" s="16">
        <f>VENTAS[[#This Row],[Total]]-VENTAS[[#This Row],[Comisión 10%]]-VENTAS[[#This Row],[Costo SIN Comision]]</f>
        <v>-3.9</v>
      </c>
      <c r="M1690" s="52" t="s">
        <v>20994</v>
      </c>
      <c r="N1690" s="53" t="s">
        <v>21037</v>
      </c>
    </row>
    <row r="1691" s="4" customFormat="1" ht="20" customHeight="1" spans="1:14">
      <c r="A1691" s="50">
        <v>45540</v>
      </c>
      <c r="B1691" s="51" t="s">
        <v>20994</v>
      </c>
      <c r="C1691" s="51" t="s">
        <v>20994</v>
      </c>
      <c r="D1691" s="51" t="s">
        <v>20505</v>
      </c>
      <c r="E1691" s="51" t="s">
        <v>20780</v>
      </c>
      <c r="F1691" s="15" t="str">
        <f>IFERROR(VLOOKUP(VENTAS[[#This Row],[Código del producto Vendido]],STOCK[],5,FALSE),"-")</f>
        <v>-</v>
      </c>
      <c r="G1691" s="51">
        <v>0</v>
      </c>
      <c r="H1691" s="52">
        <v>10</v>
      </c>
      <c r="I1691" s="16">
        <f>VENTAS[[#This Row],[Cantidad]]*VENTAS[[#This Row],[Precio Venta]]</f>
        <v>0</v>
      </c>
      <c r="J1691" s="16">
        <f>IF(VENTAS[[#This Row],[Nombre del Gestor]]&gt;1,VENTAS[[#This Row],[Total]]*10%,0)</f>
        <v>0</v>
      </c>
      <c r="K16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91" s="16">
        <f>VENTAS[[#This Row],[Total]]-VENTAS[[#This Row],[Comisión 10%]]-VENTAS[[#This Row],[Costo SIN Comision]]</f>
        <v>0</v>
      </c>
      <c r="M1691" s="52" t="s">
        <v>20994</v>
      </c>
      <c r="N1691" s="53" t="s">
        <v>21038</v>
      </c>
    </row>
    <row r="1692" s="4" customFormat="1" ht="20" customHeight="1" spans="1:14">
      <c r="A1692" s="50">
        <v>45540</v>
      </c>
      <c r="B1692" s="51" t="s">
        <v>20994</v>
      </c>
      <c r="C1692" s="51" t="s">
        <v>20994</v>
      </c>
      <c r="D1692" s="51" t="s">
        <v>21036</v>
      </c>
      <c r="E1692" s="51" t="s">
        <v>20780</v>
      </c>
      <c r="F1692" s="15" t="str">
        <f>IFERROR(VLOOKUP(VENTAS[[#This Row],[Código del producto Vendido]],STOCK[],5,FALSE),"-")</f>
        <v>-</v>
      </c>
      <c r="G1692" s="51">
        <v>1</v>
      </c>
      <c r="H1692" s="52">
        <v>10</v>
      </c>
      <c r="I1692" s="16">
        <f>VENTAS[[#This Row],[Cantidad]]*VENTAS[[#This Row],[Precio Venta]]</f>
        <v>10</v>
      </c>
      <c r="J1692" s="16">
        <f>IF(VENTAS[[#This Row],[Nombre del Gestor]]&gt;1,VENTAS[[#This Row],[Total]]*10%,0)</f>
        <v>1</v>
      </c>
      <c r="K16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692" s="16">
        <f>VENTAS[[#This Row],[Total]]-VENTAS[[#This Row],[Comisión 10%]]-VENTAS[[#This Row],[Costo SIN Comision]]</f>
        <v>-1</v>
      </c>
      <c r="M1692" s="52" t="s">
        <v>20994</v>
      </c>
      <c r="N1692" s="53" t="s">
        <v>21039</v>
      </c>
    </row>
    <row r="1693" s="4" customFormat="1" ht="20" customHeight="1" spans="1:14">
      <c r="A1693" s="50">
        <v>45541</v>
      </c>
      <c r="B1693" s="51" t="s">
        <v>20994</v>
      </c>
      <c r="C1693" s="51" t="s">
        <v>20994</v>
      </c>
      <c r="D1693" s="51" t="s">
        <v>20058</v>
      </c>
      <c r="E1693" s="51" t="s">
        <v>20792</v>
      </c>
      <c r="F1693" s="15" t="str">
        <f>IFERROR(VLOOKUP(VENTAS[[#This Row],[Código del producto Vendido]],STOCK[],5,FALSE),"-")</f>
        <v>-</v>
      </c>
      <c r="G1693" s="51">
        <v>1</v>
      </c>
      <c r="H1693" s="52">
        <v>25</v>
      </c>
      <c r="I1693" s="16">
        <f>VENTAS[[#This Row],[Cantidad]]*VENTAS[[#This Row],[Precio Venta]]</f>
        <v>25</v>
      </c>
      <c r="J1693" s="16">
        <f>IF(VENTAS[[#This Row],[Nombre del Gestor]]&gt;1,VENTAS[[#This Row],[Total]]*10%,0)</f>
        <v>2.5</v>
      </c>
      <c r="K16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93" s="16">
        <f>VENTAS[[#This Row],[Total]]-VENTAS[[#This Row],[Comisión 10%]]-VENTAS[[#This Row],[Costo SIN Comision]]</f>
        <v>-2.5</v>
      </c>
      <c r="M1693" s="52" t="s">
        <v>20994</v>
      </c>
      <c r="N1693" s="53" t="s">
        <v>21040</v>
      </c>
    </row>
    <row r="1694" s="4" customFormat="1" ht="20" customHeight="1" spans="1:14">
      <c r="A1694" s="50">
        <v>45541</v>
      </c>
      <c r="B1694" s="51" t="s">
        <v>20994</v>
      </c>
      <c r="C1694" s="51" t="s">
        <v>20994</v>
      </c>
      <c r="D1694" s="51" t="s">
        <v>19647</v>
      </c>
      <c r="E1694" s="51" t="s">
        <v>20628</v>
      </c>
      <c r="F1694" s="15" t="str">
        <f>IFERROR(VLOOKUP(VENTAS[[#This Row],[Código del producto Vendido]],STOCK[],5,FALSE),"-")</f>
        <v>-</v>
      </c>
      <c r="G1694" s="51">
        <v>0</v>
      </c>
      <c r="H1694" s="52">
        <v>10</v>
      </c>
      <c r="I1694" s="16">
        <f>VENTAS[[#This Row],[Cantidad]]*VENTAS[[#This Row],[Precio Venta]]</f>
        <v>0</v>
      </c>
      <c r="J1694" s="16">
        <f>IF(VENTAS[[#This Row],[Nombre del Gestor]]&gt;1,VENTAS[[#This Row],[Total]]*10%,0)</f>
        <v>0</v>
      </c>
      <c r="K16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94" s="16">
        <f>VENTAS[[#This Row],[Total]]-VENTAS[[#This Row],[Comisión 10%]]-VENTAS[[#This Row],[Costo SIN Comision]]</f>
        <v>0</v>
      </c>
      <c r="M1694" s="52" t="s">
        <v>20994</v>
      </c>
      <c r="N1694" s="53" t="s">
        <v>21041</v>
      </c>
    </row>
    <row r="1695" s="4" customFormat="1" ht="20" customHeight="1" spans="1:14">
      <c r="A1695" s="50">
        <v>45541</v>
      </c>
      <c r="B1695" s="51" t="s">
        <v>20994</v>
      </c>
      <c r="C1695" s="51" t="s">
        <v>20994</v>
      </c>
      <c r="D1695" s="51" t="s">
        <v>19647</v>
      </c>
      <c r="E1695" s="51" t="s">
        <v>20629</v>
      </c>
      <c r="F1695" s="15" t="str">
        <f>IFERROR(VLOOKUP(VENTAS[[#This Row],[Código del producto Vendido]],STOCK[],5,FALSE),"-")</f>
        <v>-</v>
      </c>
      <c r="G1695" s="51">
        <v>1</v>
      </c>
      <c r="H1695" s="52">
        <v>10</v>
      </c>
      <c r="I1695" s="16">
        <f>VENTAS[[#This Row],[Cantidad]]*VENTAS[[#This Row],[Precio Venta]]</f>
        <v>10</v>
      </c>
      <c r="J1695" s="16">
        <f>IF(VENTAS[[#This Row],[Nombre del Gestor]]&gt;1,VENTAS[[#This Row],[Total]]*10%,0)</f>
        <v>1</v>
      </c>
      <c r="K16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695" s="16">
        <f>VENTAS[[#This Row],[Total]]-VENTAS[[#This Row],[Comisión 10%]]-VENTAS[[#This Row],[Costo SIN Comision]]</f>
        <v>-1</v>
      </c>
      <c r="M1695" s="52" t="s">
        <v>20994</v>
      </c>
      <c r="N1695" s="53" t="s">
        <v>21042</v>
      </c>
    </row>
    <row r="1696" s="4" customFormat="1" ht="20" customHeight="1" spans="1:14">
      <c r="A1696" s="50">
        <v>45541</v>
      </c>
      <c r="B1696" s="51" t="s">
        <v>20994</v>
      </c>
      <c r="C1696" s="51" t="s">
        <v>20994</v>
      </c>
      <c r="D1696" s="51" t="s">
        <v>19647</v>
      </c>
      <c r="E1696" s="51" t="s">
        <v>20800</v>
      </c>
      <c r="F1696" s="15" t="str">
        <f>IFERROR(VLOOKUP(VENTAS[[#This Row],[Código del producto Vendido]],STOCK[],5,FALSE),"-")</f>
        <v>-</v>
      </c>
      <c r="G1696" s="51">
        <v>1</v>
      </c>
      <c r="H1696" s="52">
        <v>12</v>
      </c>
      <c r="I1696" s="16">
        <f>VENTAS[[#This Row],[Cantidad]]*VENTAS[[#This Row],[Precio Venta]]</f>
        <v>12</v>
      </c>
      <c r="J1696" s="16">
        <f>IF(VENTAS[[#This Row],[Nombre del Gestor]]&gt;1,VENTAS[[#This Row],[Total]]*10%,0)</f>
        <v>1.2</v>
      </c>
      <c r="K16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696" s="16">
        <f>VENTAS[[#This Row],[Total]]-VENTAS[[#This Row],[Comisión 10%]]-VENTAS[[#This Row],[Costo SIN Comision]]</f>
        <v>-1.2</v>
      </c>
      <c r="M1696" s="52" t="s">
        <v>20994</v>
      </c>
      <c r="N1696" s="53" t="s">
        <v>21043</v>
      </c>
    </row>
    <row r="1697" s="4" customFormat="1" ht="20" customHeight="1" spans="1:14">
      <c r="A1697" s="50">
        <v>45541</v>
      </c>
      <c r="B1697" s="51" t="s">
        <v>20994</v>
      </c>
      <c r="C1697" s="51" t="s">
        <v>20994</v>
      </c>
      <c r="D1697" s="51" t="s">
        <v>19647</v>
      </c>
      <c r="E1697" s="51" t="s">
        <v>16700</v>
      </c>
      <c r="F1697" s="15" t="str">
        <f>IFERROR(VLOOKUP(VENTAS[[#This Row],[Código del producto Vendido]],STOCK[],5,FALSE),"-")</f>
        <v>Jean skinny oscuro - Talla 27_S</v>
      </c>
      <c r="G1697" s="51">
        <v>2</v>
      </c>
      <c r="H1697" s="52">
        <v>30</v>
      </c>
      <c r="I1697" s="16">
        <f>VENTAS[[#This Row],[Cantidad]]*VENTAS[[#This Row],[Precio Venta]]</f>
        <v>60</v>
      </c>
      <c r="J1697" s="16">
        <f>IF(VENTAS[[#This Row],[Nombre del Gestor]]&gt;1,VENTAS[[#This Row],[Total]]*10%,0)</f>
        <v>6</v>
      </c>
      <c r="K16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3.6</v>
      </c>
      <c r="L1697" s="16">
        <f>VENTAS[[#This Row],[Total]]-VENTAS[[#This Row],[Comisión 10%]]-VENTAS[[#This Row],[Costo SIN Comision]]</f>
        <v>50.4</v>
      </c>
      <c r="M1697" s="52" t="s">
        <v>20994</v>
      </c>
      <c r="N1697" s="53" t="s">
        <v>21044</v>
      </c>
    </row>
    <row r="1698" s="4" customFormat="1" ht="20" customHeight="1" spans="1:14">
      <c r="A1698" s="50">
        <v>45541</v>
      </c>
      <c r="B1698" s="51" t="s">
        <v>20994</v>
      </c>
      <c r="C1698" s="51" t="s">
        <v>20994</v>
      </c>
      <c r="D1698" s="51" t="s">
        <v>20377</v>
      </c>
      <c r="E1698" s="51" t="s">
        <v>20328</v>
      </c>
      <c r="F1698" s="15" t="str">
        <f>IFERROR(VLOOKUP(VENTAS[[#This Row],[Código del producto Vendido]],STOCK[],5,FALSE),"-")</f>
        <v>-</v>
      </c>
      <c r="G1698" s="51">
        <v>0</v>
      </c>
      <c r="H1698" s="52">
        <v>25</v>
      </c>
      <c r="I1698" s="16">
        <f>VENTAS[[#This Row],[Cantidad]]*VENTAS[[#This Row],[Precio Venta]]</f>
        <v>0</v>
      </c>
      <c r="J1698" s="16">
        <f>IF(VENTAS[[#This Row],[Nombre del Gestor]]&gt;1,VENTAS[[#This Row],[Total]]*10%,0)</f>
        <v>0</v>
      </c>
      <c r="K16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98" s="16">
        <f>VENTAS[[#This Row],[Total]]-VENTAS[[#This Row],[Comisión 10%]]-VENTAS[[#This Row],[Costo SIN Comision]]</f>
        <v>0</v>
      </c>
      <c r="M1698" s="52" t="s">
        <v>20994</v>
      </c>
      <c r="N1698" s="53" t="s">
        <v>21045</v>
      </c>
    </row>
    <row r="1699" s="4" customFormat="1" ht="20" customHeight="1" spans="1:14">
      <c r="A1699" s="50">
        <v>45541</v>
      </c>
      <c r="B1699" s="51" t="s">
        <v>20994</v>
      </c>
      <c r="C1699" s="51" t="s">
        <v>20994</v>
      </c>
      <c r="D1699" s="51" t="s">
        <v>20377</v>
      </c>
      <c r="E1699" s="51" t="s">
        <v>20789</v>
      </c>
      <c r="F1699" s="15" t="str">
        <f>IFERROR(VLOOKUP(VENTAS[[#This Row],[Código del producto Vendido]],STOCK[],5,FALSE),"-")</f>
        <v>-</v>
      </c>
      <c r="G1699" s="51">
        <v>1</v>
      </c>
      <c r="H1699" s="52">
        <v>25</v>
      </c>
      <c r="I1699" s="16">
        <f>VENTAS[[#This Row],[Cantidad]]*VENTAS[[#This Row],[Precio Venta]]</f>
        <v>25</v>
      </c>
      <c r="J1699" s="16">
        <f>IF(VENTAS[[#This Row],[Nombre del Gestor]]&gt;1,VENTAS[[#This Row],[Total]]*10%,0)</f>
        <v>2.5</v>
      </c>
      <c r="K16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99" s="16">
        <f>VENTAS[[#This Row],[Total]]-VENTAS[[#This Row],[Comisión 10%]]-VENTAS[[#This Row],[Costo SIN Comision]]</f>
        <v>-2.5</v>
      </c>
      <c r="M1699" s="52" t="s">
        <v>20994</v>
      </c>
      <c r="N1699" s="53" t="s">
        <v>21046</v>
      </c>
    </row>
    <row r="1700" s="4" customFormat="1" ht="20" customHeight="1" spans="1:14">
      <c r="A1700" s="50">
        <v>45542</v>
      </c>
      <c r="B1700" s="51" t="s">
        <v>20994</v>
      </c>
      <c r="C1700" s="51" t="s">
        <v>20994</v>
      </c>
      <c r="D1700" s="51" t="s">
        <v>20669</v>
      </c>
      <c r="E1700" s="51" t="s">
        <v>20076</v>
      </c>
      <c r="F1700" s="15" t="str">
        <f>IFERROR(VLOOKUP(VENTAS[[#This Row],[Código del producto Vendido]],STOCK[],5,FALSE),"-")</f>
        <v>-</v>
      </c>
      <c r="G1700" s="51">
        <v>1</v>
      </c>
      <c r="H1700" s="52">
        <v>10</v>
      </c>
      <c r="I1700" s="16">
        <f>VENTAS[[#This Row],[Cantidad]]*VENTAS[[#This Row],[Precio Venta]]</f>
        <v>10</v>
      </c>
      <c r="J1700" s="16">
        <f>IF(VENTAS[[#This Row],[Nombre del Gestor]]&gt;1,VENTAS[[#This Row],[Total]]*10%,0)</f>
        <v>1</v>
      </c>
      <c r="K17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700" s="16">
        <f>VENTAS[[#This Row],[Total]]-VENTAS[[#This Row],[Comisión 10%]]-VENTAS[[#This Row],[Costo SIN Comision]]</f>
        <v>-1</v>
      </c>
      <c r="M1700" s="52" t="s">
        <v>20994</v>
      </c>
      <c r="N1700" s="53" t="s">
        <v>21047</v>
      </c>
    </row>
    <row r="1701" s="4" customFormat="1" ht="20" customHeight="1" spans="1:14">
      <c r="A1701" s="50">
        <v>45542</v>
      </c>
      <c r="B1701" s="51" t="s">
        <v>20994</v>
      </c>
      <c r="C1701" s="51" t="s">
        <v>20994</v>
      </c>
      <c r="D1701" s="51" t="s">
        <v>20253</v>
      </c>
      <c r="E1701" s="51" t="s">
        <v>20794</v>
      </c>
      <c r="F1701" s="15" t="str">
        <f>IFERROR(VLOOKUP(VENTAS[[#This Row],[Código del producto Vendido]],STOCK[],5,FALSE),"-")</f>
        <v>-</v>
      </c>
      <c r="G1701" s="51">
        <v>1</v>
      </c>
      <c r="H1701" s="52">
        <v>13</v>
      </c>
      <c r="I1701" s="16">
        <f>VENTAS[[#This Row],[Cantidad]]*VENTAS[[#This Row],[Precio Venta]]</f>
        <v>13</v>
      </c>
      <c r="J1701" s="16">
        <f>IF(VENTAS[[#This Row],[Nombre del Gestor]]&gt;1,VENTAS[[#This Row],[Total]]*10%,0)</f>
        <v>1.3</v>
      </c>
      <c r="K17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701" s="16">
        <f>VENTAS[[#This Row],[Total]]-VENTAS[[#This Row],[Comisión 10%]]-VENTAS[[#This Row],[Costo SIN Comision]]</f>
        <v>-1.3</v>
      </c>
      <c r="M1701" s="52" t="s">
        <v>20994</v>
      </c>
      <c r="N1701" s="53" t="s">
        <v>21048</v>
      </c>
    </row>
    <row r="1702" s="4" customFormat="1" ht="20" customHeight="1" spans="1:14">
      <c r="A1702" s="50">
        <v>45542</v>
      </c>
      <c r="B1702" s="51" t="s">
        <v>20994</v>
      </c>
      <c r="C1702" s="51" t="s">
        <v>20994</v>
      </c>
      <c r="D1702" s="51" t="s">
        <v>20253</v>
      </c>
      <c r="E1702" s="51" t="s">
        <v>20704</v>
      </c>
      <c r="F1702" s="15" t="str">
        <f>IFERROR(VLOOKUP(VENTAS[[#This Row],[Código del producto Vendido]],STOCK[],5,FALSE),"-")</f>
        <v>-</v>
      </c>
      <c r="G1702" s="51">
        <v>1</v>
      </c>
      <c r="H1702" s="52">
        <v>10</v>
      </c>
      <c r="I1702" s="16">
        <f>VENTAS[[#This Row],[Cantidad]]*VENTAS[[#This Row],[Precio Venta]]</f>
        <v>10</v>
      </c>
      <c r="J1702" s="16">
        <f>IF(VENTAS[[#This Row],[Nombre del Gestor]]&gt;1,VENTAS[[#This Row],[Total]]*10%,0)</f>
        <v>1</v>
      </c>
      <c r="K17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702" s="16">
        <f>VENTAS[[#This Row],[Total]]-VENTAS[[#This Row],[Comisión 10%]]-VENTAS[[#This Row],[Costo SIN Comision]]</f>
        <v>-1</v>
      </c>
      <c r="M1702" s="52" t="s">
        <v>20994</v>
      </c>
      <c r="N1702" s="53" t="s">
        <v>21049</v>
      </c>
    </row>
    <row r="1703" s="4" customFormat="1" ht="20" customHeight="1" spans="1:14">
      <c r="A1703" s="50">
        <v>45542</v>
      </c>
      <c r="B1703" s="51" t="s">
        <v>20994</v>
      </c>
      <c r="C1703" s="51" t="s">
        <v>20994</v>
      </c>
      <c r="D1703" s="51" t="s">
        <v>20058</v>
      </c>
      <c r="E1703" s="51" t="s">
        <v>20237</v>
      </c>
      <c r="F1703" s="15" t="str">
        <f>IFERROR(VLOOKUP(VENTAS[[#This Row],[Código del producto Vendido]],STOCK[],5,FALSE),"-")</f>
        <v>-</v>
      </c>
      <c r="G1703" s="51">
        <v>1</v>
      </c>
      <c r="H1703" s="52">
        <v>22</v>
      </c>
      <c r="I1703" s="16">
        <f>VENTAS[[#This Row],[Cantidad]]*VENTAS[[#This Row],[Precio Venta]]</f>
        <v>22</v>
      </c>
      <c r="J1703" s="16">
        <f>IF(VENTAS[[#This Row],[Nombre del Gestor]]&gt;1,VENTAS[[#This Row],[Total]]*10%,0)</f>
        <v>2.2</v>
      </c>
      <c r="K17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703" s="16">
        <f>VENTAS[[#This Row],[Total]]-VENTAS[[#This Row],[Comisión 10%]]-VENTAS[[#This Row],[Costo SIN Comision]]</f>
        <v>-2.2</v>
      </c>
      <c r="M1703" s="52" t="s">
        <v>20994</v>
      </c>
      <c r="N1703" s="53" t="s">
        <v>21050</v>
      </c>
    </row>
    <row r="1704" s="4" customFormat="1" ht="20" customHeight="1" spans="1:14">
      <c r="A1704" s="50">
        <v>45542</v>
      </c>
      <c r="B1704" s="51" t="s">
        <v>20994</v>
      </c>
      <c r="C1704" s="51" t="s">
        <v>20994</v>
      </c>
      <c r="D1704" s="51" t="s">
        <v>20058</v>
      </c>
      <c r="E1704" s="51" t="s">
        <v>20790</v>
      </c>
      <c r="F1704" s="15" t="str">
        <f>IFERROR(VLOOKUP(VENTAS[[#This Row],[Código del producto Vendido]],STOCK[],5,FALSE),"-")</f>
        <v>-</v>
      </c>
      <c r="G1704" s="51">
        <v>1</v>
      </c>
      <c r="H1704" s="52">
        <v>35</v>
      </c>
      <c r="I1704" s="16">
        <f>VENTAS[[#This Row],[Cantidad]]*VENTAS[[#This Row],[Precio Venta]]</f>
        <v>35</v>
      </c>
      <c r="J1704" s="16">
        <f>IF(VENTAS[[#This Row],[Nombre del Gestor]]&gt;1,VENTAS[[#This Row],[Total]]*10%,0)</f>
        <v>3.5</v>
      </c>
      <c r="K17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04" s="16">
        <f>VENTAS[[#This Row],[Total]]-VENTAS[[#This Row],[Comisión 10%]]-VENTAS[[#This Row],[Costo SIN Comision]]</f>
        <v>-3.5</v>
      </c>
      <c r="M1704" s="52" t="s">
        <v>20994</v>
      </c>
      <c r="N1704" s="53" t="s">
        <v>21051</v>
      </c>
    </row>
    <row r="1705" s="4" customFormat="1" ht="20" customHeight="1" spans="1:14">
      <c r="A1705" s="50">
        <v>45542</v>
      </c>
      <c r="B1705" s="51" t="s">
        <v>20994</v>
      </c>
      <c r="C1705" s="51" t="s">
        <v>20994</v>
      </c>
      <c r="D1705" s="51" t="s">
        <v>20505</v>
      </c>
      <c r="E1705" s="51" t="s">
        <v>20784</v>
      </c>
      <c r="F1705" s="15" t="str">
        <f>IFERROR(VLOOKUP(VENTAS[[#This Row],[Código del producto Vendido]],STOCK[],5,FALSE),"-")</f>
        <v>-</v>
      </c>
      <c r="G1705" s="51">
        <v>1</v>
      </c>
      <c r="H1705" s="52">
        <v>25</v>
      </c>
      <c r="I1705" s="16">
        <f>VENTAS[[#This Row],[Cantidad]]*VENTAS[[#This Row],[Precio Venta]]</f>
        <v>25</v>
      </c>
      <c r="J1705" s="16">
        <f>IF(VENTAS[[#This Row],[Nombre del Gestor]]&gt;1,VENTAS[[#This Row],[Total]]*10%,0)</f>
        <v>2.5</v>
      </c>
      <c r="K17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05" s="16">
        <f>VENTAS[[#This Row],[Total]]-VENTAS[[#This Row],[Comisión 10%]]-VENTAS[[#This Row],[Costo SIN Comision]]</f>
        <v>-2.5</v>
      </c>
      <c r="M1705" s="52" t="s">
        <v>20994</v>
      </c>
      <c r="N1705" s="53" t="s">
        <v>21052</v>
      </c>
    </row>
    <row r="1706" s="4" customFormat="1" ht="20" customHeight="1" spans="1:14">
      <c r="A1706" s="50">
        <v>45543</v>
      </c>
      <c r="B1706" s="51" t="s">
        <v>20994</v>
      </c>
      <c r="C1706" s="51" t="s">
        <v>20994</v>
      </c>
      <c r="D1706" s="51" t="s">
        <v>20994</v>
      </c>
      <c r="E1706" s="51" t="s">
        <v>21053</v>
      </c>
      <c r="F1706" s="15" t="str">
        <f>IFERROR(VLOOKUP(VENTAS[[#This Row],[Código del producto Vendido]],STOCK[],5,FALSE),"-")</f>
        <v>-</v>
      </c>
      <c r="G1706" s="51">
        <v>1</v>
      </c>
      <c r="H1706" s="52">
        <v>23</v>
      </c>
      <c r="I1706" s="16">
        <f>VENTAS[[#This Row],[Cantidad]]*VENTAS[[#This Row],[Precio Venta]]</f>
        <v>23</v>
      </c>
      <c r="J1706" s="16">
        <f>IF(VENTAS[[#This Row],[Nombre del Gestor]]&gt;1,VENTAS[[#This Row],[Total]]*10%,0)</f>
        <v>2.3</v>
      </c>
      <c r="K17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706" s="16">
        <f>VENTAS[[#This Row],[Total]]-VENTAS[[#This Row],[Comisión 10%]]-VENTAS[[#This Row],[Costo SIN Comision]]</f>
        <v>-2.3</v>
      </c>
      <c r="M1706" s="52" t="s">
        <v>20994</v>
      </c>
      <c r="N1706" s="53" t="s">
        <v>21054</v>
      </c>
    </row>
    <row r="1707" s="4" customFormat="1" ht="20" customHeight="1" spans="1:14">
      <c r="A1707" s="50">
        <v>45543</v>
      </c>
      <c r="B1707" s="51" t="s">
        <v>20994</v>
      </c>
      <c r="C1707" s="51" t="s">
        <v>20994</v>
      </c>
      <c r="D1707" s="51" t="s">
        <v>20147</v>
      </c>
      <c r="E1707" s="51" t="s">
        <v>20488</v>
      </c>
      <c r="F1707" s="15" t="str">
        <f>IFERROR(VLOOKUP(VENTAS[[#This Row],[Código del producto Vendido]],STOCK[],5,FALSE),"-")</f>
        <v>-</v>
      </c>
      <c r="G1707" s="51">
        <v>1</v>
      </c>
      <c r="H1707" s="52">
        <v>35</v>
      </c>
      <c r="I1707" s="16">
        <f>VENTAS[[#This Row],[Cantidad]]*VENTAS[[#This Row],[Precio Venta]]</f>
        <v>35</v>
      </c>
      <c r="J1707" s="16">
        <f>IF(VENTAS[[#This Row],[Nombre del Gestor]]&gt;1,VENTAS[[#This Row],[Total]]*10%,0)</f>
        <v>3.5</v>
      </c>
      <c r="K17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07" s="16">
        <f>VENTAS[[#This Row],[Total]]-VENTAS[[#This Row],[Comisión 10%]]-VENTAS[[#This Row],[Costo SIN Comision]]</f>
        <v>-3.5</v>
      </c>
      <c r="M1707" s="52" t="s">
        <v>20994</v>
      </c>
      <c r="N1707" s="53" t="s">
        <v>21055</v>
      </c>
    </row>
    <row r="1708" s="4" customFormat="1" ht="20" customHeight="1" spans="1:14">
      <c r="A1708" s="50">
        <v>45543</v>
      </c>
      <c r="B1708" s="51" t="s">
        <v>20994</v>
      </c>
      <c r="C1708" s="51" t="s">
        <v>20994</v>
      </c>
      <c r="D1708" s="51" t="s">
        <v>20147</v>
      </c>
      <c r="E1708" s="51" t="s">
        <v>20548</v>
      </c>
      <c r="F1708" s="15" t="str">
        <f>IFERROR(VLOOKUP(VENTAS[[#This Row],[Código del producto Vendido]],STOCK[],5,FALSE),"-")</f>
        <v>-</v>
      </c>
      <c r="G1708" s="51">
        <v>1</v>
      </c>
      <c r="H1708" s="52">
        <v>23</v>
      </c>
      <c r="I1708" s="16">
        <f>VENTAS[[#This Row],[Cantidad]]*VENTAS[[#This Row],[Precio Venta]]</f>
        <v>23</v>
      </c>
      <c r="J1708" s="16">
        <f>IF(VENTAS[[#This Row],[Nombre del Gestor]]&gt;1,VENTAS[[#This Row],[Total]]*10%,0)</f>
        <v>2.3</v>
      </c>
      <c r="K17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708" s="16">
        <f>VENTAS[[#This Row],[Total]]-VENTAS[[#This Row],[Comisión 10%]]-VENTAS[[#This Row],[Costo SIN Comision]]</f>
        <v>-2.3</v>
      </c>
      <c r="M1708" s="52" t="s">
        <v>20994</v>
      </c>
      <c r="N1708" s="53" t="s">
        <v>21056</v>
      </c>
    </row>
    <row r="1709" s="4" customFormat="1" ht="20" customHeight="1" spans="1:14">
      <c r="A1709" s="50">
        <v>45544</v>
      </c>
      <c r="B1709" s="51" t="s">
        <v>20994</v>
      </c>
      <c r="C1709" s="51" t="s">
        <v>20994</v>
      </c>
      <c r="D1709" s="51" t="s">
        <v>20058</v>
      </c>
      <c r="E1709" s="51" t="s">
        <v>20807</v>
      </c>
      <c r="F1709" s="15" t="str">
        <f>IFERROR(VLOOKUP(VENTAS[[#This Row],[Código del producto Vendido]],STOCK[],5,FALSE),"-")</f>
        <v>-</v>
      </c>
      <c r="G1709" s="51">
        <v>1</v>
      </c>
      <c r="H1709" s="52">
        <v>30</v>
      </c>
      <c r="I1709" s="16">
        <f>VENTAS[[#This Row],[Cantidad]]*VENTAS[[#This Row],[Precio Venta]]</f>
        <v>30</v>
      </c>
      <c r="J1709" s="16">
        <f>IF(VENTAS[[#This Row],[Nombre del Gestor]]&gt;1,VENTAS[[#This Row],[Total]]*10%,0)</f>
        <v>3</v>
      </c>
      <c r="K17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709" s="16">
        <f>VENTAS[[#This Row],[Total]]-VENTAS[[#This Row],[Comisión 10%]]-VENTAS[[#This Row],[Costo SIN Comision]]</f>
        <v>-3</v>
      </c>
      <c r="M1709" s="52" t="s">
        <v>20994</v>
      </c>
      <c r="N1709" s="53" t="s">
        <v>21057</v>
      </c>
    </row>
    <row r="1710" s="4" customFormat="1" ht="20" customHeight="1" spans="1:14">
      <c r="A1710" s="50">
        <v>45545</v>
      </c>
      <c r="B1710" s="51" t="s">
        <v>20994</v>
      </c>
      <c r="C1710" s="51" t="s">
        <v>20994</v>
      </c>
      <c r="D1710" s="51" t="s">
        <v>20058</v>
      </c>
      <c r="E1710" s="51" t="s">
        <v>20460</v>
      </c>
      <c r="F1710" s="15" t="str">
        <f>IFERROR(VLOOKUP(VENTAS[[#This Row],[Código del producto Vendido]],STOCK[],5,FALSE),"-")</f>
        <v>-</v>
      </c>
      <c r="G1710" s="51">
        <v>1</v>
      </c>
      <c r="H1710" s="52">
        <v>10</v>
      </c>
      <c r="I1710" s="16">
        <f>VENTAS[[#This Row],[Cantidad]]*VENTAS[[#This Row],[Precio Venta]]</f>
        <v>10</v>
      </c>
      <c r="J1710" s="16">
        <f>IF(VENTAS[[#This Row],[Nombre del Gestor]]&gt;1,VENTAS[[#This Row],[Total]]*10%,0)</f>
        <v>1</v>
      </c>
      <c r="K17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710" s="16">
        <f>VENTAS[[#This Row],[Total]]-VENTAS[[#This Row],[Comisión 10%]]-VENTAS[[#This Row],[Costo SIN Comision]]</f>
        <v>-1</v>
      </c>
      <c r="M1710" s="52" t="s">
        <v>20994</v>
      </c>
      <c r="N1710" s="53" t="s">
        <v>21058</v>
      </c>
    </row>
    <row r="1711" s="4" customFormat="1" ht="20" customHeight="1" spans="1:14">
      <c r="A1711" s="50">
        <v>45545</v>
      </c>
      <c r="B1711" s="51" t="s">
        <v>20994</v>
      </c>
      <c r="C1711" s="51" t="s">
        <v>20994</v>
      </c>
      <c r="D1711" s="51" t="s">
        <v>20377</v>
      </c>
      <c r="E1711" s="51" t="s">
        <v>20784</v>
      </c>
      <c r="F1711" s="15" t="str">
        <f>IFERROR(VLOOKUP(VENTAS[[#This Row],[Código del producto Vendido]],STOCK[],5,FALSE),"-")</f>
        <v>-</v>
      </c>
      <c r="G1711" s="51">
        <v>1</v>
      </c>
      <c r="H1711" s="52">
        <v>25</v>
      </c>
      <c r="I1711" s="16">
        <f>VENTAS[[#This Row],[Cantidad]]*VENTAS[[#This Row],[Precio Venta]]</f>
        <v>25</v>
      </c>
      <c r="J1711" s="16">
        <f>IF(VENTAS[[#This Row],[Nombre del Gestor]]&gt;1,VENTAS[[#This Row],[Total]]*10%,0)</f>
        <v>2.5</v>
      </c>
      <c r="K17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11" s="16">
        <f>VENTAS[[#This Row],[Total]]-VENTAS[[#This Row],[Comisión 10%]]-VENTAS[[#This Row],[Costo SIN Comision]]</f>
        <v>-2.5</v>
      </c>
      <c r="M1711" s="52" t="s">
        <v>20994</v>
      </c>
      <c r="N1711" s="53" t="s">
        <v>21059</v>
      </c>
    </row>
    <row r="1712" s="4" customFormat="1" ht="20" customHeight="1" spans="1:14">
      <c r="A1712" s="50">
        <v>45545</v>
      </c>
      <c r="B1712" s="51" t="s">
        <v>20994</v>
      </c>
      <c r="C1712" s="51" t="s">
        <v>20994</v>
      </c>
      <c r="D1712" s="51" t="s">
        <v>20253</v>
      </c>
      <c r="E1712" s="51" t="s">
        <v>20121</v>
      </c>
      <c r="F1712" s="15" t="str">
        <f>IFERROR(VLOOKUP(VENTAS[[#This Row],[Código del producto Vendido]],STOCK[],5,FALSE),"-")</f>
        <v>-</v>
      </c>
      <c r="G1712" s="51">
        <v>1</v>
      </c>
      <c r="H1712" s="52">
        <v>25</v>
      </c>
      <c r="I1712" s="16">
        <f>VENTAS[[#This Row],[Cantidad]]*VENTAS[[#This Row],[Precio Venta]]</f>
        <v>25</v>
      </c>
      <c r="J1712" s="16">
        <f>IF(VENTAS[[#This Row],[Nombre del Gestor]]&gt;1,VENTAS[[#This Row],[Total]]*10%,0)</f>
        <v>2.5</v>
      </c>
      <c r="K17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12" s="16">
        <f>VENTAS[[#This Row],[Total]]-VENTAS[[#This Row],[Comisión 10%]]-VENTAS[[#This Row],[Costo SIN Comision]]</f>
        <v>-2.5</v>
      </c>
      <c r="M1712" s="52" t="s">
        <v>20994</v>
      </c>
      <c r="N1712" s="53" t="s">
        <v>21060</v>
      </c>
    </row>
    <row r="1713" s="4" customFormat="1" ht="20" customHeight="1" spans="1:14">
      <c r="A1713" s="50">
        <v>45545</v>
      </c>
      <c r="B1713" s="51" t="s">
        <v>20994</v>
      </c>
      <c r="C1713" s="51" t="s">
        <v>20994</v>
      </c>
      <c r="D1713" s="51" t="s">
        <v>20803</v>
      </c>
      <c r="E1713" s="51" t="s">
        <v>20392</v>
      </c>
      <c r="F1713" s="15" t="str">
        <f>IFERROR(VLOOKUP(VENTAS[[#This Row],[Código del producto Vendido]],STOCK[],5,FALSE),"-")</f>
        <v>-</v>
      </c>
      <c r="G1713" s="51">
        <v>0</v>
      </c>
      <c r="H1713" s="52">
        <v>12</v>
      </c>
      <c r="I1713" s="16">
        <f>VENTAS[[#This Row],[Cantidad]]*VENTAS[[#This Row],[Precio Venta]]</f>
        <v>0</v>
      </c>
      <c r="J1713" s="16">
        <f>IF(VENTAS[[#This Row],[Nombre del Gestor]]&gt;1,VENTAS[[#This Row],[Total]]*10%,0)</f>
        <v>0</v>
      </c>
      <c r="K17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713" s="16">
        <f>VENTAS[[#This Row],[Total]]-VENTAS[[#This Row],[Comisión 10%]]-VENTAS[[#This Row],[Costo SIN Comision]]</f>
        <v>0</v>
      </c>
      <c r="M1713" s="52" t="s">
        <v>20994</v>
      </c>
      <c r="N1713" s="53" t="s">
        <v>21061</v>
      </c>
    </row>
    <row r="1714" s="4" customFormat="1" ht="20" customHeight="1" spans="1:14">
      <c r="A1714" s="50">
        <v>45546</v>
      </c>
      <c r="B1714" s="51" t="s">
        <v>20994</v>
      </c>
      <c r="C1714" s="51" t="s">
        <v>20994</v>
      </c>
      <c r="D1714" s="51" t="s">
        <v>20253</v>
      </c>
      <c r="E1714" s="51" t="s">
        <v>20828</v>
      </c>
      <c r="F1714" s="15" t="str">
        <f>IFERROR(VLOOKUP(VENTAS[[#This Row],[Código del producto Vendido]],STOCK[],5,FALSE),"-")</f>
        <v>-</v>
      </c>
      <c r="G1714" s="51">
        <v>1</v>
      </c>
      <c r="H1714" s="52">
        <v>22</v>
      </c>
      <c r="I1714" s="16">
        <f>VENTAS[[#This Row],[Cantidad]]*VENTAS[[#This Row],[Precio Venta]]</f>
        <v>22</v>
      </c>
      <c r="J1714" s="16">
        <f>IF(VENTAS[[#This Row],[Nombre del Gestor]]&gt;1,VENTAS[[#This Row],[Total]]*10%,0)</f>
        <v>2.2</v>
      </c>
      <c r="K17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714" s="16">
        <f>VENTAS[[#This Row],[Total]]-VENTAS[[#This Row],[Comisión 10%]]-VENTAS[[#This Row],[Costo SIN Comision]]</f>
        <v>-2.2</v>
      </c>
      <c r="M1714" s="52" t="s">
        <v>20994</v>
      </c>
      <c r="N1714" s="53" t="s">
        <v>21062</v>
      </c>
    </row>
    <row r="1715" s="4" customFormat="1" ht="20" customHeight="1" spans="1:14">
      <c r="A1715" s="50">
        <v>45546</v>
      </c>
      <c r="B1715" s="51" t="s">
        <v>20994</v>
      </c>
      <c r="C1715" s="51" t="s">
        <v>20994</v>
      </c>
      <c r="D1715" s="51" t="s">
        <v>20669</v>
      </c>
      <c r="E1715" s="51" t="s">
        <v>20804</v>
      </c>
      <c r="F1715" s="15" t="str">
        <f>IFERROR(VLOOKUP(VENTAS[[#This Row],[Código del producto Vendido]],STOCK[],5,FALSE),"-")</f>
        <v>-</v>
      </c>
      <c r="G1715" s="51">
        <v>1</v>
      </c>
      <c r="H1715" s="52">
        <v>10</v>
      </c>
      <c r="I1715" s="16">
        <f>VENTAS[[#This Row],[Cantidad]]*VENTAS[[#This Row],[Precio Venta]]</f>
        <v>10</v>
      </c>
      <c r="J1715" s="16">
        <f>IF(VENTAS[[#This Row],[Nombre del Gestor]]&gt;1,VENTAS[[#This Row],[Total]]*10%,0)</f>
        <v>1</v>
      </c>
      <c r="K17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715" s="16">
        <f>VENTAS[[#This Row],[Total]]-VENTAS[[#This Row],[Comisión 10%]]-VENTAS[[#This Row],[Costo SIN Comision]]</f>
        <v>-1</v>
      </c>
      <c r="M1715" s="52" t="s">
        <v>20994</v>
      </c>
      <c r="N1715" s="53" t="s">
        <v>21063</v>
      </c>
    </row>
    <row r="1716" s="4" customFormat="1" ht="20" customHeight="1" spans="1:14">
      <c r="A1716" s="50">
        <v>45546</v>
      </c>
      <c r="B1716" s="51" t="s">
        <v>20994</v>
      </c>
      <c r="C1716" s="51" t="s">
        <v>20994</v>
      </c>
      <c r="D1716" s="51" t="s">
        <v>20669</v>
      </c>
      <c r="E1716" s="51" t="s">
        <v>20805</v>
      </c>
      <c r="F1716" s="15" t="str">
        <f>IFERROR(VLOOKUP(VENTAS[[#This Row],[Código del producto Vendido]],STOCK[],5,FALSE),"-")</f>
        <v>-</v>
      </c>
      <c r="G1716" s="51">
        <v>1</v>
      </c>
      <c r="H1716" s="52">
        <v>10</v>
      </c>
      <c r="I1716" s="16">
        <f>VENTAS[[#This Row],[Cantidad]]*VENTAS[[#This Row],[Precio Venta]]</f>
        <v>10</v>
      </c>
      <c r="J1716" s="16">
        <f>IF(VENTAS[[#This Row],[Nombre del Gestor]]&gt;1,VENTAS[[#This Row],[Total]]*10%,0)</f>
        <v>1</v>
      </c>
      <c r="K17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716" s="16">
        <f>VENTAS[[#This Row],[Total]]-VENTAS[[#This Row],[Comisión 10%]]-VENTAS[[#This Row],[Costo SIN Comision]]</f>
        <v>-1</v>
      </c>
      <c r="M1716" s="52" t="s">
        <v>20994</v>
      </c>
      <c r="N1716" s="53" t="s">
        <v>21064</v>
      </c>
    </row>
    <row r="1717" s="4" customFormat="1" ht="20" customHeight="1" spans="1:14">
      <c r="A1717" s="50">
        <v>45546</v>
      </c>
      <c r="B1717" s="51" t="s">
        <v>20994</v>
      </c>
      <c r="C1717" s="51" t="s">
        <v>20994</v>
      </c>
      <c r="D1717" s="51" t="s">
        <v>20669</v>
      </c>
      <c r="E1717" s="51" t="s">
        <v>20806</v>
      </c>
      <c r="F1717" s="15" t="str">
        <f>IFERROR(VLOOKUP(VENTAS[[#This Row],[Código del producto Vendido]],STOCK[],5,FALSE),"-")</f>
        <v>-</v>
      </c>
      <c r="G1717" s="51">
        <v>1</v>
      </c>
      <c r="H1717" s="52">
        <v>10</v>
      </c>
      <c r="I1717" s="16">
        <f>VENTAS[[#This Row],[Cantidad]]*VENTAS[[#This Row],[Precio Venta]]</f>
        <v>10</v>
      </c>
      <c r="J1717" s="16">
        <f>IF(VENTAS[[#This Row],[Nombre del Gestor]]&gt;1,VENTAS[[#This Row],[Total]]*10%,0)</f>
        <v>1</v>
      </c>
      <c r="K17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717" s="16">
        <f>VENTAS[[#This Row],[Total]]-VENTAS[[#This Row],[Comisión 10%]]-VENTAS[[#This Row],[Costo SIN Comision]]</f>
        <v>-1</v>
      </c>
      <c r="M1717" s="52" t="s">
        <v>20994</v>
      </c>
      <c r="N1717" s="53" t="s">
        <v>21065</v>
      </c>
    </row>
    <row r="1718" s="4" customFormat="1" ht="20" customHeight="1" spans="1:14">
      <c r="A1718" s="50">
        <v>45546</v>
      </c>
      <c r="B1718" s="51" t="s">
        <v>20994</v>
      </c>
      <c r="C1718" s="51" t="s">
        <v>20994</v>
      </c>
      <c r="D1718" s="51" t="s">
        <v>19647</v>
      </c>
      <c r="E1718" s="51" t="s">
        <v>20250</v>
      </c>
      <c r="F1718" s="15" t="str">
        <f>IFERROR(VLOOKUP(VENTAS[[#This Row],[Código del producto Vendido]],STOCK[],5,FALSE),"-")</f>
        <v>-</v>
      </c>
      <c r="G1718" s="51">
        <v>1</v>
      </c>
      <c r="H1718" s="52">
        <v>23</v>
      </c>
      <c r="I1718" s="16">
        <f>VENTAS[[#This Row],[Cantidad]]*VENTAS[[#This Row],[Precio Venta]]</f>
        <v>23</v>
      </c>
      <c r="J1718" s="16">
        <f>IF(VENTAS[[#This Row],[Nombre del Gestor]]&gt;1,VENTAS[[#This Row],[Total]]*10%,0)</f>
        <v>2.3</v>
      </c>
      <c r="K17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718" s="16">
        <f>VENTAS[[#This Row],[Total]]-VENTAS[[#This Row],[Comisión 10%]]-VENTAS[[#This Row],[Costo SIN Comision]]</f>
        <v>-2.3</v>
      </c>
      <c r="M1718" s="52" t="s">
        <v>20994</v>
      </c>
      <c r="N1718" s="53" t="s">
        <v>21066</v>
      </c>
    </row>
    <row r="1719" s="4" customFormat="1" ht="20" customHeight="1" spans="1:14">
      <c r="A1719" s="50">
        <v>45547</v>
      </c>
      <c r="B1719" s="51" t="s">
        <v>20994</v>
      </c>
      <c r="C1719" s="51" t="s">
        <v>20994</v>
      </c>
      <c r="D1719" s="51" t="s">
        <v>20147</v>
      </c>
      <c r="E1719" s="51" t="s">
        <v>20497</v>
      </c>
      <c r="F1719" s="15" t="str">
        <f>IFERROR(VLOOKUP(VENTAS[[#This Row],[Código del producto Vendido]],STOCK[],5,FALSE),"-")</f>
        <v>-</v>
      </c>
      <c r="G1719" s="51">
        <v>0</v>
      </c>
      <c r="H1719" s="52">
        <v>12</v>
      </c>
      <c r="I1719" s="16">
        <f>VENTAS[[#This Row],[Cantidad]]*VENTAS[[#This Row],[Precio Venta]]</f>
        <v>0</v>
      </c>
      <c r="J1719" s="16">
        <f>IF(VENTAS[[#This Row],[Nombre del Gestor]]&gt;1,VENTAS[[#This Row],[Total]]*10%,0)</f>
        <v>0</v>
      </c>
      <c r="K17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719" s="16">
        <f>VENTAS[[#This Row],[Total]]-VENTAS[[#This Row],[Comisión 10%]]-VENTAS[[#This Row],[Costo SIN Comision]]</f>
        <v>0</v>
      </c>
      <c r="M1719" s="52" t="s">
        <v>20994</v>
      </c>
      <c r="N1719" s="53" t="s">
        <v>21067</v>
      </c>
    </row>
    <row r="1720" s="4" customFormat="1" ht="20" customHeight="1" spans="1:14">
      <c r="A1720" s="50">
        <v>45547</v>
      </c>
      <c r="B1720" s="51" t="s">
        <v>20994</v>
      </c>
      <c r="C1720" s="51" t="s">
        <v>20994</v>
      </c>
      <c r="D1720" s="51" t="s">
        <v>20253</v>
      </c>
      <c r="E1720" s="51" t="s">
        <v>20830</v>
      </c>
      <c r="F1720" s="15" t="str">
        <f>IFERROR(VLOOKUP(VENTAS[[#This Row],[Código del producto Vendido]],STOCK[],5,FALSE),"-")</f>
        <v>-</v>
      </c>
      <c r="G1720" s="51">
        <v>1</v>
      </c>
      <c r="H1720" s="52">
        <v>22</v>
      </c>
      <c r="I1720" s="16">
        <f>VENTAS[[#This Row],[Cantidad]]*VENTAS[[#This Row],[Precio Venta]]</f>
        <v>22</v>
      </c>
      <c r="J1720" s="16">
        <f>IF(VENTAS[[#This Row],[Nombre del Gestor]]&gt;1,VENTAS[[#This Row],[Total]]*10%,0)</f>
        <v>2.2</v>
      </c>
      <c r="K17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720" s="16">
        <f>VENTAS[[#This Row],[Total]]-VENTAS[[#This Row],[Comisión 10%]]-VENTAS[[#This Row],[Costo SIN Comision]]</f>
        <v>-2.2</v>
      </c>
      <c r="M1720" s="52" t="s">
        <v>20994</v>
      </c>
      <c r="N1720" s="53" t="s">
        <v>21068</v>
      </c>
    </row>
    <row r="1721" s="4" customFormat="1" ht="20" customHeight="1" spans="1:14">
      <c r="A1721" s="50">
        <v>45547</v>
      </c>
      <c r="B1721" s="51" t="s">
        <v>20994</v>
      </c>
      <c r="C1721" s="51" t="s">
        <v>20994</v>
      </c>
      <c r="D1721" s="51" t="s">
        <v>21069</v>
      </c>
      <c r="E1721" s="51" t="s">
        <v>16854</v>
      </c>
      <c r="F1721" s="15" t="str">
        <f>IFERROR(VLOOKUP(VENTAS[[#This Row],[Código del producto Vendido]],STOCK[],5,FALSE),"-")</f>
        <v>Pullover largo unicolor tela traslúcida blanco - Talla M</v>
      </c>
      <c r="G1721" s="51">
        <v>1</v>
      </c>
      <c r="H1721" s="52">
        <v>10</v>
      </c>
      <c r="I1721" s="16">
        <f>VENTAS[[#This Row],[Cantidad]]*VENTAS[[#This Row],[Precio Venta]]</f>
        <v>10</v>
      </c>
      <c r="J1721" s="16">
        <f>IF(VENTAS[[#This Row],[Nombre del Gestor]]&gt;1,VENTAS[[#This Row],[Total]]*10%,0)</f>
        <v>1</v>
      </c>
      <c r="K17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4.32</v>
      </c>
      <c r="L1721" s="16">
        <f>VENTAS[[#This Row],[Total]]-VENTAS[[#This Row],[Comisión 10%]]-VENTAS[[#This Row],[Costo SIN Comision]]</f>
        <v>4.68</v>
      </c>
      <c r="M1721" s="52" t="s">
        <v>20994</v>
      </c>
      <c r="N1721" s="53" t="s">
        <v>21070</v>
      </c>
    </row>
    <row r="1722" s="4" customFormat="1" ht="20" customHeight="1" spans="1:14">
      <c r="A1722" s="50">
        <v>45548</v>
      </c>
      <c r="B1722" s="51" t="s">
        <v>20994</v>
      </c>
      <c r="C1722" s="51" t="s">
        <v>20994</v>
      </c>
      <c r="D1722" s="51" t="s">
        <v>20253</v>
      </c>
      <c r="E1722" s="51" t="s">
        <v>20814</v>
      </c>
      <c r="F1722" s="15" t="str">
        <f>IFERROR(VLOOKUP(VENTAS[[#This Row],[Código del producto Vendido]],STOCK[],5,FALSE),"-")</f>
        <v>-</v>
      </c>
      <c r="G1722" s="51">
        <v>1</v>
      </c>
      <c r="H1722" s="52">
        <v>25</v>
      </c>
      <c r="I1722" s="16">
        <f>VENTAS[[#This Row],[Cantidad]]*VENTAS[[#This Row],[Precio Venta]]</f>
        <v>25</v>
      </c>
      <c r="J1722" s="16">
        <f>IF(VENTAS[[#This Row],[Nombre del Gestor]]&gt;1,VENTAS[[#This Row],[Total]]*10%,0)</f>
        <v>2.5</v>
      </c>
      <c r="K17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22" s="16">
        <f>VENTAS[[#This Row],[Total]]-VENTAS[[#This Row],[Comisión 10%]]-VENTAS[[#This Row],[Costo SIN Comision]]</f>
        <v>-2.5</v>
      </c>
      <c r="M1722" s="52" t="s">
        <v>20994</v>
      </c>
      <c r="N1722" s="53" t="s">
        <v>21071</v>
      </c>
    </row>
    <row r="1723" s="4" customFormat="1" ht="20" customHeight="1" spans="1:14">
      <c r="A1723" s="50">
        <v>45548</v>
      </c>
      <c r="B1723" s="51" t="s">
        <v>20994</v>
      </c>
      <c r="C1723" s="51" t="s">
        <v>20994</v>
      </c>
      <c r="D1723" s="51" t="s">
        <v>20253</v>
      </c>
      <c r="E1723" s="51" t="s">
        <v>20831</v>
      </c>
      <c r="F1723" s="15" t="str">
        <f>IFERROR(VLOOKUP(VENTAS[[#This Row],[Código del producto Vendido]],STOCK[],5,FALSE),"-")</f>
        <v>-</v>
      </c>
      <c r="G1723" s="51">
        <v>0</v>
      </c>
      <c r="H1723" s="52">
        <v>30</v>
      </c>
      <c r="I1723" s="16">
        <f>VENTAS[[#This Row],[Cantidad]]*VENTAS[[#This Row],[Precio Venta]]</f>
        <v>0</v>
      </c>
      <c r="J1723" s="16">
        <f>IF(VENTAS[[#This Row],[Nombre del Gestor]]&gt;1,VENTAS[[#This Row],[Total]]*10%,0)</f>
        <v>0</v>
      </c>
      <c r="K17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723" s="16">
        <f>VENTAS[[#This Row],[Total]]-VENTAS[[#This Row],[Comisión 10%]]-VENTAS[[#This Row],[Costo SIN Comision]]</f>
        <v>0</v>
      </c>
      <c r="M1723" s="52" t="s">
        <v>20994</v>
      </c>
      <c r="N1723" s="53" t="s">
        <v>21072</v>
      </c>
    </row>
    <row r="1724" s="4" customFormat="1" ht="20" customHeight="1" spans="1:14">
      <c r="A1724" s="50">
        <v>45552</v>
      </c>
      <c r="B1724" s="51" t="s">
        <v>20994</v>
      </c>
      <c r="C1724" s="51" t="s">
        <v>20994</v>
      </c>
      <c r="D1724" s="51" t="s">
        <v>20901</v>
      </c>
      <c r="E1724" s="51" t="s">
        <v>16664</v>
      </c>
      <c r="F1724" s="15" t="str">
        <f>IFERROR(VLOOKUP(VENTAS[[#This Row],[Código del producto Vendido]],STOCK[],5,FALSE),"-")</f>
        <v>Calcetines bajos - Talla Unitalla</v>
      </c>
      <c r="G1724" s="51">
        <v>5</v>
      </c>
      <c r="H1724" s="52">
        <v>1</v>
      </c>
      <c r="I1724" s="16">
        <f>VENTAS[[#This Row],[Cantidad]]*VENTAS[[#This Row],[Precio Venta]]</f>
        <v>5</v>
      </c>
      <c r="J1724" s="16">
        <f>IF(VENTAS[[#This Row],[Nombre del Gestor]]&gt;1,VENTAS[[#This Row],[Total]]*10%,0)</f>
        <v>0.5</v>
      </c>
      <c r="K17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2.14705882352941</v>
      </c>
      <c r="L1724" s="16">
        <f>VENTAS[[#This Row],[Total]]-VENTAS[[#This Row],[Comisión 10%]]-VENTAS[[#This Row],[Costo SIN Comision]]</f>
        <v>2.35294117647059</v>
      </c>
      <c r="M1724" s="52" t="s">
        <v>20994</v>
      </c>
      <c r="N1724" s="53" t="s">
        <v>21073</v>
      </c>
    </row>
    <row r="1725" s="4" customFormat="1" ht="20" customHeight="1" spans="1:14">
      <c r="A1725" s="50">
        <v>45552</v>
      </c>
      <c r="B1725" s="51" t="s">
        <v>20994</v>
      </c>
      <c r="C1725" s="51" t="s">
        <v>20994</v>
      </c>
      <c r="D1725" s="51" t="s">
        <v>20377</v>
      </c>
      <c r="E1725" s="51" t="s">
        <v>20362</v>
      </c>
      <c r="F1725" s="15" t="str">
        <f>IFERROR(VLOOKUP(VENTAS[[#This Row],[Código del producto Vendido]],STOCK[],5,FALSE),"-")</f>
        <v>-</v>
      </c>
      <c r="G1725" s="51">
        <v>0</v>
      </c>
      <c r="H1725" s="52">
        <v>14</v>
      </c>
      <c r="I1725" s="16">
        <f>VENTAS[[#This Row],[Cantidad]]*VENTAS[[#This Row],[Precio Venta]]</f>
        <v>0</v>
      </c>
      <c r="J1725" s="16">
        <f>IF(VENTAS[[#This Row],[Nombre del Gestor]]&gt;1,VENTAS[[#This Row],[Total]]*10%,0)</f>
        <v>0</v>
      </c>
      <c r="K17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725" s="16">
        <f>VENTAS[[#This Row],[Total]]-VENTAS[[#This Row],[Comisión 10%]]-VENTAS[[#This Row],[Costo SIN Comision]]</f>
        <v>0</v>
      </c>
      <c r="M1725" s="52" t="s">
        <v>20994</v>
      </c>
      <c r="N1725" s="53" t="s">
        <v>21074</v>
      </c>
    </row>
    <row r="1726" s="4" customFormat="1" ht="20" customHeight="1" spans="1:14">
      <c r="A1726" s="50">
        <v>45552</v>
      </c>
      <c r="B1726" s="51" t="s">
        <v>20994</v>
      </c>
      <c r="C1726" s="51" t="s">
        <v>20994</v>
      </c>
      <c r="D1726" s="51" t="s">
        <v>21075</v>
      </c>
      <c r="E1726" s="51" t="s">
        <v>20676</v>
      </c>
      <c r="F1726" s="15" t="str">
        <f>IFERROR(VLOOKUP(VENTAS[[#This Row],[Código del producto Vendido]],STOCK[],5,FALSE),"-")</f>
        <v>-</v>
      </c>
      <c r="G1726" s="51">
        <v>1</v>
      </c>
      <c r="H1726" s="52">
        <v>28</v>
      </c>
      <c r="I1726" s="16">
        <f>VENTAS[[#This Row],[Cantidad]]*VENTAS[[#This Row],[Precio Venta]]</f>
        <v>28</v>
      </c>
      <c r="J1726" s="16">
        <f>IF(VENTAS[[#This Row],[Nombre del Gestor]]&gt;1,VENTAS[[#This Row],[Total]]*10%,0)</f>
        <v>2.8</v>
      </c>
      <c r="K17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726" s="16">
        <f>VENTAS[[#This Row],[Total]]-VENTAS[[#This Row],[Comisión 10%]]-VENTAS[[#This Row],[Costo SIN Comision]]</f>
        <v>-2.8</v>
      </c>
      <c r="M1726" s="52" t="s">
        <v>20994</v>
      </c>
      <c r="N1726" s="53" t="s">
        <v>21076</v>
      </c>
    </row>
    <row r="1727" s="4" customFormat="1" ht="20" customHeight="1" spans="1:14">
      <c r="A1727" s="50">
        <v>45552</v>
      </c>
      <c r="B1727" s="51" t="s">
        <v>20994</v>
      </c>
      <c r="C1727" s="51" t="s">
        <v>20994</v>
      </c>
      <c r="D1727" s="51" t="s">
        <v>20901</v>
      </c>
      <c r="E1727" s="51" t="s">
        <v>20789</v>
      </c>
      <c r="F1727" s="15" t="str">
        <f>IFERROR(VLOOKUP(VENTAS[[#This Row],[Código del producto Vendido]],STOCK[],5,FALSE),"-")</f>
        <v>-</v>
      </c>
      <c r="G1727" s="51">
        <v>1</v>
      </c>
      <c r="H1727" s="52">
        <v>25</v>
      </c>
      <c r="I1727" s="16">
        <f>VENTAS[[#This Row],[Cantidad]]*VENTAS[[#This Row],[Precio Venta]]</f>
        <v>25</v>
      </c>
      <c r="J1727" s="16">
        <f>IF(VENTAS[[#This Row],[Nombre del Gestor]]&gt;1,VENTAS[[#This Row],[Total]]*10%,0)</f>
        <v>2.5</v>
      </c>
      <c r="K17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27" s="16">
        <f>VENTAS[[#This Row],[Total]]-VENTAS[[#This Row],[Comisión 10%]]-VENTAS[[#This Row],[Costo SIN Comision]]</f>
        <v>-2.5</v>
      </c>
      <c r="M1727" s="52" t="s">
        <v>20994</v>
      </c>
      <c r="N1727" s="53" t="s">
        <v>21077</v>
      </c>
    </row>
    <row r="1728" s="4" customFormat="1" ht="20" customHeight="1" spans="1:14">
      <c r="A1728" s="50">
        <v>45553</v>
      </c>
      <c r="B1728" s="51" t="s">
        <v>20994</v>
      </c>
      <c r="C1728" s="51" t="s">
        <v>20994</v>
      </c>
      <c r="D1728" s="51" t="s">
        <v>20669</v>
      </c>
      <c r="E1728" s="51" t="s">
        <v>16830</v>
      </c>
      <c r="F1728" s="15" t="str">
        <f>IFERROR(VLOOKUP(VENTAS[[#This Row],[Código del producto Vendido]],STOCK[],5,FALSE),"-")</f>
        <v>Pantalones cortos de mezclilla de moda - Talla M</v>
      </c>
      <c r="G1728" s="51">
        <v>1</v>
      </c>
      <c r="H1728" s="52">
        <v>25</v>
      </c>
      <c r="I1728" s="16">
        <f>VENTAS[[#This Row],[Cantidad]]*VENTAS[[#This Row],[Precio Venta]]</f>
        <v>25</v>
      </c>
      <c r="J1728" s="16">
        <f>IF(VENTAS[[#This Row],[Nombre del Gestor]]&gt;1,VENTAS[[#This Row],[Total]]*10%,0)</f>
        <v>2.5</v>
      </c>
      <c r="K17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20.28</v>
      </c>
      <c r="L1728" s="16">
        <f>VENTAS[[#This Row],[Total]]-VENTAS[[#This Row],[Comisión 10%]]-VENTAS[[#This Row],[Costo SIN Comision]]</f>
        <v>2.22</v>
      </c>
      <c r="M1728" s="52" t="s">
        <v>20994</v>
      </c>
      <c r="N1728" s="53" t="s">
        <v>21078</v>
      </c>
    </row>
    <row r="1729" s="4" customFormat="1" ht="20" customHeight="1" spans="1:14">
      <c r="A1729" s="50">
        <v>45553</v>
      </c>
      <c r="B1729" s="51" t="s">
        <v>20994</v>
      </c>
      <c r="C1729" s="51" t="s">
        <v>20994</v>
      </c>
      <c r="D1729" s="51" t="s">
        <v>20669</v>
      </c>
      <c r="E1729" s="51" t="s">
        <v>21079</v>
      </c>
      <c r="F1729" s="15" t="str">
        <f>IFERROR(VLOOKUP(VENTAS[[#This Row],[Código del producto Vendido]],STOCK[],5,FALSE),"-")</f>
        <v>-</v>
      </c>
      <c r="G1729" s="51">
        <v>1</v>
      </c>
      <c r="H1729" s="52">
        <v>22</v>
      </c>
      <c r="I1729" s="16">
        <f>VENTAS[[#This Row],[Cantidad]]*VENTAS[[#This Row],[Precio Venta]]</f>
        <v>22</v>
      </c>
      <c r="J1729" s="16">
        <f>IF(VENTAS[[#This Row],[Nombre del Gestor]]&gt;1,VENTAS[[#This Row],[Total]]*10%,0)</f>
        <v>2.2</v>
      </c>
      <c r="K17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729" s="16">
        <f>VENTAS[[#This Row],[Total]]-VENTAS[[#This Row],[Comisión 10%]]-VENTAS[[#This Row],[Costo SIN Comision]]</f>
        <v>-2.2</v>
      </c>
      <c r="M1729" s="52" t="s">
        <v>20994</v>
      </c>
      <c r="N1729" s="53" t="s">
        <v>21080</v>
      </c>
    </row>
    <row r="1730" s="4" customFormat="1" ht="20" customHeight="1" spans="1:14">
      <c r="A1730" s="50">
        <v>45553</v>
      </c>
      <c r="B1730" s="51" t="s">
        <v>20994</v>
      </c>
      <c r="C1730" s="51" t="s">
        <v>20994</v>
      </c>
      <c r="D1730" s="51" t="s">
        <v>20253</v>
      </c>
      <c r="E1730" s="51" t="s">
        <v>20826</v>
      </c>
      <c r="F1730" s="15" t="str">
        <f>IFERROR(VLOOKUP(VENTAS[[#This Row],[Código del producto Vendido]],STOCK[],5,FALSE),"-")</f>
        <v>-</v>
      </c>
      <c r="G1730" s="51">
        <v>1</v>
      </c>
      <c r="H1730" s="52">
        <v>40</v>
      </c>
      <c r="I1730" s="16">
        <f>VENTAS[[#This Row],[Cantidad]]*VENTAS[[#This Row],[Precio Venta]]</f>
        <v>40</v>
      </c>
      <c r="J1730" s="16">
        <f>IF(VENTAS[[#This Row],[Nombre del Gestor]]&gt;1,VENTAS[[#This Row],[Total]]*10%,0)</f>
        <v>4</v>
      </c>
      <c r="K17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730" s="16">
        <f>VENTAS[[#This Row],[Total]]-VENTAS[[#This Row],[Comisión 10%]]-VENTAS[[#This Row],[Costo SIN Comision]]</f>
        <v>-4</v>
      </c>
      <c r="M1730" s="52" t="s">
        <v>20994</v>
      </c>
      <c r="N1730" s="53" t="s">
        <v>21081</v>
      </c>
    </row>
    <row r="1731" s="4" customFormat="1" ht="20" customHeight="1" spans="1:14">
      <c r="A1731" s="50">
        <v>45553</v>
      </c>
      <c r="B1731" s="51" t="s">
        <v>20994</v>
      </c>
      <c r="C1731" s="51" t="s">
        <v>20994</v>
      </c>
      <c r="D1731" s="51" t="s">
        <v>20253</v>
      </c>
      <c r="E1731" s="51" t="s">
        <v>20476</v>
      </c>
      <c r="F1731" s="15" t="str">
        <f>IFERROR(VLOOKUP(VENTAS[[#This Row],[Código del producto Vendido]],STOCK[],5,FALSE),"-")</f>
        <v>-</v>
      </c>
      <c r="G1731" s="51">
        <v>1</v>
      </c>
      <c r="H1731" s="52">
        <v>25</v>
      </c>
      <c r="I1731" s="16">
        <f>VENTAS[[#This Row],[Cantidad]]*VENTAS[[#This Row],[Precio Venta]]</f>
        <v>25</v>
      </c>
      <c r="J1731" s="16">
        <f>IF(VENTAS[[#This Row],[Nombre del Gestor]]&gt;1,VENTAS[[#This Row],[Total]]*10%,0)</f>
        <v>2.5</v>
      </c>
      <c r="K17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31" s="16">
        <f>VENTAS[[#This Row],[Total]]-VENTAS[[#This Row],[Comisión 10%]]-VENTAS[[#This Row],[Costo SIN Comision]]</f>
        <v>-2.5</v>
      </c>
      <c r="M1731" s="52" t="s">
        <v>20994</v>
      </c>
      <c r="N1731" s="53" t="s">
        <v>21082</v>
      </c>
    </row>
    <row r="1732" s="4" customFormat="1" ht="20" customHeight="1" spans="1:14">
      <c r="A1732" s="50">
        <v>45553</v>
      </c>
      <c r="B1732" s="51" t="s">
        <v>20994</v>
      </c>
      <c r="C1732" s="51" t="s">
        <v>20994</v>
      </c>
      <c r="D1732" s="51" t="s">
        <v>20395</v>
      </c>
      <c r="E1732" s="51" t="s">
        <v>20828</v>
      </c>
      <c r="F1732" s="15" t="str">
        <f>IFERROR(VLOOKUP(VENTAS[[#This Row],[Código del producto Vendido]],STOCK[],5,FALSE),"-")</f>
        <v>-</v>
      </c>
      <c r="G1732" s="51">
        <v>1</v>
      </c>
      <c r="H1732" s="52">
        <v>22</v>
      </c>
      <c r="I1732" s="16">
        <f>VENTAS[[#This Row],[Cantidad]]*VENTAS[[#This Row],[Precio Venta]]</f>
        <v>22</v>
      </c>
      <c r="J1732" s="16">
        <f>IF(VENTAS[[#This Row],[Nombre del Gestor]]&gt;1,VENTAS[[#This Row],[Total]]*10%,0)</f>
        <v>2.2</v>
      </c>
      <c r="K17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732" s="16">
        <f>VENTAS[[#This Row],[Total]]-VENTAS[[#This Row],[Comisión 10%]]-VENTAS[[#This Row],[Costo SIN Comision]]</f>
        <v>-2.2</v>
      </c>
      <c r="M1732" s="52" t="s">
        <v>20994</v>
      </c>
      <c r="N1732" s="53" t="s">
        <v>21083</v>
      </c>
    </row>
    <row r="1733" s="4" customFormat="1" ht="20" customHeight="1" spans="1:14">
      <c r="A1733" s="50">
        <v>45554</v>
      </c>
      <c r="B1733" s="51" t="s">
        <v>20994</v>
      </c>
      <c r="C1733" s="51" t="s">
        <v>20994</v>
      </c>
      <c r="D1733" s="51" t="s">
        <v>20819</v>
      </c>
      <c r="E1733" s="51" t="s">
        <v>20776</v>
      </c>
      <c r="F1733" s="15" t="str">
        <f>IFERROR(VLOOKUP(VENTAS[[#This Row],[Código del producto Vendido]],STOCK[],5,FALSE),"-")</f>
        <v>-</v>
      </c>
      <c r="G1733" s="51">
        <v>1</v>
      </c>
      <c r="H1733" s="52">
        <v>12</v>
      </c>
      <c r="I1733" s="16">
        <f>VENTAS[[#This Row],[Cantidad]]*VENTAS[[#This Row],[Precio Venta]]</f>
        <v>12</v>
      </c>
      <c r="J1733" s="16">
        <f>IF(VENTAS[[#This Row],[Nombre del Gestor]]&gt;1,VENTAS[[#This Row],[Total]]*10%,0)</f>
        <v>1.2</v>
      </c>
      <c r="K17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733" s="16">
        <f>VENTAS[[#This Row],[Total]]-VENTAS[[#This Row],[Comisión 10%]]-VENTAS[[#This Row],[Costo SIN Comision]]</f>
        <v>-1.2</v>
      </c>
      <c r="M1733" s="52" t="s">
        <v>20994</v>
      </c>
      <c r="N1733" s="53" t="s">
        <v>21084</v>
      </c>
    </row>
    <row r="1734" s="4" customFormat="1" ht="20" customHeight="1" spans="1:14">
      <c r="A1734" s="50">
        <v>45554</v>
      </c>
      <c r="B1734" s="51" t="s">
        <v>20994</v>
      </c>
      <c r="C1734" s="51" t="s">
        <v>20994</v>
      </c>
      <c r="D1734" s="51" t="s">
        <v>20377</v>
      </c>
      <c r="E1734" s="51" t="s">
        <v>20821</v>
      </c>
      <c r="F1734" s="15" t="str">
        <f>IFERROR(VLOOKUP(VENTAS[[#This Row],[Código del producto Vendido]],STOCK[],5,FALSE),"-")</f>
        <v>-</v>
      </c>
      <c r="G1734" s="51">
        <v>0</v>
      </c>
      <c r="H1734" s="52">
        <v>25</v>
      </c>
      <c r="I1734" s="16">
        <f>VENTAS[[#This Row],[Cantidad]]*VENTAS[[#This Row],[Precio Venta]]</f>
        <v>0</v>
      </c>
      <c r="J1734" s="16">
        <f>IF(VENTAS[[#This Row],[Nombre del Gestor]]&gt;1,VENTAS[[#This Row],[Total]]*10%,0)</f>
        <v>0</v>
      </c>
      <c r="K17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734" s="16">
        <f>VENTAS[[#This Row],[Total]]-VENTAS[[#This Row],[Comisión 10%]]-VENTAS[[#This Row],[Costo SIN Comision]]</f>
        <v>0</v>
      </c>
      <c r="M1734" s="52" t="s">
        <v>20994</v>
      </c>
      <c r="N1734" s="53" t="s">
        <v>21085</v>
      </c>
    </row>
    <row r="1735" s="4" customFormat="1" ht="20" customHeight="1" spans="1:14">
      <c r="A1735" s="50">
        <v>45554</v>
      </c>
      <c r="B1735" s="51" t="s">
        <v>20994</v>
      </c>
      <c r="C1735" s="51" t="s">
        <v>20994</v>
      </c>
      <c r="D1735" s="51" t="s">
        <v>20377</v>
      </c>
      <c r="E1735" s="51" t="s">
        <v>20073</v>
      </c>
      <c r="F1735" s="15" t="str">
        <f>IFERROR(VLOOKUP(VENTAS[[#This Row],[Código del producto Vendido]],STOCK[],5,FALSE),"-")</f>
        <v>-</v>
      </c>
      <c r="G1735" s="51">
        <v>1</v>
      </c>
      <c r="H1735" s="52">
        <v>9</v>
      </c>
      <c r="I1735" s="16">
        <f>VENTAS[[#This Row],[Cantidad]]*VENTAS[[#This Row],[Precio Venta]]</f>
        <v>9</v>
      </c>
      <c r="J1735" s="16">
        <f>IF(VENTAS[[#This Row],[Nombre del Gestor]]&gt;1,VENTAS[[#This Row],[Total]]*10%,0)</f>
        <v>0.9</v>
      </c>
      <c r="K17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735" s="16">
        <f>VENTAS[[#This Row],[Total]]-VENTAS[[#This Row],[Comisión 10%]]-VENTAS[[#This Row],[Costo SIN Comision]]</f>
        <v>-0.9</v>
      </c>
      <c r="M1735" s="52" t="s">
        <v>20994</v>
      </c>
      <c r="N1735" s="53" t="s">
        <v>21086</v>
      </c>
    </row>
    <row r="1736" s="4" customFormat="1" ht="20" customHeight="1" spans="1:14">
      <c r="A1736" s="50">
        <v>45554</v>
      </c>
      <c r="B1736" s="51" t="s">
        <v>20994</v>
      </c>
      <c r="C1736" s="51" t="s">
        <v>20994</v>
      </c>
      <c r="D1736" s="51" t="s">
        <v>20377</v>
      </c>
      <c r="E1736" s="51" t="s">
        <v>20288</v>
      </c>
      <c r="F1736" s="15" t="str">
        <f>IFERROR(VLOOKUP(VENTAS[[#This Row],[Código del producto Vendido]],STOCK[],5,FALSE),"-")</f>
        <v>-</v>
      </c>
      <c r="G1736" s="51">
        <v>1</v>
      </c>
      <c r="H1736" s="52">
        <v>8</v>
      </c>
      <c r="I1736" s="16">
        <f>VENTAS[[#This Row],[Cantidad]]*VENTAS[[#This Row],[Precio Venta]]</f>
        <v>8</v>
      </c>
      <c r="J1736" s="16">
        <f>IF(VENTAS[[#This Row],[Nombre del Gestor]]&gt;1,VENTAS[[#This Row],[Total]]*10%,0)</f>
        <v>0.8</v>
      </c>
      <c r="K17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736" s="16">
        <f>VENTAS[[#This Row],[Total]]-VENTAS[[#This Row],[Comisión 10%]]-VENTAS[[#This Row],[Costo SIN Comision]]</f>
        <v>-0.8</v>
      </c>
      <c r="M1736" s="52" t="s">
        <v>20994</v>
      </c>
      <c r="N1736" s="53" t="s">
        <v>21087</v>
      </c>
    </row>
    <row r="1737" s="4" customFormat="1" ht="20" customHeight="1" spans="1:14">
      <c r="A1737" s="50">
        <v>45559</v>
      </c>
      <c r="B1737" s="51" t="s">
        <v>20994</v>
      </c>
      <c r="C1737" s="51" t="s">
        <v>20994</v>
      </c>
      <c r="D1737" s="51" t="s">
        <v>20669</v>
      </c>
      <c r="E1737" s="51" t="s">
        <v>16667</v>
      </c>
      <c r="F1737" s="15" t="str">
        <f>IFERROR(VLOOKUP(VENTAS[[#This Row],[Código del producto Vendido]],STOCK[],5,FALSE),"-")</f>
        <v>Kimono Dazy Elegante - Talla L</v>
      </c>
      <c r="G1737" s="51">
        <v>1</v>
      </c>
      <c r="H1737" s="52">
        <v>22</v>
      </c>
      <c r="I1737" s="16">
        <f>VENTAS[[#This Row],[Cantidad]]*VENTAS[[#This Row],[Precio Venta]]</f>
        <v>22</v>
      </c>
      <c r="J1737" s="16">
        <f>IF(VENTAS[[#This Row],[Nombre del Gestor]]&gt;1,VENTAS[[#This Row],[Total]]*10%,0)</f>
        <v>2.2</v>
      </c>
      <c r="K17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13.3529411764706</v>
      </c>
      <c r="L1737" s="16">
        <f>VENTAS[[#This Row],[Total]]-VENTAS[[#This Row],[Comisión 10%]]-VENTAS[[#This Row],[Costo SIN Comision]]</f>
        <v>6.44705882352941</v>
      </c>
      <c r="M1737" s="52" t="s">
        <v>20994</v>
      </c>
      <c r="N1737" s="53" t="s">
        <v>21088</v>
      </c>
    </row>
    <row r="1738" s="4" customFormat="1" ht="20" customHeight="1" spans="1:14">
      <c r="A1738" s="50">
        <v>45560</v>
      </c>
      <c r="B1738" s="51" t="s">
        <v>20994</v>
      </c>
      <c r="C1738" s="51" t="s">
        <v>20994</v>
      </c>
      <c r="D1738" s="51" t="s">
        <v>20669</v>
      </c>
      <c r="E1738" s="51" t="s">
        <v>20836</v>
      </c>
      <c r="F1738" s="15" t="str">
        <f>IFERROR(VLOOKUP(VENTAS[[#This Row],[Código del producto Vendido]],STOCK[],5,FALSE),"-")</f>
        <v>-</v>
      </c>
      <c r="G1738" s="51">
        <v>1</v>
      </c>
      <c r="H1738" s="52">
        <v>25</v>
      </c>
      <c r="I1738" s="16">
        <f>VENTAS[[#This Row],[Cantidad]]*VENTAS[[#This Row],[Precio Venta]]</f>
        <v>25</v>
      </c>
      <c r="J1738" s="16">
        <f>IF(VENTAS[[#This Row],[Nombre del Gestor]]&gt;1,VENTAS[[#This Row],[Total]]*10%,0)</f>
        <v>2.5</v>
      </c>
      <c r="K17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38" s="16">
        <f>VENTAS[[#This Row],[Total]]-VENTAS[[#This Row],[Comisión 10%]]-VENTAS[[#This Row],[Costo SIN Comision]]</f>
        <v>-2.5</v>
      </c>
      <c r="M1738" s="52" t="s">
        <v>20994</v>
      </c>
      <c r="N1738" s="53" t="s">
        <v>21089</v>
      </c>
    </row>
    <row r="1739" s="4" customFormat="1" ht="20" customHeight="1" spans="1:14">
      <c r="A1739" s="50">
        <v>45560</v>
      </c>
      <c r="B1739" s="51" t="s">
        <v>20994</v>
      </c>
      <c r="C1739" s="51" t="s">
        <v>20994</v>
      </c>
      <c r="D1739" s="51" t="s">
        <v>20253</v>
      </c>
      <c r="E1739" s="51" t="s">
        <v>20835</v>
      </c>
      <c r="F1739" s="15" t="str">
        <f>IFERROR(VLOOKUP(VENTAS[[#This Row],[Código del producto Vendido]],STOCK[],5,FALSE),"-")</f>
        <v>-</v>
      </c>
      <c r="G1739" s="51">
        <v>1</v>
      </c>
      <c r="H1739" s="52">
        <v>25</v>
      </c>
      <c r="I1739" s="16">
        <f>VENTAS[[#This Row],[Cantidad]]*VENTAS[[#This Row],[Precio Venta]]</f>
        <v>25</v>
      </c>
      <c r="J1739" s="16">
        <f>IF(VENTAS[[#This Row],[Nombre del Gestor]]&gt;1,VENTAS[[#This Row],[Total]]*10%,0)</f>
        <v>2.5</v>
      </c>
      <c r="K17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39" s="16">
        <f>VENTAS[[#This Row],[Total]]-VENTAS[[#This Row],[Comisión 10%]]-VENTAS[[#This Row],[Costo SIN Comision]]</f>
        <v>-2.5</v>
      </c>
      <c r="M1739" s="52" t="s">
        <v>20994</v>
      </c>
      <c r="N1739" s="53" t="s">
        <v>21090</v>
      </c>
    </row>
    <row r="1740" s="4" customFormat="1" ht="20" customHeight="1" spans="1:14">
      <c r="A1740" s="50">
        <v>45560</v>
      </c>
      <c r="B1740" s="51" t="s">
        <v>20994</v>
      </c>
      <c r="C1740" s="51" t="s">
        <v>20994</v>
      </c>
      <c r="D1740" s="51" t="s">
        <v>20388</v>
      </c>
      <c r="E1740" s="51" t="s">
        <v>20910</v>
      </c>
      <c r="F1740" s="15" t="str">
        <f>IFERROR(VLOOKUP(VENTAS[[#This Row],[Código del producto Vendido]],STOCK[],5,FALSE),"-")</f>
        <v>-</v>
      </c>
      <c r="G1740" s="51">
        <v>1</v>
      </c>
      <c r="H1740" s="52">
        <v>25</v>
      </c>
      <c r="I1740" s="16">
        <f>VENTAS[[#This Row],[Cantidad]]*VENTAS[[#This Row],[Precio Venta]]</f>
        <v>25</v>
      </c>
      <c r="J1740" s="16">
        <f>IF(VENTAS[[#This Row],[Nombre del Gestor]]&gt;1,VENTAS[[#This Row],[Total]]*10%,0)</f>
        <v>2.5</v>
      </c>
      <c r="K17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40" s="16">
        <f>VENTAS[[#This Row],[Total]]-VENTAS[[#This Row],[Comisión 10%]]-VENTAS[[#This Row],[Costo SIN Comision]]</f>
        <v>-2.5</v>
      </c>
      <c r="M1740" s="52" t="s">
        <v>20994</v>
      </c>
      <c r="N1740" s="53" t="s">
        <v>21091</v>
      </c>
    </row>
    <row r="1741" s="4" customFormat="1" ht="20" customHeight="1" spans="1:14">
      <c r="A1741" s="50">
        <v>45560</v>
      </c>
      <c r="B1741" s="51" t="s">
        <v>20994</v>
      </c>
      <c r="C1741" s="51" t="s">
        <v>20994</v>
      </c>
      <c r="D1741" s="51" t="s">
        <v>20253</v>
      </c>
      <c r="E1741" s="51" t="s">
        <v>20850</v>
      </c>
      <c r="F1741" s="15" t="str">
        <f>IFERROR(VLOOKUP(VENTAS[[#This Row],[Código del producto Vendido]],STOCK[],5,FALSE),"-")</f>
        <v>-</v>
      </c>
      <c r="G1741" s="51">
        <v>1</v>
      </c>
      <c r="H1741" s="52">
        <v>22</v>
      </c>
      <c r="I1741" s="16">
        <f>VENTAS[[#This Row],[Cantidad]]*VENTAS[[#This Row],[Precio Venta]]</f>
        <v>22</v>
      </c>
      <c r="J1741" s="16">
        <f>IF(VENTAS[[#This Row],[Nombre del Gestor]]&gt;1,VENTAS[[#This Row],[Total]]*10%,0)</f>
        <v>2.2</v>
      </c>
      <c r="K17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741" s="16">
        <f>VENTAS[[#This Row],[Total]]-VENTAS[[#This Row],[Comisión 10%]]-VENTAS[[#This Row],[Costo SIN Comision]]</f>
        <v>-2.2</v>
      </c>
      <c r="M1741" s="52" t="s">
        <v>20994</v>
      </c>
      <c r="N1741" s="53" t="s">
        <v>21092</v>
      </c>
    </row>
    <row r="1742" s="4" customFormat="1" ht="20" customHeight="1" spans="1:14">
      <c r="A1742" s="50">
        <v>45560</v>
      </c>
      <c r="B1742" s="51" t="s">
        <v>20994</v>
      </c>
      <c r="C1742" s="51" t="s">
        <v>20994</v>
      </c>
      <c r="D1742" s="51" t="s">
        <v>21093</v>
      </c>
      <c r="E1742" s="51" t="s">
        <v>20852</v>
      </c>
      <c r="F1742" s="15" t="str">
        <f>IFERROR(VLOOKUP(VENTAS[[#This Row],[Código del producto Vendido]],STOCK[],5,FALSE),"-")</f>
        <v>-</v>
      </c>
      <c r="G1742" s="51">
        <v>1</v>
      </c>
      <c r="H1742" s="52">
        <v>20</v>
      </c>
      <c r="I1742" s="16">
        <f>VENTAS[[#This Row],[Cantidad]]*VENTAS[[#This Row],[Precio Venta]]</f>
        <v>20</v>
      </c>
      <c r="J1742" s="16">
        <f>IF(VENTAS[[#This Row],[Nombre del Gestor]]&gt;1,VENTAS[[#This Row],[Total]]*10%,0)</f>
        <v>2</v>
      </c>
      <c r="K17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742" s="16">
        <f>VENTAS[[#This Row],[Total]]-VENTAS[[#This Row],[Comisión 10%]]-VENTAS[[#This Row],[Costo SIN Comision]]</f>
        <v>-2</v>
      </c>
      <c r="M1742" s="52" t="s">
        <v>20994</v>
      </c>
      <c r="N1742" s="53" t="s">
        <v>21094</v>
      </c>
    </row>
    <row r="1743" s="4" customFormat="1" ht="20" customHeight="1" spans="1:14">
      <c r="A1743" s="50">
        <v>45560</v>
      </c>
      <c r="B1743" s="51" t="s">
        <v>20994</v>
      </c>
      <c r="C1743" s="51" t="s">
        <v>20994</v>
      </c>
      <c r="D1743" s="51" t="s">
        <v>20395</v>
      </c>
      <c r="E1743" s="51" t="s">
        <v>20850</v>
      </c>
      <c r="F1743" s="15" t="str">
        <f>IFERROR(VLOOKUP(VENTAS[[#This Row],[Código del producto Vendido]],STOCK[],5,FALSE),"-")</f>
        <v>-</v>
      </c>
      <c r="G1743" s="51">
        <v>2</v>
      </c>
      <c r="H1743" s="52">
        <v>22</v>
      </c>
      <c r="I1743" s="16">
        <f>VENTAS[[#This Row],[Cantidad]]*VENTAS[[#This Row],[Precio Venta]]</f>
        <v>44</v>
      </c>
      <c r="J1743" s="16">
        <f>IF(VENTAS[[#This Row],[Nombre del Gestor]]&gt;1,VENTAS[[#This Row],[Total]]*10%,0)</f>
        <v>4.4</v>
      </c>
      <c r="K17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44</v>
      </c>
      <c r="L1743" s="16">
        <f>VENTAS[[#This Row],[Total]]-VENTAS[[#This Row],[Comisión 10%]]-VENTAS[[#This Row],[Costo SIN Comision]]</f>
        <v>-4.4</v>
      </c>
      <c r="M1743" s="52" t="s">
        <v>20994</v>
      </c>
      <c r="N1743" s="53" t="s">
        <v>21095</v>
      </c>
    </row>
    <row r="1744" s="4" customFormat="1" ht="20" customHeight="1" spans="1:14">
      <c r="A1744" s="50">
        <v>45561</v>
      </c>
      <c r="B1744" s="51" t="s">
        <v>20994</v>
      </c>
      <c r="C1744" s="51" t="s">
        <v>20994</v>
      </c>
      <c r="D1744" s="51" t="s">
        <v>20377</v>
      </c>
      <c r="E1744" s="51" t="s">
        <v>20890</v>
      </c>
      <c r="F1744" s="15" t="str">
        <f>IFERROR(VLOOKUP(VENTAS[[#This Row],[Código del producto Vendido]],STOCK[],5,FALSE),"-")</f>
        <v>-</v>
      </c>
      <c r="G1744" s="51">
        <v>1</v>
      </c>
      <c r="H1744" s="52">
        <v>30</v>
      </c>
      <c r="I1744" s="16">
        <f>VENTAS[[#This Row],[Cantidad]]*VENTAS[[#This Row],[Precio Venta]]</f>
        <v>30</v>
      </c>
      <c r="J1744" s="16">
        <f>IF(VENTAS[[#This Row],[Nombre del Gestor]]&gt;1,VENTAS[[#This Row],[Total]]*10%,0)</f>
        <v>3</v>
      </c>
      <c r="K17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744" s="16">
        <f>VENTAS[[#This Row],[Total]]-VENTAS[[#This Row],[Comisión 10%]]-VENTAS[[#This Row],[Costo SIN Comision]]</f>
        <v>-3</v>
      </c>
      <c r="M1744" s="52" t="s">
        <v>20994</v>
      </c>
      <c r="N1744" s="53" t="s">
        <v>21096</v>
      </c>
    </row>
    <row r="1745" s="4" customFormat="1" ht="20" customHeight="1" spans="1:14">
      <c r="A1745" s="50">
        <v>45561</v>
      </c>
      <c r="B1745" s="51" t="s">
        <v>20994</v>
      </c>
      <c r="C1745" s="51" t="s">
        <v>20994</v>
      </c>
      <c r="D1745" s="51" t="s">
        <v>20377</v>
      </c>
      <c r="E1745" s="51" t="s">
        <v>16796</v>
      </c>
      <c r="F1745" s="15" t="str">
        <f>IFERROR(VLOOKUP(VENTAS[[#This Row],[Código del producto Vendido]],STOCK[],5,FALSE),"-")</f>
        <v>Pantalón cigarrette ajustado elegante - Talla M</v>
      </c>
      <c r="G1745" s="51">
        <v>1</v>
      </c>
      <c r="H1745" s="52">
        <v>35</v>
      </c>
      <c r="I1745" s="16">
        <f>VENTAS[[#This Row],[Cantidad]]*VENTAS[[#This Row],[Precio Venta]]</f>
        <v>35</v>
      </c>
      <c r="J1745" s="16">
        <f>IF(VENTAS[[#This Row],[Nombre del Gestor]]&gt;1,VENTAS[[#This Row],[Total]]*10%,0)</f>
        <v>3.5</v>
      </c>
      <c r="K17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16.1944418331375</v>
      </c>
      <c r="L1745" s="16">
        <f>VENTAS[[#This Row],[Total]]-VENTAS[[#This Row],[Comisión 10%]]-VENTAS[[#This Row],[Costo SIN Comision]]</f>
        <v>15.3055581668625</v>
      </c>
      <c r="M1745" s="52" t="s">
        <v>20994</v>
      </c>
      <c r="N1745" s="53" t="s">
        <v>21097</v>
      </c>
    </row>
    <row r="1746" s="4" customFormat="1" ht="20" customHeight="1" spans="1:14">
      <c r="A1746" s="50">
        <v>45561</v>
      </c>
      <c r="B1746" s="51" t="s">
        <v>20994</v>
      </c>
      <c r="C1746" s="51" t="s">
        <v>20994</v>
      </c>
      <c r="D1746" s="51" t="s">
        <v>20690</v>
      </c>
      <c r="E1746" s="51" t="s">
        <v>20745</v>
      </c>
      <c r="F1746" s="15" t="str">
        <f>IFERROR(VLOOKUP(VENTAS[[#This Row],[Código del producto Vendido]],STOCK[],5,FALSE),"-")</f>
        <v>-</v>
      </c>
      <c r="G1746" s="51">
        <v>1</v>
      </c>
      <c r="H1746" s="52">
        <v>35</v>
      </c>
      <c r="I1746" s="16">
        <f>VENTAS[[#This Row],[Cantidad]]*VENTAS[[#This Row],[Precio Venta]]</f>
        <v>35</v>
      </c>
      <c r="J1746" s="16">
        <f>IF(VENTAS[[#This Row],[Nombre del Gestor]]&gt;1,VENTAS[[#This Row],[Total]]*10%,0)</f>
        <v>3.5</v>
      </c>
      <c r="K17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46" s="16">
        <f>VENTAS[[#This Row],[Total]]-VENTAS[[#This Row],[Comisión 10%]]-VENTAS[[#This Row],[Costo SIN Comision]]</f>
        <v>-3.5</v>
      </c>
      <c r="M1746" s="52" t="s">
        <v>20994</v>
      </c>
      <c r="N1746" s="53" t="s">
        <v>21098</v>
      </c>
    </row>
    <row r="1747" s="4" customFormat="1" ht="20" customHeight="1" spans="1:14">
      <c r="A1747" s="50">
        <v>45561</v>
      </c>
      <c r="B1747" s="51" t="s">
        <v>20994</v>
      </c>
      <c r="C1747" s="51" t="s">
        <v>20994</v>
      </c>
      <c r="D1747" s="51" t="s">
        <v>20395</v>
      </c>
      <c r="E1747" s="51" t="s">
        <v>20917</v>
      </c>
      <c r="F1747" s="15" t="str">
        <f>IFERROR(VLOOKUP(VENTAS[[#This Row],[Código del producto Vendido]],STOCK[],5,FALSE),"-")</f>
        <v>-</v>
      </c>
      <c r="G1747" s="51">
        <v>1</v>
      </c>
      <c r="H1747" s="52">
        <v>45</v>
      </c>
      <c r="I1747" s="16">
        <f>VENTAS[[#This Row],[Cantidad]]*VENTAS[[#This Row],[Precio Venta]]</f>
        <v>45</v>
      </c>
      <c r="J1747" s="16">
        <f>IF(VENTAS[[#This Row],[Nombre del Gestor]]&gt;1,VENTAS[[#This Row],[Total]]*10%,0)</f>
        <v>4.5</v>
      </c>
      <c r="K17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1747" s="16">
        <f>VENTAS[[#This Row],[Total]]-VENTAS[[#This Row],[Comisión 10%]]-VENTAS[[#This Row],[Costo SIN Comision]]</f>
        <v>-4.5</v>
      </c>
      <c r="M1747" s="52" t="s">
        <v>20994</v>
      </c>
      <c r="N1747" s="53" t="s">
        <v>21099</v>
      </c>
    </row>
    <row r="1748" s="4" customFormat="1" ht="20" customHeight="1" spans="1:14">
      <c r="A1748" s="50">
        <v>45561</v>
      </c>
      <c r="B1748" s="51" t="s">
        <v>20994</v>
      </c>
      <c r="C1748" s="51" t="s">
        <v>20994</v>
      </c>
      <c r="D1748" s="51" t="s">
        <v>20388</v>
      </c>
      <c r="E1748" s="51" t="s">
        <v>20910</v>
      </c>
      <c r="F1748" s="15" t="str">
        <f>IFERROR(VLOOKUP(VENTAS[[#This Row],[Código del producto Vendido]],STOCK[],5,FALSE),"-")</f>
        <v>-</v>
      </c>
      <c r="G1748" s="51">
        <v>1</v>
      </c>
      <c r="H1748" s="52">
        <v>25</v>
      </c>
      <c r="I1748" s="16">
        <f>VENTAS[[#This Row],[Cantidad]]*VENTAS[[#This Row],[Precio Venta]]</f>
        <v>25</v>
      </c>
      <c r="J1748" s="16">
        <f>IF(VENTAS[[#This Row],[Nombre del Gestor]]&gt;1,VENTAS[[#This Row],[Total]]*10%,0)</f>
        <v>2.5</v>
      </c>
      <c r="K17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48" s="16">
        <f>VENTAS[[#This Row],[Total]]-VENTAS[[#This Row],[Comisión 10%]]-VENTAS[[#This Row],[Costo SIN Comision]]</f>
        <v>-2.5</v>
      </c>
      <c r="M1748" s="52" t="s">
        <v>20994</v>
      </c>
      <c r="N1748" s="53" t="s">
        <v>21100</v>
      </c>
    </row>
    <row r="1749" s="4" customFormat="1" ht="20" customHeight="1" spans="1:14">
      <c r="A1749" s="50">
        <v>45562</v>
      </c>
      <c r="B1749" s="51" t="s">
        <v>20994</v>
      </c>
      <c r="C1749" s="51" t="s">
        <v>20994</v>
      </c>
      <c r="D1749" s="51" t="s">
        <v>20377</v>
      </c>
      <c r="E1749" s="51" t="s">
        <v>20835</v>
      </c>
      <c r="F1749" s="15" t="str">
        <f>IFERROR(VLOOKUP(VENTAS[[#This Row],[Código del producto Vendido]],STOCK[],5,FALSE),"-")</f>
        <v>-</v>
      </c>
      <c r="G1749" s="51">
        <v>1</v>
      </c>
      <c r="H1749" s="52">
        <v>25</v>
      </c>
      <c r="I1749" s="16">
        <f>VENTAS[[#This Row],[Cantidad]]*VENTAS[[#This Row],[Precio Venta]]</f>
        <v>25</v>
      </c>
      <c r="J1749" s="16">
        <f>IF(VENTAS[[#This Row],[Nombre del Gestor]]&gt;1,VENTAS[[#This Row],[Total]]*10%,0)</f>
        <v>2.5</v>
      </c>
      <c r="K17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49" s="16">
        <f>VENTAS[[#This Row],[Total]]-VENTAS[[#This Row],[Comisión 10%]]-VENTAS[[#This Row],[Costo SIN Comision]]</f>
        <v>-2.5</v>
      </c>
      <c r="M1749" s="52" t="s">
        <v>20994</v>
      </c>
      <c r="N1749" s="53" t="s">
        <v>21101</v>
      </c>
    </row>
    <row r="1750" s="4" customFormat="1" ht="20" customHeight="1" spans="1:14">
      <c r="A1750" s="50">
        <v>45562</v>
      </c>
      <c r="B1750" s="51" t="s">
        <v>20994</v>
      </c>
      <c r="C1750" s="51" t="s">
        <v>20994</v>
      </c>
      <c r="D1750" s="51" t="s">
        <v>21075</v>
      </c>
      <c r="E1750" s="51" t="s">
        <v>16972</v>
      </c>
      <c r="F1750" s="15" t="str">
        <f>IFERROR(VLOOKUP(VENTAS[[#This Row],[Código del producto Vendido]],STOCK[],5,FALSE),"-")</f>
        <v>Blusa corta de mangas abombadas de lazos delanteros color rojo - Talla XS</v>
      </c>
      <c r="G1750" s="51">
        <v>1</v>
      </c>
      <c r="H1750" s="52">
        <v>18</v>
      </c>
      <c r="I1750" s="16">
        <f>VENTAS[[#This Row],[Cantidad]]*VENTAS[[#This Row],[Precio Venta]]</f>
        <v>18</v>
      </c>
      <c r="J1750" s="16">
        <f>IF(VENTAS[[#This Row],[Nombre del Gestor]]&gt;1,VENTAS[[#This Row],[Total]]*10%,0)</f>
        <v>1.8</v>
      </c>
      <c r="K17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10.18</v>
      </c>
      <c r="L1750" s="16">
        <f>VENTAS[[#This Row],[Total]]-VENTAS[[#This Row],[Comisión 10%]]-VENTAS[[#This Row],[Costo SIN Comision]]</f>
        <v>6.02</v>
      </c>
      <c r="M1750" s="52" t="s">
        <v>20994</v>
      </c>
      <c r="N1750" s="53" t="s">
        <v>21102</v>
      </c>
    </row>
    <row r="1751" s="4" customFormat="1" ht="20" customHeight="1" spans="1:14">
      <c r="A1751" s="50">
        <v>45562</v>
      </c>
      <c r="B1751" s="51" t="s">
        <v>20994</v>
      </c>
      <c r="C1751" s="51" t="s">
        <v>20994</v>
      </c>
      <c r="D1751" s="51" t="s">
        <v>20690</v>
      </c>
      <c r="E1751" s="51" t="s">
        <v>20955</v>
      </c>
      <c r="F1751" s="15" t="str">
        <f>IFERROR(VLOOKUP(VENTAS[[#This Row],[Código del producto Vendido]],STOCK[],5,FALSE),"-")</f>
        <v>-</v>
      </c>
      <c r="G1751" s="51">
        <v>1</v>
      </c>
      <c r="H1751" s="52">
        <v>20</v>
      </c>
      <c r="I1751" s="16">
        <f>VENTAS[[#This Row],[Cantidad]]*VENTAS[[#This Row],[Precio Venta]]</f>
        <v>20</v>
      </c>
      <c r="J1751" s="16">
        <f>IF(VENTAS[[#This Row],[Nombre del Gestor]]&gt;1,VENTAS[[#This Row],[Total]]*10%,0)</f>
        <v>2</v>
      </c>
      <c r="K17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751" s="16">
        <f>VENTAS[[#This Row],[Total]]-VENTAS[[#This Row],[Comisión 10%]]-VENTAS[[#This Row],[Costo SIN Comision]]</f>
        <v>-2</v>
      </c>
      <c r="M1751" s="52" t="s">
        <v>20994</v>
      </c>
      <c r="N1751" s="53" t="s">
        <v>21103</v>
      </c>
    </row>
    <row r="1752" s="4" customFormat="1" ht="20" customHeight="1" spans="1:14">
      <c r="A1752" s="50">
        <v>45562</v>
      </c>
      <c r="B1752" s="51" t="s">
        <v>20994</v>
      </c>
      <c r="C1752" s="51" t="s">
        <v>20994</v>
      </c>
      <c r="D1752" s="51" t="s">
        <v>20253</v>
      </c>
      <c r="E1752" s="51" t="s">
        <v>20863</v>
      </c>
      <c r="F1752" s="15" t="str">
        <f>IFERROR(VLOOKUP(VENTAS[[#This Row],[Código del producto Vendido]],STOCK[],5,FALSE),"-")</f>
        <v>-</v>
      </c>
      <c r="G1752" s="51">
        <v>1</v>
      </c>
      <c r="H1752" s="52">
        <v>25</v>
      </c>
      <c r="I1752" s="16">
        <f>VENTAS[[#This Row],[Cantidad]]*VENTAS[[#This Row],[Precio Venta]]</f>
        <v>25</v>
      </c>
      <c r="J1752" s="16">
        <f>IF(VENTAS[[#This Row],[Nombre del Gestor]]&gt;1,VENTAS[[#This Row],[Total]]*10%,0)</f>
        <v>2.5</v>
      </c>
      <c r="K17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52" s="16">
        <f>VENTAS[[#This Row],[Total]]-VENTAS[[#This Row],[Comisión 10%]]-VENTAS[[#This Row],[Costo SIN Comision]]</f>
        <v>-2.5</v>
      </c>
      <c r="M1752" s="52" t="s">
        <v>20994</v>
      </c>
      <c r="N1752" s="53" t="s">
        <v>21104</v>
      </c>
    </row>
    <row r="1753" s="4" customFormat="1" ht="20" customHeight="1" spans="1:14">
      <c r="A1753" s="50">
        <v>45563</v>
      </c>
      <c r="B1753" s="51" t="s">
        <v>20994</v>
      </c>
      <c r="C1753" s="51" t="s">
        <v>20994</v>
      </c>
      <c r="D1753" s="51" t="s">
        <v>20147</v>
      </c>
      <c r="E1753" s="51" t="s">
        <v>20848</v>
      </c>
      <c r="F1753" s="15" t="str">
        <f>IFERROR(VLOOKUP(VENTAS[[#This Row],[Código del producto Vendido]],STOCK[],5,FALSE),"-")</f>
        <v>-</v>
      </c>
      <c r="G1753" s="51">
        <v>1</v>
      </c>
      <c r="H1753" s="52">
        <v>35</v>
      </c>
      <c r="I1753" s="16">
        <f>VENTAS[[#This Row],[Cantidad]]*VENTAS[[#This Row],[Precio Venta]]</f>
        <v>35</v>
      </c>
      <c r="J1753" s="16">
        <f>IF(VENTAS[[#This Row],[Nombre del Gestor]]&gt;1,VENTAS[[#This Row],[Total]]*10%,0)</f>
        <v>3.5</v>
      </c>
      <c r="K17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53" s="16">
        <f>VENTAS[[#This Row],[Total]]-VENTAS[[#This Row],[Comisión 10%]]-VENTAS[[#This Row],[Costo SIN Comision]]</f>
        <v>-3.5</v>
      </c>
      <c r="M1753" s="52" t="s">
        <v>20994</v>
      </c>
      <c r="N1753" s="53" t="s">
        <v>21105</v>
      </c>
    </row>
    <row r="1754" s="4" customFormat="1" ht="20" customHeight="1" spans="1:14">
      <c r="A1754" s="50">
        <v>45563</v>
      </c>
      <c r="B1754" s="51" t="s">
        <v>20994</v>
      </c>
      <c r="C1754" s="51" t="s">
        <v>20994</v>
      </c>
      <c r="D1754" s="51" t="s">
        <v>19647</v>
      </c>
      <c r="E1754" s="51" t="s">
        <v>20929</v>
      </c>
      <c r="F1754" s="15" t="str">
        <f>IFERROR(VLOOKUP(VENTAS[[#This Row],[Código del producto Vendido]],STOCK[],5,FALSE),"-")</f>
        <v>-</v>
      </c>
      <c r="G1754" s="51">
        <v>1</v>
      </c>
      <c r="H1754" s="52">
        <v>35</v>
      </c>
      <c r="I1754" s="16">
        <f>VENTAS[[#This Row],[Cantidad]]*VENTAS[[#This Row],[Precio Venta]]</f>
        <v>35</v>
      </c>
      <c r="J1754" s="16">
        <f>IF(VENTAS[[#This Row],[Nombre del Gestor]]&gt;1,VENTAS[[#This Row],[Total]]*10%,0)</f>
        <v>3.5</v>
      </c>
      <c r="K17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54" s="16">
        <f>VENTAS[[#This Row],[Total]]-VENTAS[[#This Row],[Comisión 10%]]-VENTAS[[#This Row],[Costo SIN Comision]]</f>
        <v>-3.5</v>
      </c>
      <c r="M1754" s="52" t="s">
        <v>20994</v>
      </c>
      <c r="N1754" s="53" t="s">
        <v>21106</v>
      </c>
    </row>
    <row r="1755" s="4" customFormat="1" ht="20" customHeight="1" spans="1:14">
      <c r="A1755" s="50">
        <v>45563</v>
      </c>
      <c r="B1755" s="51" t="s">
        <v>20994</v>
      </c>
      <c r="C1755" s="51" t="s">
        <v>20994</v>
      </c>
      <c r="D1755" s="51" t="s">
        <v>19647</v>
      </c>
      <c r="E1755" s="51" t="s">
        <v>20930</v>
      </c>
      <c r="F1755" s="15" t="str">
        <f>IFERROR(VLOOKUP(VENTAS[[#This Row],[Código del producto Vendido]],STOCK[],5,FALSE),"-")</f>
        <v>-</v>
      </c>
      <c r="G1755" s="51">
        <v>1</v>
      </c>
      <c r="H1755" s="52">
        <v>35</v>
      </c>
      <c r="I1755" s="16">
        <f>VENTAS[[#This Row],[Cantidad]]*VENTAS[[#This Row],[Precio Venta]]</f>
        <v>35</v>
      </c>
      <c r="J1755" s="16">
        <f>IF(VENTAS[[#This Row],[Nombre del Gestor]]&gt;1,VENTAS[[#This Row],[Total]]*10%,0)</f>
        <v>3.5</v>
      </c>
      <c r="K17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55" s="16">
        <f>VENTAS[[#This Row],[Total]]-VENTAS[[#This Row],[Comisión 10%]]-VENTAS[[#This Row],[Costo SIN Comision]]</f>
        <v>-3.5</v>
      </c>
      <c r="M1755" s="52" t="s">
        <v>20994</v>
      </c>
      <c r="N1755" s="53" t="s">
        <v>21107</v>
      </c>
    </row>
    <row r="1756" s="4" customFormat="1" ht="20" customHeight="1" spans="1:14">
      <c r="A1756" s="50">
        <v>45563</v>
      </c>
      <c r="B1756" s="51" t="s">
        <v>20994</v>
      </c>
      <c r="C1756" s="51" t="s">
        <v>20994</v>
      </c>
      <c r="D1756" s="51" t="s">
        <v>20690</v>
      </c>
      <c r="E1756" s="51" t="s">
        <v>17039</v>
      </c>
      <c r="F1756" s="15" t="str">
        <f>IFERROR(VLOOKUP(VENTAS[[#This Row],[Código del producto Vendido]],STOCK[],5,FALSE),"-")</f>
        <v>Vestido largo de algodón elegante con adorno delantero - Talla L</v>
      </c>
      <c r="G1756" s="51">
        <v>1</v>
      </c>
      <c r="H1756" s="52">
        <v>35</v>
      </c>
      <c r="I1756" s="16">
        <f>VENTAS[[#This Row],[Cantidad]]*VENTAS[[#This Row],[Precio Venta]]</f>
        <v>35</v>
      </c>
      <c r="J1756" s="16">
        <f>IF(VENTAS[[#This Row],[Nombre del Gestor]]&gt;1,VENTAS[[#This Row],[Total]]*10%,0)</f>
        <v>3.5</v>
      </c>
      <c r="K17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12.35</v>
      </c>
      <c r="L1756" s="16">
        <f>VENTAS[[#This Row],[Total]]-VENTAS[[#This Row],[Comisión 10%]]-VENTAS[[#This Row],[Costo SIN Comision]]</f>
        <v>19.15</v>
      </c>
      <c r="M1756" s="52" t="s">
        <v>20994</v>
      </c>
      <c r="N1756" s="53" t="s">
        <v>21108</v>
      </c>
    </row>
    <row r="1757" s="4" customFormat="1" ht="20" customHeight="1" spans="1:14">
      <c r="A1757" s="50">
        <v>45563</v>
      </c>
      <c r="B1757" s="51" t="s">
        <v>20994</v>
      </c>
      <c r="C1757" s="51" t="s">
        <v>20994</v>
      </c>
      <c r="D1757" s="51" t="s">
        <v>20690</v>
      </c>
      <c r="E1757" s="51" t="s">
        <v>20727</v>
      </c>
      <c r="F1757" s="15" t="str">
        <f>IFERROR(VLOOKUP(VENTAS[[#This Row],[Código del producto Vendido]],STOCK[],5,FALSE),"-")</f>
        <v>-</v>
      </c>
      <c r="G1757" s="51">
        <v>1</v>
      </c>
      <c r="H1757" s="52">
        <v>35</v>
      </c>
      <c r="I1757" s="16">
        <f>VENTAS[[#This Row],[Cantidad]]*VENTAS[[#This Row],[Precio Venta]]</f>
        <v>35</v>
      </c>
      <c r="J1757" s="16">
        <f>IF(VENTAS[[#This Row],[Nombre del Gestor]]&gt;1,VENTAS[[#This Row],[Total]]*10%,0)</f>
        <v>3.5</v>
      </c>
      <c r="K17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57" s="16">
        <f>VENTAS[[#This Row],[Total]]-VENTAS[[#This Row],[Comisión 10%]]-VENTAS[[#This Row],[Costo SIN Comision]]</f>
        <v>-3.5</v>
      </c>
      <c r="M1757" s="52" t="s">
        <v>20994</v>
      </c>
      <c r="N1757" s="53" t="s">
        <v>21109</v>
      </c>
    </row>
    <row r="1758" s="4" customFormat="1" ht="20" customHeight="1" spans="1:14">
      <c r="A1758" s="50">
        <v>45563</v>
      </c>
      <c r="B1758" s="51" t="s">
        <v>20994</v>
      </c>
      <c r="C1758" s="51" t="s">
        <v>20994</v>
      </c>
      <c r="D1758" s="51" t="s">
        <v>20690</v>
      </c>
      <c r="E1758" s="51" t="s">
        <v>20304</v>
      </c>
      <c r="F1758" s="15" t="str">
        <f>IFERROR(VLOOKUP(VENTAS[[#This Row],[Código del producto Vendido]],STOCK[],5,FALSE),"-")</f>
        <v>-</v>
      </c>
      <c r="G1758" s="51">
        <v>1</v>
      </c>
      <c r="H1758" s="52">
        <v>25</v>
      </c>
      <c r="I1758" s="16">
        <f>VENTAS[[#This Row],[Cantidad]]*VENTAS[[#This Row],[Precio Venta]]</f>
        <v>25</v>
      </c>
      <c r="J1758" s="16">
        <f>IF(VENTAS[[#This Row],[Nombre del Gestor]]&gt;1,VENTAS[[#This Row],[Total]]*10%,0)</f>
        <v>2.5</v>
      </c>
      <c r="K17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58" s="16">
        <f>VENTAS[[#This Row],[Total]]-VENTAS[[#This Row],[Comisión 10%]]-VENTAS[[#This Row],[Costo SIN Comision]]</f>
        <v>-2.5</v>
      </c>
      <c r="M1758" s="52" t="s">
        <v>20994</v>
      </c>
      <c r="N1758" s="53" t="s">
        <v>21110</v>
      </c>
    </row>
    <row r="1759" s="4" customFormat="1" ht="20" customHeight="1" spans="1:14">
      <c r="A1759" s="50">
        <v>45563</v>
      </c>
      <c r="B1759" s="51" t="s">
        <v>20994</v>
      </c>
      <c r="C1759" s="51" t="s">
        <v>20994</v>
      </c>
      <c r="D1759" s="51" t="s">
        <v>20892</v>
      </c>
      <c r="E1759" s="51" t="s">
        <v>20871</v>
      </c>
      <c r="F1759" s="15" t="str">
        <f>IFERROR(VLOOKUP(VENTAS[[#This Row],[Código del producto Vendido]],STOCK[],5,FALSE),"-")</f>
        <v>-</v>
      </c>
      <c r="G1759" s="51">
        <v>1</v>
      </c>
      <c r="H1759" s="52">
        <v>30</v>
      </c>
      <c r="I1759" s="16">
        <f>VENTAS[[#This Row],[Cantidad]]*VENTAS[[#This Row],[Precio Venta]]</f>
        <v>30</v>
      </c>
      <c r="J1759" s="16">
        <f>IF(VENTAS[[#This Row],[Nombre del Gestor]]&gt;1,VENTAS[[#This Row],[Total]]*10%,0)</f>
        <v>3</v>
      </c>
      <c r="K17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759" s="16">
        <f>VENTAS[[#This Row],[Total]]-VENTAS[[#This Row],[Comisión 10%]]-VENTAS[[#This Row],[Costo SIN Comision]]</f>
        <v>-3</v>
      </c>
      <c r="M1759" s="52" t="s">
        <v>20994</v>
      </c>
      <c r="N1759" s="53" t="s">
        <v>21111</v>
      </c>
    </row>
    <row r="1760" s="4" customFormat="1" ht="20" customHeight="1" spans="1:14">
      <c r="A1760" s="50">
        <v>45563</v>
      </c>
      <c r="B1760" s="51" t="s">
        <v>20994</v>
      </c>
      <c r="C1760" s="51" t="s">
        <v>20994</v>
      </c>
      <c r="D1760" s="51" t="s">
        <v>20892</v>
      </c>
      <c r="E1760" s="51" t="s">
        <v>20899</v>
      </c>
      <c r="F1760" s="15" t="str">
        <f>IFERROR(VLOOKUP(VENTAS[[#This Row],[Código del producto Vendido]],STOCK[],5,FALSE),"-")</f>
        <v>-</v>
      </c>
      <c r="G1760" s="51">
        <v>1</v>
      </c>
      <c r="H1760" s="52">
        <v>30</v>
      </c>
      <c r="I1760" s="16">
        <f>VENTAS[[#This Row],[Cantidad]]*VENTAS[[#This Row],[Precio Venta]]</f>
        <v>30</v>
      </c>
      <c r="J1760" s="16">
        <f>IF(VENTAS[[#This Row],[Nombre del Gestor]]&gt;1,VENTAS[[#This Row],[Total]]*10%,0)</f>
        <v>3</v>
      </c>
      <c r="K17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760" s="16">
        <f>VENTAS[[#This Row],[Total]]-VENTAS[[#This Row],[Comisión 10%]]-VENTAS[[#This Row],[Costo SIN Comision]]</f>
        <v>-3</v>
      </c>
      <c r="M1760" s="52" t="s">
        <v>20994</v>
      </c>
      <c r="N1760" s="53" t="s">
        <v>21112</v>
      </c>
    </row>
    <row r="1761" s="4" customFormat="1" ht="20" customHeight="1" spans="1:14">
      <c r="A1761" s="50">
        <v>45563</v>
      </c>
      <c r="B1761" s="51" t="s">
        <v>20994</v>
      </c>
      <c r="C1761" s="51" t="s">
        <v>20994</v>
      </c>
      <c r="D1761" s="51" t="s">
        <v>20803</v>
      </c>
      <c r="E1761" s="51" t="s">
        <v>16611</v>
      </c>
      <c r="F1761" s="15" t="str">
        <f>IFERROR(VLOOKUP(VENTAS[[#This Row],[Código del producto Vendido]],STOCK[],5,FALSE),"-")</f>
        <v>Blusa corta Blanca bordada Girasol - Talla S</v>
      </c>
      <c r="G1761" s="51">
        <v>1</v>
      </c>
      <c r="H1761" s="52">
        <v>12</v>
      </c>
      <c r="I1761" s="16">
        <f>VENTAS[[#This Row],[Cantidad]]*VENTAS[[#This Row],[Precio Venta]]</f>
        <v>12</v>
      </c>
      <c r="J1761" s="16">
        <f>IF(VENTAS[[#This Row],[Nombre del Gestor]]&gt;1,VENTAS[[#This Row],[Total]]*10%,0)</f>
        <v>1.2</v>
      </c>
      <c r="K17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6.5</v>
      </c>
      <c r="L1761" s="16">
        <f>VENTAS[[#This Row],[Total]]-VENTAS[[#This Row],[Comisión 10%]]-VENTAS[[#This Row],[Costo SIN Comision]]</f>
        <v>4.3</v>
      </c>
      <c r="M1761" s="52" t="s">
        <v>20994</v>
      </c>
      <c r="N1761" s="53" t="s">
        <v>21113</v>
      </c>
    </row>
    <row r="1762" s="4" customFormat="1" ht="20" customHeight="1" spans="1:14">
      <c r="A1762" s="50">
        <v>45563</v>
      </c>
      <c r="B1762" s="51" t="s">
        <v>20994</v>
      </c>
      <c r="C1762" s="51" t="s">
        <v>20994</v>
      </c>
      <c r="D1762" s="51" t="s">
        <v>20669</v>
      </c>
      <c r="E1762" s="51" t="s">
        <v>20931</v>
      </c>
      <c r="F1762" s="15" t="str">
        <f>IFERROR(VLOOKUP(VENTAS[[#This Row],[Código del producto Vendido]],STOCK[],5,FALSE),"-")</f>
        <v>-</v>
      </c>
      <c r="G1762" s="51">
        <v>1</v>
      </c>
      <c r="H1762" s="52">
        <v>35</v>
      </c>
      <c r="I1762" s="16">
        <f>VENTAS[[#This Row],[Cantidad]]*VENTAS[[#This Row],[Precio Venta]]</f>
        <v>35</v>
      </c>
      <c r="J1762" s="16">
        <f>IF(VENTAS[[#This Row],[Nombre del Gestor]]&gt;1,VENTAS[[#This Row],[Total]]*10%,0)</f>
        <v>3.5</v>
      </c>
      <c r="K17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62" s="16">
        <f>VENTAS[[#This Row],[Total]]-VENTAS[[#This Row],[Comisión 10%]]-VENTAS[[#This Row],[Costo SIN Comision]]</f>
        <v>-3.5</v>
      </c>
      <c r="M1762" s="52" t="s">
        <v>20994</v>
      </c>
      <c r="N1762" s="53" t="s">
        <v>21114</v>
      </c>
    </row>
    <row r="1763" s="4" customFormat="1" ht="20" customHeight="1" spans="1:14">
      <c r="A1763" s="50">
        <v>45563</v>
      </c>
      <c r="B1763" s="51" t="s">
        <v>20994</v>
      </c>
      <c r="C1763" s="51" t="s">
        <v>20994</v>
      </c>
      <c r="D1763" s="51" t="s">
        <v>20803</v>
      </c>
      <c r="E1763" s="51" t="s">
        <v>20883</v>
      </c>
      <c r="F1763" s="15" t="str">
        <f>IFERROR(VLOOKUP(VENTAS[[#This Row],[Código del producto Vendido]],STOCK[],5,FALSE),"-")</f>
        <v>-</v>
      </c>
      <c r="G1763" s="51">
        <v>1</v>
      </c>
      <c r="H1763" s="52">
        <v>25</v>
      </c>
      <c r="I1763" s="16">
        <f>VENTAS[[#This Row],[Cantidad]]*VENTAS[[#This Row],[Precio Venta]]</f>
        <v>25</v>
      </c>
      <c r="J1763" s="16">
        <f>IF(VENTAS[[#This Row],[Nombre del Gestor]]&gt;1,VENTAS[[#This Row],[Total]]*10%,0)</f>
        <v>2.5</v>
      </c>
      <c r="K17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63" s="16">
        <f>VENTAS[[#This Row],[Total]]-VENTAS[[#This Row],[Comisión 10%]]-VENTAS[[#This Row],[Costo SIN Comision]]</f>
        <v>-2.5</v>
      </c>
      <c r="M1763" s="52" t="s">
        <v>20994</v>
      </c>
      <c r="N1763" s="53" t="s">
        <v>21115</v>
      </c>
    </row>
    <row r="1764" s="4" customFormat="1" ht="20" customHeight="1" spans="1:14">
      <c r="A1764" s="50">
        <v>45563</v>
      </c>
      <c r="B1764" s="51" t="s">
        <v>20994</v>
      </c>
      <c r="C1764" s="51" t="s">
        <v>20994</v>
      </c>
      <c r="D1764" s="51" t="s">
        <v>20892</v>
      </c>
      <c r="E1764" s="51" t="s">
        <v>20564</v>
      </c>
      <c r="F1764" s="15" t="str">
        <f>IFERROR(VLOOKUP(VENTAS[[#This Row],[Código del producto Vendido]],STOCK[],5,FALSE),"-")</f>
        <v>-</v>
      </c>
      <c r="G1764" s="51">
        <v>1</v>
      </c>
      <c r="H1764" s="52">
        <v>30</v>
      </c>
      <c r="I1764" s="16">
        <f>VENTAS[[#This Row],[Cantidad]]*VENTAS[[#This Row],[Precio Venta]]</f>
        <v>30</v>
      </c>
      <c r="J1764" s="16">
        <f>IF(VENTAS[[#This Row],[Nombre del Gestor]]&gt;1,VENTAS[[#This Row],[Total]]*10%,0)</f>
        <v>3</v>
      </c>
      <c r="K17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764" s="16">
        <f>VENTAS[[#This Row],[Total]]-VENTAS[[#This Row],[Comisión 10%]]-VENTAS[[#This Row],[Costo SIN Comision]]</f>
        <v>-3</v>
      </c>
      <c r="M1764" s="52" t="s">
        <v>20994</v>
      </c>
      <c r="N1764" s="53" t="s">
        <v>21116</v>
      </c>
    </row>
    <row r="1765" s="4" customFormat="1" ht="20" customHeight="1" spans="1:14">
      <c r="A1765" s="50">
        <v>45563</v>
      </c>
      <c r="B1765" s="51" t="s">
        <v>20994</v>
      </c>
      <c r="C1765" s="51" t="s">
        <v>20994</v>
      </c>
      <c r="D1765" s="51" t="s">
        <v>20253</v>
      </c>
      <c r="E1765" s="51" t="s">
        <v>20860</v>
      </c>
      <c r="F1765" s="15" t="str">
        <f>IFERROR(VLOOKUP(VENTAS[[#This Row],[Código del producto Vendido]],STOCK[],5,FALSE),"-")</f>
        <v>-</v>
      </c>
      <c r="G1765" s="51">
        <v>1</v>
      </c>
      <c r="H1765" s="52">
        <v>40</v>
      </c>
      <c r="I1765" s="16">
        <f>VENTAS[[#This Row],[Cantidad]]*VENTAS[[#This Row],[Precio Venta]]</f>
        <v>40</v>
      </c>
      <c r="J1765" s="16">
        <f>IF(VENTAS[[#This Row],[Nombre del Gestor]]&gt;1,VENTAS[[#This Row],[Total]]*10%,0)</f>
        <v>4</v>
      </c>
      <c r="K17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765" s="16">
        <f>VENTAS[[#This Row],[Total]]-VENTAS[[#This Row],[Comisión 10%]]-VENTAS[[#This Row],[Costo SIN Comision]]</f>
        <v>-4</v>
      </c>
      <c r="M1765" s="52" t="s">
        <v>20994</v>
      </c>
      <c r="N1765" s="53" t="s">
        <v>21117</v>
      </c>
    </row>
    <row r="1766" s="4" customFormat="1" ht="20" customHeight="1" spans="1:14">
      <c r="A1766" s="50">
        <v>45563</v>
      </c>
      <c r="B1766" s="51" t="s">
        <v>20994</v>
      </c>
      <c r="C1766" s="51" t="s">
        <v>20994</v>
      </c>
      <c r="D1766" s="51" t="s">
        <v>20377</v>
      </c>
      <c r="E1766" s="51" t="s">
        <v>20883</v>
      </c>
      <c r="F1766" s="15" t="str">
        <f>IFERROR(VLOOKUP(VENTAS[[#This Row],[Código del producto Vendido]],STOCK[],5,FALSE),"-")</f>
        <v>-</v>
      </c>
      <c r="G1766" s="51">
        <v>1</v>
      </c>
      <c r="H1766" s="52">
        <v>25</v>
      </c>
      <c r="I1766" s="16">
        <f>VENTAS[[#This Row],[Cantidad]]*VENTAS[[#This Row],[Precio Venta]]</f>
        <v>25</v>
      </c>
      <c r="J1766" s="16">
        <f>IF(VENTAS[[#This Row],[Nombre del Gestor]]&gt;1,VENTAS[[#This Row],[Total]]*10%,0)</f>
        <v>2.5</v>
      </c>
      <c r="K17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66" s="16">
        <f>VENTAS[[#This Row],[Total]]-VENTAS[[#This Row],[Comisión 10%]]-VENTAS[[#This Row],[Costo SIN Comision]]</f>
        <v>-2.5</v>
      </c>
      <c r="M1766" s="52" t="s">
        <v>20994</v>
      </c>
      <c r="N1766" s="53" t="s">
        <v>21118</v>
      </c>
    </row>
    <row r="1767" s="4" customFormat="1" ht="20" customHeight="1" spans="1:14">
      <c r="A1767" s="50">
        <v>45563</v>
      </c>
      <c r="B1767" s="51" t="s">
        <v>20994</v>
      </c>
      <c r="C1767" s="51" t="s">
        <v>20994</v>
      </c>
      <c r="D1767" s="51" t="s">
        <v>20147</v>
      </c>
      <c r="E1767" s="51" t="s">
        <v>20931</v>
      </c>
      <c r="F1767" s="15" t="str">
        <f>IFERROR(VLOOKUP(VENTAS[[#This Row],[Código del producto Vendido]],STOCK[],5,FALSE),"-")</f>
        <v>-</v>
      </c>
      <c r="G1767" s="51">
        <v>1</v>
      </c>
      <c r="H1767" s="52">
        <v>35</v>
      </c>
      <c r="I1767" s="16">
        <f>VENTAS[[#This Row],[Cantidad]]*VENTAS[[#This Row],[Precio Venta]]</f>
        <v>35</v>
      </c>
      <c r="J1767" s="16">
        <f>IF(VENTAS[[#This Row],[Nombre del Gestor]]&gt;1,VENTAS[[#This Row],[Total]]*10%,0)</f>
        <v>3.5</v>
      </c>
      <c r="K17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67" s="16">
        <f>VENTAS[[#This Row],[Total]]-VENTAS[[#This Row],[Comisión 10%]]-VENTAS[[#This Row],[Costo SIN Comision]]</f>
        <v>-3.5</v>
      </c>
      <c r="M1767" s="52" t="s">
        <v>20994</v>
      </c>
      <c r="N1767" s="53" t="s">
        <v>21119</v>
      </c>
    </row>
    <row r="1768" s="4" customFormat="1" ht="20" customHeight="1" spans="1:14">
      <c r="A1768" s="50">
        <v>45563</v>
      </c>
      <c r="B1768" s="51" t="s">
        <v>20994</v>
      </c>
      <c r="C1768" s="51" t="s">
        <v>20994</v>
      </c>
      <c r="D1768" s="51" t="s">
        <v>20395</v>
      </c>
      <c r="E1768" s="51" t="s">
        <v>20915</v>
      </c>
      <c r="F1768" s="15" t="str">
        <f>IFERROR(VLOOKUP(VENTAS[[#This Row],[Código del producto Vendido]],STOCK[],5,FALSE),"-")</f>
        <v>-</v>
      </c>
      <c r="G1768" s="51">
        <v>1</v>
      </c>
      <c r="H1768" s="52">
        <v>40</v>
      </c>
      <c r="I1768" s="16">
        <f>VENTAS[[#This Row],[Cantidad]]*VENTAS[[#This Row],[Precio Venta]]</f>
        <v>40</v>
      </c>
      <c r="J1768" s="16">
        <f>IF(VENTAS[[#This Row],[Nombre del Gestor]]&gt;1,VENTAS[[#This Row],[Total]]*10%,0)</f>
        <v>4</v>
      </c>
      <c r="K17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768" s="16">
        <f>VENTAS[[#This Row],[Total]]-VENTAS[[#This Row],[Comisión 10%]]-VENTAS[[#This Row],[Costo SIN Comision]]</f>
        <v>-4</v>
      </c>
      <c r="M1768" s="52" t="s">
        <v>20994</v>
      </c>
      <c r="N1768" s="53" t="s">
        <v>21120</v>
      </c>
    </row>
    <row r="1769" s="4" customFormat="1" ht="20" customHeight="1" spans="1:14">
      <c r="A1769" s="50">
        <v>45563</v>
      </c>
      <c r="B1769" s="51" t="s">
        <v>20994</v>
      </c>
      <c r="C1769" s="51" t="s">
        <v>20994</v>
      </c>
      <c r="D1769" s="51" t="s">
        <v>20058</v>
      </c>
      <c r="E1769" s="51" t="s">
        <v>20837</v>
      </c>
      <c r="F1769" s="15" t="str">
        <f>IFERROR(VLOOKUP(VENTAS[[#This Row],[Código del producto Vendido]],STOCK[],5,FALSE),"-")</f>
        <v>-</v>
      </c>
      <c r="G1769" s="51">
        <v>1</v>
      </c>
      <c r="H1769" s="52">
        <v>30</v>
      </c>
      <c r="I1769" s="16">
        <f>VENTAS[[#This Row],[Cantidad]]*VENTAS[[#This Row],[Precio Venta]]</f>
        <v>30</v>
      </c>
      <c r="J1769" s="16">
        <f>IF(VENTAS[[#This Row],[Nombre del Gestor]]&gt;1,VENTAS[[#This Row],[Total]]*10%,0)</f>
        <v>3</v>
      </c>
      <c r="K17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769" s="16">
        <f>VENTAS[[#This Row],[Total]]-VENTAS[[#This Row],[Comisión 10%]]-VENTAS[[#This Row],[Costo SIN Comision]]</f>
        <v>-3</v>
      </c>
      <c r="M1769" s="52" t="s">
        <v>20994</v>
      </c>
      <c r="N1769" s="53" t="s">
        <v>21121</v>
      </c>
    </row>
    <row r="1770" s="4" customFormat="1" ht="20" customHeight="1" spans="1:14">
      <c r="A1770" s="50">
        <v>45563</v>
      </c>
      <c r="B1770" s="51" t="s">
        <v>20994</v>
      </c>
      <c r="C1770" s="51" t="s">
        <v>20994</v>
      </c>
      <c r="D1770" s="51" t="s">
        <v>20892</v>
      </c>
      <c r="E1770" s="51" t="s">
        <v>20585</v>
      </c>
      <c r="F1770" s="15" t="str">
        <f>IFERROR(VLOOKUP(VENTAS[[#This Row],[Código del producto Vendido]],STOCK[],5,FALSE),"-")</f>
        <v>-</v>
      </c>
      <c r="G1770" s="51">
        <v>1</v>
      </c>
      <c r="H1770" s="52">
        <v>18</v>
      </c>
      <c r="I1770" s="16">
        <f>VENTAS[[#This Row],[Cantidad]]*VENTAS[[#This Row],[Precio Venta]]</f>
        <v>18</v>
      </c>
      <c r="J1770" s="16">
        <f>IF(VENTAS[[#This Row],[Nombre del Gestor]]&gt;1,VENTAS[[#This Row],[Total]]*10%,0)</f>
        <v>1.8</v>
      </c>
      <c r="K17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770" s="16">
        <f>VENTAS[[#This Row],[Total]]-VENTAS[[#This Row],[Comisión 10%]]-VENTAS[[#This Row],[Costo SIN Comision]]</f>
        <v>-1.8</v>
      </c>
      <c r="M1770" s="52" t="s">
        <v>20994</v>
      </c>
      <c r="N1770" s="53" t="s">
        <v>21122</v>
      </c>
    </row>
    <row r="1771" s="4" customFormat="1" ht="20" customHeight="1" spans="1:14">
      <c r="A1771" s="50">
        <v>45563</v>
      </c>
      <c r="B1771" s="51" t="s">
        <v>20994</v>
      </c>
      <c r="C1771" s="51" t="s">
        <v>20994</v>
      </c>
      <c r="D1771" s="51" t="s">
        <v>20147</v>
      </c>
      <c r="E1771" s="51" t="s">
        <v>20497</v>
      </c>
      <c r="F1771" s="15" t="str">
        <f>IFERROR(VLOOKUP(VENTAS[[#This Row],[Código del producto Vendido]],STOCK[],5,FALSE),"-")</f>
        <v>-</v>
      </c>
      <c r="G1771" s="51">
        <v>0</v>
      </c>
      <c r="H1771" s="52">
        <v>12</v>
      </c>
      <c r="I1771" s="16">
        <f>VENTAS[[#This Row],[Cantidad]]*VENTAS[[#This Row],[Precio Venta]]</f>
        <v>0</v>
      </c>
      <c r="J1771" s="16">
        <f>IF(VENTAS[[#This Row],[Nombre del Gestor]]&gt;1,VENTAS[[#This Row],[Total]]*10%,0)</f>
        <v>0</v>
      </c>
      <c r="K17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771" s="16">
        <f>VENTAS[[#This Row],[Total]]-VENTAS[[#This Row],[Comisión 10%]]-VENTAS[[#This Row],[Costo SIN Comision]]</f>
        <v>0</v>
      </c>
      <c r="M1771" s="52" t="s">
        <v>20994</v>
      </c>
      <c r="N1771" s="53" t="s">
        <v>21123</v>
      </c>
    </row>
    <row r="1772" s="4" customFormat="1" ht="20" customHeight="1" spans="1:14">
      <c r="A1772" s="50">
        <v>45563</v>
      </c>
      <c r="B1772" s="51" t="s">
        <v>20994</v>
      </c>
      <c r="C1772" s="51" t="s">
        <v>20994</v>
      </c>
      <c r="D1772" s="51" t="s">
        <v>20395</v>
      </c>
      <c r="E1772" s="51" t="s">
        <v>20873</v>
      </c>
      <c r="F1772" s="15" t="str">
        <f>IFERROR(VLOOKUP(VENTAS[[#This Row],[Código del producto Vendido]],STOCK[],5,FALSE),"-")</f>
        <v>-</v>
      </c>
      <c r="G1772" s="51">
        <v>1</v>
      </c>
      <c r="H1772" s="52">
        <v>22</v>
      </c>
      <c r="I1772" s="16">
        <f>VENTAS[[#This Row],[Cantidad]]*VENTAS[[#This Row],[Precio Venta]]</f>
        <v>22</v>
      </c>
      <c r="J1772" s="16">
        <f>IF(VENTAS[[#This Row],[Nombre del Gestor]]&gt;1,VENTAS[[#This Row],[Total]]*10%,0)</f>
        <v>2.2</v>
      </c>
      <c r="K17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772" s="16">
        <f>VENTAS[[#This Row],[Total]]-VENTAS[[#This Row],[Comisión 10%]]-VENTAS[[#This Row],[Costo SIN Comision]]</f>
        <v>-2.2</v>
      </c>
      <c r="M1772" s="52" t="s">
        <v>20994</v>
      </c>
      <c r="N1772" s="53" t="s">
        <v>21124</v>
      </c>
    </row>
    <row r="1773" s="4" customFormat="1" ht="20" customHeight="1" spans="1:14">
      <c r="A1773" s="50">
        <v>45563</v>
      </c>
      <c r="B1773" s="51" t="s">
        <v>20994</v>
      </c>
      <c r="C1773" s="51" t="s">
        <v>20994</v>
      </c>
      <c r="D1773" s="51" t="s">
        <v>20892</v>
      </c>
      <c r="E1773" s="51" t="s">
        <v>21125</v>
      </c>
      <c r="F1773" s="15" t="str">
        <f>IFERROR(VLOOKUP(VENTAS[[#This Row],[Código del producto Vendido]],STOCK[],5,FALSE),"-")</f>
        <v>-</v>
      </c>
      <c r="G1773" s="51">
        <v>1</v>
      </c>
      <c r="H1773" s="52">
        <v>12</v>
      </c>
      <c r="I1773" s="16">
        <f>VENTAS[[#This Row],[Cantidad]]*VENTAS[[#This Row],[Precio Venta]]</f>
        <v>12</v>
      </c>
      <c r="J1773" s="16">
        <f>IF(VENTAS[[#This Row],[Nombre del Gestor]]&gt;1,VENTAS[[#This Row],[Total]]*10%,0)</f>
        <v>1.2</v>
      </c>
      <c r="K17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773" s="16">
        <f>VENTAS[[#This Row],[Total]]-VENTAS[[#This Row],[Comisión 10%]]-VENTAS[[#This Row],[Costo SIN Comision]]</f>
        <v>-1.2</v>
      </c>
      <c r="M1773" s="52" t="s">
        <v>20994</v>
      </c>
      <c r="N1773" s="53" t="s">
        <v>21126</v>
      </c>
    </row>
    <row r="1774" s="4" customFormat="1" ht="20" customHeight="1" spans="1:14">
      <c r="A1774" s="50">
        <v>45564</v>
      </c>
      <c r="B1774" s="51" t="s">
        <v>20994</v>
      </c>
      <c r="C1774" s="51" t="s">
        <v>20994</v>
      </c>
      <c r="D1774" s="51" t="s">
        <v>21069</v>
      </c>
      <c r="E1774" s="51" t="s">
        <v>20930</v>
      </c>
      <c r="F1774" s="15" t="str">
        <f>IFERROR(VLOOKUP(VENTAS[[#This Row],[Código del producto Vendido]],STOCK[],5,FALSE),"-")</f>
        <v>-</v>
      </c>
      <c r="G1774" s="51">
        <v>1</v>
      </c>
      <c r="H1774" s="52">
        <v>35</v>
      </c>
      <c r="I1774" s="16">
        <f>VENTAS[[#This Row],[Cantidad]]*VENTAS[[#This Row],[Precio Venta]]</f>
        <v>35</v>
      </c>
      <c r="J1774" s="16">
        <f>IF(VENTAS[[#This Row],[Nombre del Gestor]]&gt;1,VENTAS[[#This Row],[Total]]*10%,0)</f>
        <v>3.5</v>
      </c>
      <c r="K17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74" s="16">
        <f>VENTAS[[#This Row],[Total]]-VENTAS[[#This Row],[Comisión 10%]]-VENTAS[[#This Row],[Costo SIN Comision]]</f>
        <v>-3.5</v>
      </c>
      <c r="M1774" s="52" t="s">
        <v>20994</v>
      </c>
      <c r="N1774" s="53" t="s">
        <v>21127</v>
      </c>
    </row>
    <row r="1775" s="4" customFormat="1" ht="20" customHeight="1" spans="1:14">
      <c r="A1775" s="50">
        <v>45564</v>
      </c>
      <c r="B1775" s="51" t="s">
        <v>20994</v>
      </c>
      <c r="C1775" s="51" t="s">
        <v>20994</v>
      </c>
      <c r="D1775" s="51" t="s">
        <v>20253</v>
      </c>
      <c r="E1775" s="51" t="s">
        <v>20836</v>
      </c>
      <c r="F1775" s="15" t="str">
        <f>IFERROR(VLOOKUP(VENTAS[[#This Row],[Código del producto Vendido]],STOCK[],5,FALSE),"-")</f>
        <v>-</v>
      </c>
      <c r="G1775" s="51">
        <v>1</v>
      </c>
      <c r="H1775" s="52">
        <v>25</v>
      </c>
      <c r="I1775" s="16">
        <f>VENTAS[[#This Row],[Cantidad]]*VENTAS[[#This Row],[Precio Venta]]</f>
        <v>25</v>
      </c>
      <c r="J1775" s="16">
        <f>IF(VENTAS[[#This Row],[Nombre del Gestor]]&gt;1,VENTAS[[#This Row],[Total]]*10%,0)</f>
        <v>2.5</v>
      </c>
      <c r="K17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75" s="16">
        <f>VENTAS[[#This Row],[Total]]-VENTAS[[#This Row],[Comisión 10%]]-VENTAS[[#This Row],[Costo SIN Comision]]</f>
        <v>-2.5</v>
      </c>
      <c r="M1775" s="52" t="s">
        <v>20994</v>
      </c>
      <c r="N1775" s="53" t="s">
        <v>21128</v>
      </c>
    </row>
    <row r="1776" s="4" customFormat="1" ht="20" customHeight="1" spans="1:14">
      <c r="A1776" s="50">
        <v>45564</v>
      </c>
      <c r="B1776" s="51" t="s">
        <v>20994</v>
      </c>
      <c r="C1776" s="51" t="s">
        <v>20994</v>
      </c>
      <c r="D1776" s="51" t="s">
        <v>20377</v>
      </c>
      <c r="E1776" s="51" t="s">
        <v>20839</v>
      </c>
      <c r="F1776" s="15" t="str">
        <f>IFERROR(VLOOKUP(VENTAS[[#This Row],[Código del producto Vendido]],STOCK[],5,FALSE),"-")</f>
        <v>-</v>
      </c>
      <c r="G1776" s="51">
        <v>1</v>
      </c>
      <c r="H1776" s="52">
        <v>30</v>
      </c>
      <c r="I1776" s="16">
        <f>VENTAS[[#This Row],[Cantidad]]*VENTAS[[#This Row],[Precio Venta]]</f>
        <v>30</v>
      </c>
      <c r="J1776" s="16">
        <f>IF(VENTAS[[#This Row],[Nombre del Gestor]]&gt;1,VENTAS[[#This Row],[Total]]*10%,0)</f>
        <v>3</v>
      </c>
      <c r="K17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776" s="16">
        <f>VENTAS[[#This Row],[Total]]-VENTAS[[#This Row],[Comisión 10%]]-VENTAS[[#This Row],[Costo SIN Comision]]</f>
        <v>-3</v>
      </c>
      <c r="M1776" s="52" t="s">
        <v>20994</v>
      </c>
      <c r="N1776" s="53" t="s">
        <v>21129</v>
      </c>
    </row>
    <row r="1777" s="4" customFormat="1" ht="20" customHeight="1" spans="1:14">
      <c r="A1777" s="50">
        <v>45564</v>
      </c>
      <c r="B1777" s="51" t="s">
        <v>20994</v>
      </c>
      <c r="C1777" s="51" t="s">
        <v>20994</v>
      </c>
      <c r="D1777" s="51" t="s">
        <v>20377</v>
      </c>
      <c r="E1777" s="51" t="s">
        <v>20878</v>
      </c>
      <c r="F1777" s="15" t="str">
        <f>IFERROR(VLOOKUP(VENTAS[[#This Row],[Código del producto Vendido]],STOCK[],5,FALSE),"-")</f>
        <v>-</v>
      </c>
      <c r="G1777" s="51">
        <v>1</v>
      </c>
      <c r="H1777" s="52">
        <v>30</v>
      </c>
      <c r="I1777" s="16">
        <f>VENTAS[[#This Row],[Cantidad]]*VENTAS[[#This Row],[Precio Venta]]</f>
        <v>30</v>
      </c>
      <c r="J1777" s="16">
        <f>IF(VENTAS[[#This Row],[Nombre del Gestor]]&gt;1,VENTAS[[#This Row],[Total]]*10%,0)</f>
        <v>3</v>
      </c>
      <c r="K17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777" s="16">
        <f>VENTAS[[#This Row],[Total]]-VENTAS[[#This Row],[Comisión 10%]]-VENTAS[[#This Row],[Costo SIN Comision]]</f>
        <v>-3</v>
      </c>
      <c r="M1777" s="52" t="s">
        <v>20994</v>
      </c>
      <c r="N1777" s="53" t="s">
        <v>21130</v>
      </c>
    </row>
    <row r="1778" s="4" customFormat="1" ht="20" customHeight="1" spans="1:14">
      <c r="A1778" s="50">
        <v>45564</v>
      </c>
      <c r="B1778" s="51" t="s">
        <v>20994</v>
      </c>
      <c r="C1778" s="51" t="s">
        <v>20994</v>
      </c>
      <c r="D1778" s="51" t="s">
        <v>20058</v>
      </c>
      <c r="E1778" s="51" t="s">
        <v>16934</v>
      </c>
      <c r="F1778" s="15" t="str">
        <f>IFERROR(VLOOKUP(VENTAS[[#This Row],[Código del producto Vendido]],STOCK[],5,FALSE),"-")</f>
        <v>Sandalias doradas de tiras anchas para toda ocasión - Talla 37</v>
      </c>
      <c r="G1778" s="51">
        <v>1</v>
      </c>
      <c r="H1778" s="52">
        <v>20</v>
      </c>
      <c r="I1778" s="16">
        <f>VENTAS[[#This Row],[Cantidad]]*VENTAS[[#This Row],[Precio Venta]]</f>
        <v>20</v>
      </c>
      <c r="J1778" s="16">
        <f>IF(VENTAS[[#This Row],[Nombre del Gestor]]&gt;1,VENTAS[[#This Row],[Total]]*10%,0)</f>
        <v>2</v>
      </c>
      <c r="K17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6.65</v>
      </c>
      <c r="L1778" s="16">
        <f>VENTAS[[#This Row],[Total]]-VENTAS[[#This Row],[Comisión 10%]]-VENTAS[[#This Row],[Costo SIN Comision]]</f>
        <v>11.35</v>
      </c>
      <c r="M1778" s="52" t="s">
        <v>20994</v>
      </c>
      <c r="N1778" s="53" t="s">
        <v>21131</v>
      </c>
    </row>
    <row r="1779" s="4" customFormat="1" ht="20" customHeight="1" spans="1:14">
      <c r="A1779" s="50">
        <v>45565</v>
      </c>
      <c r="B1779" s="51" t="s">
        <v>20994</v>
      </c>
      <c r="C1779" s="51" t="s">
        <v>20994</v>
      </c>
      <c r="D1779" s="51" t="s">
        <v>21132</v>
      </c>
      <c r="E1779" s="51" t="s">
        <v>20850</v>
      </c>
      <c r="F1779" s="15" t="str">
        <f>IFERROR(VLOOKUP(VENTAS[[#This Row],[Código del producto Vendido]],STOCK[],5,FALSE),"-")</f>
        <v>-</v>
      </c>
      <c r="G1779" s="51">
        <v>1</v>
      </c>
      <c r="H1779" s="52">
        <v>22</v>
      </c>
      <c r="I1779" s="16">
        <f>VENTAS[[#This Row],[Cantidad]]*VENTAS[[#This Row],[Precio Venta]]</f>
        <v>22</v>
      </c>
      <c r="J1779" s="16">
        <f>IF(VENTAS[[#This Row],[Nombre del Gestor]]&gt;1,VENTAS[[#This Row],[Total]]*10%,0)</f>
        <v>2.2</v>
      </c>
      <c r="K17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779" s="16">
        <f>VENTAS[[#This Row],[Total]]-VENTAS[[#This Row],[Comisión 10%]]-VENTAS[[#This Row],[Costo SIN Comision]]</f>
        <v>-2.2</v>
      </c>
      <c r="M1779" s="52" t="s">
        <v>20994</v>
      </c>
      <c r="N1779" s="53" t="s">
        <v>21133</v>
      </c>
    </row>
    <row r="1780" s="4" customFormat="1" ht="20" customHeight="1" spans="1:14">
      <c r="A1780" s="50">
        <v>45567</v>
      </c>
      <c r="B1780" s="51" t="s">
        <v>20994</v>
      </c>
      <c r="C1780" s="51" t="s">
        <v>20994</v>
      </c>
      <c r="D1780" s="51" t="s">
        <v>20669</v>
      </c>
      <c r="E1780" s="51" t="s">
        <v>20945</v>
      </c>
      <c r="F1780" s="15" t="str">
        <f>IFERROR(VLOOKUP(VENTAS[[#This Row],[Código del producto Vendido]],STOCK[],5,FALSE),"-")</f>
        <v>-</v>
      </c>
      <c r="G1780" s="51">
        <v>1</v>
      </c>
      <c r="H1780" s="52">
        <v>25</v>
      </c>
      <c r="I1780" s="16">
        <f>VENTAS[[#This Row],[Cantidad]]*VENTAS[[#This Row],[Precio Venta]]</f>
        <v>25</v>
      </c>
      <c r="J1780" s="16">
        <f>IF(VENTAS[[#This Row],[Nombre del Gestor]]&gt;1,VENTAS[[#This Row],[Total]]*10%,0)</f>
        <v>2.5</v>
      </c>
      <c r="K17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80" s="16">
        <f>VENTAS[[#This Row],[Total]]-VENTAS[[#This Row],[Comisión 10%]]-VENTAS[[#This Row],[Costo SIN Comision]]</f>
        <v>-2.5</v>
      </c>
      <c r="M1780" s="52" t="s">
        <v>20994</v>
      </c>
      <c r="N1780" s="53" t="s">
        <v>21134</v>
      </c>
    </row>
    <row r="1781" s="4" customFormat="1" ht="20" customHeight="1" spans="1:14">
      <c r="A1781" s="50">
        <v>45567</v>
      </c>
      <c r="B1781" s="51" t="s">
        <v>20994</v>
      </c>
      <c r="C1781" s="51" t="s">
        <v>20994</v>
      </c>
      <c r="D1781" s="51" t="s">
        <v>20377</v>
      </c>
      <c r="E1781" s="51" t="s">
        <v>20923</v>
      </c>
      <c r="F1781" s="15" t="str">
        <f>IFERROR(VLOOKUP(VENTAS[[#This Row],[Código del producto Vendido]],STOCK[],5,FALSE),"-")</f>
        <v>-</v>
      </c>
      <c r="G1781" s="51">
        <v>1</v>
      </c>
      <c r="H1781" s="52">
        <v>25</v>
      </c>
      <c r="I1781" s="16">
        <f>VENTAS[[#This Row],[Cantidad]]*VENTAS[[#This Row],[Precio Venta]]</f>
        <v>25</v>
      </c>
      <c r="J1781" s="16">
        <f>IF(VENTAS[[#This Row],[Nombre del Gestor]]&gt;1,VENTAS[[#This Row],[Total]]*10%,0)</f>
        <v>2.5</v>
      </c>
      <c r="K17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81" s="16">
        <f>VENTAS[[#This Row],[Total]]-VENTAS[[#This Row],[Comisión 10%]]-VENTAS[[#This Row],[Costo SIN Comision]]</f>
        <v>-2.5</v>
      </c>
      <c r="M1781" s="52" t="s">
        <v>20994</v>
      </c>
      <c r="N1781" s="53" t="s">
        <v>21135</v>
      </c>
    </row>
    <row r="1782" s="4" customFormat="1" ht="20" customHeight="1" spans="1:14">
      <c r="A1782" s="50">
        <v>45567</v>
      </c>
      <c r="B1782" s="51" t="s">
        <v>20994</v>
      </c>
      <c r="C1782" s="51" t="s">
        <v>20994</v>
      </c>
      <c r="D1782" s="51" t="s">
        <v>20669</v>
      </c>
      <c r="E1782" s="51" t="s">
        <v>20938</v>
      </c>
      <c r="F1782" s="15" t="str">
        <f>IFERROR(VLOOKUP(VENTAS[[#This Row],[Código del producto Vendido]],STOCK[],5,FALSE),"-")</f>
        <v>-</v>
      </c>
      <c r="G1782" s="51">
        <v>1</v>
      </c>
      <c r="H1782" s="52">
        <v>20</v>
      </c>
      <c r="I1782" s="16">
        <f>VENTAS[[#This Row],[Cantidad]]*VENTAS[[#This Row],[Precio Venta]]</f>
        <v>20</v>
      </c>
      <c r="J1782" s="16">
        <f>IF(VENTAS[[#This Row],[Nombre del Gestor]]&gt;1,VENTAS[[#This Row],[Total]]*10%,0)</f>
        <v>2</v>
      </c>
      <c r="K17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782" s="16">
        <f>VENTAS[[#This Row],[Total]]-VENTAS[[#This Row],[Comisión 10%]]-VENTAS[[#This Row],[Costo SIN Comision]]</f>
        <v>-2</v>
      </c>
      <c r="M1782" s="52" t="s">
        <v>20994</v>
      </c>
      <c r="N1782" s="53" t="s">
        <v>21136</v>
      </c>
    </row>
    <row r="1783" s="4" customFormat="1" ht="20" customHeight="1" spans="1:14">
      <c r="A1783" s="50">
        <v>45567</v>
      </c>
      <c r="B1783" s="51" t="s">
        <v>20994</v>
      </c>
      <c r="C1783" s="51" t="s">
        <v>20994</v>
      </c>
      <c r="D1783" s="51" t="s">
        <v>20253</v>
      </c>
      <c r="E1783" s="51" t="s">
        <v>20926</v>
      </c>
      <c r="F1783" s="15" t="str">
        <f>IFERROR(VLOOKUP(VENTAS[[#This Row],[Código del producto Vendido]],STOCK[],5,FALSE),"-")</f>
        <v>Maxi vestido de algodón cruzado con estampado floral vibrante - Talla S</v>
      </c>
      <c r="G1783" s="51">
        <v>1</v>
      </c>
      <c r="H1783" s="52">
        <v>35</v>
      </c>
      <c r="I1783" s="16">
        <f>VENTAS[[#This Row],[Cantidad]]*VENTAS[[#This Row],[Precio Venta]]</f>
        <v>35</v>
      </c>
      <c r="J1783" s="16">
        <f>IF(VENTAS[[#This Row],[Nombre del Gestor]]&gt;1,VENTAS[[#This Row],[Total]]*10%,0)</f>
        <v>3.5</v>
      </c>
      <c r="K17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1783" s="16">
        <f>VENTAS[[#This Row],[Total]]-VENTAS[[#This Row],[Comisión 10%]]-VENTAS[[#This Row],[Costo SIN Comision]]</f>
        <v>17.5</v>
      </c>
      <c r="M1783" s="52" t="s">
        <v>20994</v>
      </c>
      <c r="N1783" s="53" t="s">
        <v>21137</v>
      </c>
    </row>
    <row r="1784" s="4" customFormat="1" ht="20" customHeight="1" spans="1:14">
      <c r="A1784" s="50">
        <v>45567</v>
      </c>
      <c r="B1784" s="51" t="s">
        <v>20994</v>
      </c>
      <c r="C1784" s="51" t="s">
        <v>20994</v>
      </c>
      <c r="D1784" s="51" t="s">
        <v>20253</v>
      </c>
      <c r="E1784" s="51" t="s">
        <v>16978</v>
      </c>
      <c r="F1784" s="15" t="str">
        <f>IFERROR(VLOOKUP(VENTAS[[#This Row],[Código del producto Vendido]],STOCK[],5,FALSE),"-")</f>
        <v>Mono Sailor con botón delantero y cinturón naranja quemada - Talla S</v>
      </c>
      <c r="G1784" s="51">
        <v>1</v>
      </c>
      <c r="H1784" s="52">
        <v>35</v>
      </c>
      <c r="I1784" s="16">
        <f>VENTAS[[#This Row],[Cantidad]]*VENTAS[[#This Row],[Precio Venta]]</f>
        <v>35</v>
      </c>
      <c r="J1784" s="16">
        <f>IF(VENTAS[[#This Row],[Nombre del Gestor]]&gt;1,VENTAS[[#This Row],[Total]]*10%,0)</f>
        <v>3.5</v>
      </c>
      <c r="K17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11.57</v>
      </c>
      <c r="L1784" s="16">
        <f>VENTAS[[#This Row],[Total]]-VENTAS[[#This Row],[Comisión 10%]]-VENTAS[[#This Row],[Costo SIN Comision]]</f>
        <v>19.93</v>
      </c>
      <c r="M1784" s="52" t="s">
        <v>20994</v>
      </c>
      <c r="N1784" s="53" t="s">
        <v>21138</v>
      </c>
    </row>
    <row r="1785" s="4" customFormat="1" ht="20" customHeight="1" spans="1:14">
      <c r="A1785" s="50">
        <v>45567</v>
      </c>
      <c r="B1785" s="51" t="s">
        <v>20994</v>
      </c>
      <c r="C1785" s="51" t="s">
        <v>20994</v>
      </c>
      <c r="D1785" s="51" t="s">
        <v>21139</v>
      </c>
      <c r="E1785" s="51" t="s">
        <v>20923</v>
      </c>
      <c r="F1785" s="15" t="str">
        <f>IFERROR(VLOOKUP(VENTAS[[#This Row],[Código del producto Vendido]],STOCK[],5,FALSE),"-")</f>
        <v>-</v>
      </c>
      <c r="G1785" s="51">
        <v>1</v>
      </c>
      <c r="H1785" s="52">
        <v>25</v>
      </c>
      <c r="I1785" s="16">
        <f>VENTAS[[#This Row],[Cantidad]]*VENTAS[[#This Row],[Precio Venta]]</f>
        <v>25</v>
      </c>
      <c r="J1785" s="16">
        <f>IF(VENTAS[[#This Row],[Nombre del Gestor]]&gt;1,VENTAS[[#This Row],[Total]]*10%,0)</f>
        <v>2.5</v>
      </c>
      <c r="K17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85" s="16">
        <f>VENTAS[[#This Row],[Total]]-VENTAS[[#This Row],[Comisión 10%]]-VENTAS[[#This Row],[Costo SIN Comision]]</f>
        <v>-2.5</v>
      </c>
      <c r="M1785" s="52" t="s">
        <v>20994</v>
      </c>
      <c r="N1785" s="53" t="s">
        <v>21140</v>
      </c>
    </row>
    <row r="1786" s="4" customFormat="1" ht="20" customHeight="1" spans="1:14">
      <c r="A1786" s="50">
        <v>45567</v>
      </c>
      <c r="B1786" s="51" t="s">
        <v>20994</v>
      </c>
      <c r="C1786" s="51" t="s">
        <v>20994</v>
      </c>
      <c r="D1786" s="51" t="s">
        <v>20377</v>
      </c>
      <c r="E1786" s="51" t="s">
        <v>20923</v>
      </c>
      <c r="F1786" s="15" t="str">
        <f>IFERROR(VLOOKUP(VENTAS[[#This Row],[Código del producto Vendido]],STOCK[],5,FALSE),"-")</f>
        <v>-</v>
      </c>
      <c r="G1786" s="51">
        <v>1</v>
      </c>
      <c r="H1786" s="52">
        <v>25</v>
      </c>
      <c r="I1786" s="16">
        <f>VENTAS[[#This Row],[Cantidad]]*VENTAS[[#This Row],[Precio Venta]]</f>
        <v>25</v>
      </c>
      <c r="J1786" s="16">
        <f>IF(VENTAS[[#This Row],[Nombre del Gestor]]&gt;1,VENTAS[[#This Row],[Total]]*10%,0)</f>
        <v>2.5</v>
      </c>
      <c r="K17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86" s="16">
        <f>VENTAS[[#This Row],[Total]]-VENTAS[[#This Row],[Comisión 10%]]-VENTAS[[#This Row],[Costo SIN Comision]]</f>
        <v>-2.5</v>
      </c>
      <c r="M1786" s="52" t="s">
        <v>20994</v>
      </c>
      <c r="N1786" s="53" t="s">
        <v>21141</v>
      </c>
    </row>
    <row r="1787" s="4" customFormat="1" ht="20" customHeight="1" spans="1:14">
      <c r="A1787" s="50">
        <v>45567</v>
      </c>
      <c r="B1787" s="51" t="s">
        <v>20994</v>
      </c>
      <c r="C1787" s="51" t="s">
        <v>20994</v>
      </c>
      <c r="D1787" s="51" t="s">
        <v>20669</v>
      </c>
      <c r="E1787" s="51" t="s">
        <v>20885</v>
      </c>
      <c r="F1787" s="15" t="str">
        <f>IFERROR(VLOOKUP(VENTAS[[#This Row],[Código del producto Vendido]],STOCK[],5,FALSE),"-")</f>
        <v>-</v>
      </c>
      <c r="G1787" s="51">
        <v>1</v>
      </c>
      <c r="H1787" s="52">
        <v>22</v>
      </c>
      <c r="I1787" s="16">
        <f>VENTAS[[#This Row],[Cantidad]]*VENTAS[[#This Row],[Precio Venta]]</f>
        <v>22</v>
      </c>
      <c r="J1787" s="16">
        <f>IF(VENTAS[[#This Row],[Nombre del Gestor]]&gt;1,VENTAS[[#This Row],[Total]]*10%,0)</f>
        <v>2.2</v>
      </c>
      <c r="K17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787" s="16">
        <f>VENTAS[[#This Row],[Total]]-VENTAS[[#This Row],[Comisión 10%]]-VENTAS[[#This Row],[Costo SIN Comision]]</f>
        <v>-2.2</v>
      </c>
      <c r="M1787" s="52" t="s">
        <v>20994</v>
      </c>
      <c r="N1787" s="53" t="s">
        <v>21142</v>
      </c>
    </row>
    <row r="1788" s="4" customFormat="1" ht="20" customHeight="1" spans="1:14">
      <c r="A1788" s="50">
        <v>45568</v>
      </c>
      <c r="B1788" s="51" t="s">
        <v>20994</v>
      </c>
      <c r="C1788" s="51" t="s">
        <v>20994</v>
      </c>
      <c r="D1788" s="51" t="s">
        <v>21132</v>
      </c>
      <c r="E1788" s="51" t="s">
        <v>21143</v>
      </c>
      <c r="F1788" s="15" t="str">
        <f>IFERROR(VLOOKUP(VENTAS[[#This Row],[Código del producto Vendido]],STOCK[],5,FALSE),"-")</f>
        <v>-</v>
      </c>
      <c r="G1788" s="51">
        <v>1</v>
      </c>
      <c r="H1788" s="52">
        <v>40</v>
      </c>
      <c r="I1788" s="16">
        <f>VENTAS[[#This Row],[Cantidad]]*VENTAS[[#This Row],[Precio Venta]]</f>
        <v>40</v>
      </c>
      <c r="J1788" s="16">
        <f>IF(VENTAS[[#This Row],[Nombre del Gestor]]&gt;1,VENTAS[[#This Row],[Total]]*10%,0)</f>
        <v>4</v>
      </c>
      <c r="K17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788" s="16">
        <f>VENTAS[[#This Row],[Total]]-VENTAS[[#This Row],[Comisión 10%]]-VENTAS[[#This Row],[Costo SIN Comision]]</f>
        <v>-4</v>
      </c>
      <c r="M1788" s="52" t="s">
        <v>20994</v>
      </c>
      <c r="N1788" s="53" t="s">
        <v>21144</v>
      </c>
    </row>
    <row r="1789" s="4" customFormat="1" ht="20" customHeight="1" spans="1:14">
      <c r="A1789" s="50">
        <v>45569</v>
      </c>
      <c r="B1789" s="51" t="s">
        <v>20994</v>
      </c>
      <c r="C1789" s="51" t="s">
        <v>20994</v>
      </c>
      <c r="D1789" s="51" t="s">
        <v>20994</v>
      </c>
      <c r="E1789" s="51" t="s">
        <v>21145</v>
      </c>
      <c r="F1789" s="15" t="str">
        <f>IFERROR(VLOOKUP(VENTAS[[#This Row],[Código del producto Vendido]],STOCK[],5,FALSE),"-")</f>
        <v>-</v>
      </c>
      <c r="G1789" s="51">
        <v>1</v>
      </c>
      <c r="H1789" s="52">
        <v>7</v>
      </c>
      <c r="I1789" s="16">
        <f>VENTAS[[#This Row],[Cantidad]]*VENTAS[[#This Row],[Precio Venta]]</f>
        <v>7</v>
      </c>
      <c r="J1789" s="16">
        <f>IF(VENTAS[[#This Row],[Nombre del Gestor]]&gt;1,VENTAS[[#This Row],[Total]]*10%,0)</f>
        <v>0.7</v>
      </c>
      <c r="K17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1789" s="16">
        <f>VENTAS[[#This Row],[Total]]-VENTAS[[#This Row],[Comisión 10%]]-VENTAS[[#This Row],[Costo SIN Comision]]</f>
        <v>-0.7</v>
      </c>
      <c r="M1789" s="52" t="s">
        <v>20994</v>
      </c>
      <c r="N1789" s="53" t="s">
        <v>21146</v>
      </c>
    </row>
    <row r="1790" s="4" customFormat="1" ht="20" customHeight="1" spans="1:14">
      <c r="A1790" s="50">
        <v>45569</v>
      </c>
      <c r="B1790" s="51" t="s">
        <v>20994</v>
      </c>
      <c r="C1790" s="51" t="s">
        <v>20994</v>
      </c>
      <c r="D1790" s="51" t="s">
        <v>20994</v>
      </c>
      <c r="E1790" s="51" t="s">
        <v>21145</v>
      </c>
      <c r="F1790" s="15" t="str">
        <f>IFERROR(VLOOKUP(VENTAS[[#This Row],[Código del producto Vendido]],STOCK[],5,FALSE),"-")</f>
        <v>-</v>
      </c>
      <c r="G1790" s="51">
        <v>1</v>
      </c>
      <c r="H1790" s="52">
        <v>7</v>
      </c>
      <c r="I1790" s="16">
        <f>VENTAS[[#This Row],[Cantidad]]*VENTAS[[#This Row],[Precio Venta]]</f>
        <v>7</v>
      </c>
      <c r="J1790" s="16">
        <f>IF(VENTAS[[#This Row],[Nombre del Gestor]]&gt;1,VENTAS[[#This Row],[Total]]*10%,0)</f>
        <v>0.7</v>
      </c>
      <c r="K17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1790" s="16">
        <f>VENTAS[[#This Row],[Total]]-VENTAS[[#This Row],[Comisión 10%]]-VENTAS[[#This Row],[Costo SIN Comision]]</f>
        <v>-0.7</v>
      </c>
      <c r="M1790" s="52" t="s">
        <v>20994</v>
      </c>
      <c r="N1790" s="53" t="s">
        <v>21147</v>
      </c>
    </row>
    <row r="1791" s="4" customFormat="1" ht="20" customHeight="1" spans="1:14">
      <c r="A1791" s="50">
        <v>45569</v>
      </c>
      <c r="B1791" s="51" t="s">
        <v>20994</v>
      </c>
      <c r="C1791" s="51" t="s">
        <v>20994</v>
      </c>
      <c r="D1791" s="51" t="s">
        <v>19964</v>
      </c>
      <c r="E1791" s="51" t="s">
        <v>21145</v>
      </c>
      <c r="F1791" s="15" t="str">
        <f>IFERROR(VLOOKUP(VENTAS[[#This Row],[Código del producto Vendido]],STOCK[],5,FALSE),"-")</f>
        <v>-</v>
      </c>
      <c r="G1791" s="51">
        <v>1</v>
      </c>
      <c r="H1791" s="52">
        <v>7</v>
      </c>
      <c r="I1791" s="16">
        <f>VENTAS[[#This Row],[Cantidad]]*VENTAS[[#This Row],[Precio Venta]]</f>
        <v>7</v>
      </c>
      <c r="J1791" s="16">
        <f>IF(VENTAS[[#This Row],[Nombre del Gestor]]&gt;1,VENTAS[[#This Row],[Total]]*10%,0)</f>
        <v>0.7</v>
      </c>
      <c r="K17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1791" s="16">
        <f>VENTAS[[#This Row],[Total]]-VENTAS[[#This Row],[Comisión 10%]]-VENTAS[[#This Row],[Costo SIN Comision]]</f>
        <v>-0.7</v>
      </c>
      <c r="M1791" s="52" t="s">
        <v>20994</v>
      </c>
      <c r="N1791" s="53" t="s">
        <v>21148</v>
      </c>
    </row>
    <row r="1792" s="4" customFormat="1" ht="20" customHeight="1" spans="1:14">
      <c r="A1792" s="50">
        <v>45570</v>
      </c>
      <c r="B1792" s="51" t="s">
        <v>20994</v>
      </c>
      <c r="C1792" s="51" t="s">
        <v>20994</v>
      </c>
      <c r="D1792" s="51" t="s">
        <v>19964</v>
      </c>
      <c r="E1792" s="51" t="s">
        <v>21149</v>
      </c>
      <c r="F1792" s="15" t="str">
        <f>IFERROR(VLOOKUP(VENTAS[[#This Row],[Código del producto Vendido]],STOCK[],5,FALSE),"-")</f>
        <v>-</v>
      </c>
      <c r="G1792" s="51">
        <v>1</v>
      </c>
      <c r="H1792" s="52">
        <v>5</v>
      </c>
      <c r="I1792" s="16">
        <f>VENTAS[[#This Row],[Cantidad]]*VENTAS[[#This Row],[Precio Venta]]</f>
        <v>5</v>
      </c>
      <c r="J1792" s="16">
        <f>IF(VENTAS[[#This Row],[Nombre del Gestor]]&gt;1,VENTAS[[#This Row],[Total]]*10%,0)</f>
        <v>0.5</v>
      </c>
      <c r="K17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792" s="16">
        <f>VENTAS[[#This Row],[Total]]-VENTAS[[#This Row],[Comisión 10%]]-VENTAS[[#This Row],[Costo SIN Comision]]</f>
        <v>-0.5</v>
      </c>
      <c r="M1792" s="52" t="s">
        <v>20994</v>
      </c>
      <c r="N1792" s="53" t="s">
        <v>21150</v>
      </c>
    </row>
    <row r="1793" s="4" customFormat="1" ht="20" customHeight="1" spans="1:14">
      <c r="A1793" s="50">
        <v>45570</v>
      </c>
      <c r="B1793" s="51" t="s">
        <v>20994</v>
      </c>
      <c r="C1793" s="51" t="s">
        <v>20994</v>
      </c>
      <c r="D1793" s="51" t="s">
        <v>19964</v>
      </c>
      <c r="E1793" s="51" t="s">
        <v>21151</v>
      </c>
      <c r="F1793" s="15" t="str">
        <f>IFERROR(VLOOKUP(VENTAS[[#This Row],[Código del producto Vendido]],STOCK[],5,FALSE),"-")</f>
        <v>-</v>
      </c>
      <c r="G1793" s="51">
        <v>1</v>
      </c>
      <c r="H1793" s="52">
        <v>22</v>
      </c>
      <c r="I1793" s="16">
        <f>VENTAS[[#This Row],[Cantidad]]*VENTAS[[#This Row],[Precio Venta]]</f>
        <v>22</v>
      </c>
      <c r="J1793" s="16">
        <f>IF(VENTAS[[#This Row],[Nombre del Gestor]]&gt;1,VENTAS[[#This Row],[Total]]*10%,0)</f>
        <v>2.2</v>
      </c>
      <c r="K17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793" s="16">
        <f>VENTAS[[#This Row],[Total]]-VENTAS[[#This Row],[Comisión 10%]]-VENTAS[[#This Row],[Costo SIN Comision]]</f>
        <v>-2.2</v>
      </c>
      <c r="M1793" s="52" t="s">
        <v>20994</v>
      </c>
      <c r="N1793" s="53" t="s">
        <v>21152</v>
      </c>
    </row>
    <row r="1794" s="4" customFormat="1" ht="20" customHeight="1" spans="1:14">
      <c r="A1794" s="50">
        <v>45570</v>
      </c>
      <c r="B1794" s="51" t="s">
        <v>20994</v>
      </c>
      <c r="C1794" s="51" t="s">
        <v>20994</v>
      </c>
      <c r="D1794" s="51" t="s">
        <v>20994</v>
      </c>
      <c r="E1794" s="51" t="s">
        <v>21153</v>
      </c>
      <c r="F1794" s="15" t="str">
        <f>IFERROR(VLOOKUP(VENTAS[[#This Row],[Código del producto Vendido]],STOCK[],5,FALSE),"-")</f>
        <v>-</v>
      </c>
      <c r="G1794" s="51">
        <v>1</v>
      </c>
      <c r="H1794" s="52">
        <v>15</v>
      </c>
      <c r="I1794" s="16">
        <f>VENTAS[[#This Row],[Cantidad]]*VENTAS[[#This Row],[Precio Venta]]</f>
        <v>15</v>
      </c>
      <c r="J1794" s="16">
        <f>IF(VENTAS[[#This Row],[Nombre del Gestor]]&gt;1,VENTAS[[#This Row],[Total]]*10%,0)</f>
        <v>1.5</v>
      </c>
      <c r="K17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794" s="16">
        <f>VENTAS[[#This Row],[Total]]-VENTAS[[#This Row],[Comisión 10%]]-VENTAS[[#This Row],[Costo SIN Comision]]</f>
        <v>-1.5</v>
      </c>
      <c r="M1794" s="52" t="s">
        <v>20994</v>
      </c>
      <c r="N1794" s="53" t="s">
        <v>21154</v>
      </c>
    </row>
    <row r="1795" s="4" customFormat="1" ht="20" customHeight="1" spans="1:14">
      <c r="A1795" s="50">
        <v>45570</v>
      </c>
      <c r="B1795" s="51" t="s">
        <v>20994</v>
      </c>
      <c r="C1795" s="51" t="s">
        <v>20994</v>
      </c>
      <c r="D1795" s="51" t="s">
        <v>20994</v>
      </c>
      <c r="E1795" s="51" t="s">
        <v>21155</v>
      </c>
      <c r="F1795" s="15" t="str">
        <f>IFERROR(VLOOKUP(VENTAS[[#This Row],[Código del producto Vendido]],STOCK[],5,FALSE),"-")</f>
        <v>-</v>
      </c>
      <c r="G1795" s="51">
        <v>1</v>
      </c>
      <c r="H1795" s="52">
        <v>4</v>
      </c>
      <c r="I1795" s="16">
        <f>VENTAS[[#This Row],[Cantidad]]*VENTAS[[#This Row],[Precio Venta]]</f>
        <v>4</v>
      </c>
      <c r="J1795" s="16">
        <f>IF(VENTAS[[#This Row],[Nombre del Gestor]]&gt;1,VENTAS[[#This Row],[Total]]*10%,0)</f>
        <v>0.4</v>
      </c>
      <c r="K17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1795" s="16">
        <f>VENTAS[[#This Row],[Total]]-VENTAS[[#This Row],[Comisión 10%]]-VENTAS[[#This Row],[Costo SIN Comision]]</f>
        <v>-0.4</v>
      </c>
      <c r="M1795" s="52" t="s">
        <v>20994</v>
      </c>
      <c r="N1795" s="53" t="s">
        <v>21156</v>
      </c>
    </row>
    <row r="1796" s="4" customFormat="1" ht="20" customHeight="1" spans="1:14">
      <c r="A1796" s="50">
        <v>45570</v>
      </c>
      <c r="B1796" s="51" t="s">
        <v>20994</v>
      </c>
      <c r="C1796" s="51" t="s">
        <v>20994</v>
      </c>
      <c r="D1796" s="51" t="s">
        <v>20994</v>
      </c>
      <c r="E1796" s="51" t="s">
        <v>21157</v>
      </c>
      <c r="F1796" s="15" t="str">
        <f>IFERROR(VLOOKUP(VENTAS[[#This Row],[Código del producto Vendido]],STOCK[],5,FALSE),"-")</f>
        <v>-</v>
      </c>
      <c r="G1796" s="51">
        <v>3</v>
      </c>
      <c r="H1796" s="52">
        <v>15</v>
      </c>
      <c r="I1796" s="16">
        <f>VENTAS[[#This Row],[Cantidad]]*VENTAS[[#This Row],[Precio Venta]]</f>
        <v>45</v>
      </c>
      <c r="J1796" s="16">
        <f>IF(VENTAS[[#This Row],[Nombre del Gestor]]&gt;1,VENTAS[[#This Row],[Total]]*10%,0)</f>
        <v>4.5</v>
      </c>
      <c r="K17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1796" s="16">
        <f>VENTAS[[#This Row],[Total]]-VENTAS[[#This Row],[Comisión 10%]]-VENTAS[[#This Row],[Costo SIN Comision]]</f>
        <v>-4.5</v>
      </c>
      <c r="M1796" s="52" t="s">
        <v>20994</v>
      </c>
      <c r="N1796" s="53" t="s">
        <v>21158</v>
      </c>
    </row>
    <row r="1797" s="4" customFormat="1" ht="20" customHeight="1" spans="1:14">
      <c r="A1797" s="50">
        <v>45570</v>
      </c>
      <c r="B1797" s="51" t="s">
        <v>20994</v>
      </c>
      <c r="C1797" s="51" t="s">
        <v>20994</v>
      </c>
      <c r="D1797" s="51" t="s">
        <v>20994</v>
      </c>
      <c r="E1797" s="51" t="s">
        <v>21159</v>
      </c>
      <c r="F1797" s="15" t="str">
        <f>IFERROR(VLOOKUP(VENTAS[[#This Row],[Código del producto Vendido]],STOCK[],5,FALSE),"-")</f>
        <v>-</v>
      </c>
      <c r="G1797" s="51">
        <v>3</v>
      </c>
      <c r="H1797" s="52">
        <v>1.5</v>
      </c>
      <c r="I1797" s="16">
        <f>VENTAS[[#This Row],[Cantidad]]*VENTAS[[#This Row],[Precio Venta]]</f>
        <v>4.5</v>
      </c>
      <c r="J1797" s="16">
        <f>IF(VENTAS[[#This Row],[Nombre del Gestor]]&gt;1,VENTAS[[#This Row],[Total]]*10%,0)</f>
        <v>0.45</v>
      </c>
      <c r="K17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4.5</v>
      </c>
      <c r="L1797" s="16">
        <f>VENTAS[[#This Row],[Total]]-VENTAS[[#This Row],[Comisión 10%]]-VENTAS[[#This Row],[Costo SIN Comision]]</f>
        <v>-0.45</v>
      </c>
      <c r="M1797" s="52" t="s">
        <v>20994</v>
      </c>
      <c r="N1797" s="53" t="s">
        <v>21160</v>
      </c>
    </row>
    <row r="1798" s="4" customFormat="1" ht="20" customHeight="1" spans="1:14">
      <c r="A1798" s="50">
        <v>45570</v>
      </c>
      <c r="B1798" s="51" t="s">
        <v>20994</v>
      </c>
      <c r="C1798" s="51" t="s">
        <v>20994</v>
      </c>
      <c r="D1798" s="51" t="s">
        <v>20994</v>
      </c>
      <c r="E1798" s="51" t="s">
        <v>21161</v>
      </c>
      <c r="F1798" s="15" t="str">
        <f>IFERROR(VLOOKUP(VENTAS[[#This Row],[Código del producto Vendido]],STOCK[],5,FALSE),"-")</f>
        <v>-</v>
      </c>
      <c r="G1798" s="51">
        <v>1</v>
      </c>
      <c r="H1798" s="52">
        <v>25</v>
      </c>
      <c r="I1798" s="16">
        <f>VENTAS[[#This Row],[Cantidad]]*VENTAS[[#This Row],[Precio Venta]]</f>
        <v>25</v>
      </c>
      <c r="J1798" s="16">
        <f>IF(VENTAS[[#This Row],[Nombre del Gestor]]&gt;1,VENTAS[[#This Row],[Total]]*10%,0)</f>
        <v>2.5</v>
      </c>
      <c r="K17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98" s="16">
        <f>VENTAS[[#This Row],[Total]]-VENTAS[[#This Row],[Comisión 10%]]-VENTAS[[#This Row],[Costo SIN Comision]]</f>
        <v>-2.5</v>
      </c>
      <c r="M1798" s="52" t="s">
        <v>20994</v>
      </c>
      <c r="N1798" s="53" t="s">
        <v>21162</v>
      </c>
    </row>
    <row r="1799" s="4" customFormat="1" ht="20" customHeight="1" spans="1:14">
      <c r="A1799" s="50">
        <v>45570</v>
      </c>
      <c r="B1799" s="51" t="s">
        <v>20994</v>
      </c>
      <c r="C1799" s="51" t="s">
        <v>20994</v>
      </c>
      <c r="D1799" s="51" t="s">
        <v>20994</v>
      </c>
      <c r="E1799" s="51" t="s">
        <v>21163</v>
      </c>
      <c r="F1799" s="15" t="str">
        <f>IFERROR(VLOOKUP(VENTAS[[#This Row],[Código del producto Vendido]],STOCK[],5,FALSE),"-")</f>
        <v>-</v>
      </c>
      <c r="G1799" s="51">
        <v>1</v>
      </c>
      <c r="H1799" s="52">
        <v>4</v>
      </c>
      <c r="I1799" s="16">
        <f>VENTAS[[#This Row],[Cantidad]]*VENTAS[[#This Row],[Precio Venta]]</f>
        <v>4</v>
      </c>
      <c r="J1799" s="16">
        <f>IF(VENTAS[[#This Row],[Nombre del Gestor]]&gt;1,VENTAS[[#This Row],[Total]]*10%,0)</f>
        <v>0.4</v>
      </c>
      <c r="K17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1799" s="16">
        <f>VENTAS[[#This Row],[Total]]-VENTAS[[#This Row],[Comisión 10%]]-VENTAS[[#This Row],[Costo SIN Comision]]</f>
        <v>-0.4</v>
      </c>
      <c r="M1799" s="52" t="s">
        <v>20994</v>
      </c>
      <c r="N1799" s="53" t="s">
        <v>21164</v>
      </c>
    </row>
    <row r="1800" s="4" customFormat="1" ht="20" customHeight="1" spans="1:14">
      <c r="A1800" s="50">
        <v>45570</v>
      </c>
      <c r="B1800" s="51" t="s">
        <v>20994</v>
      </c>
      <c r="C1800" s="51" t="s">
        <v>20994</v>
      </c>
      <c r="D1800" s="51" t="s">
        <v>20994</v>
      </c>
      <c r="E1800" s="51" t="s">
        <v>21151</v>
      </c>
      <c r="F1800" s="15" t="str">
        <f>IFERROR(VLOOKUP(VENTAS[[#This Row],[Código del producto Vendido]],STOCK[],5,FALSE),"-")</f>
        <v>-</v>
      </c>
      <c r="G1800" s="51">
        <v>1</v>
      </c>
      <c r="H1800" s="52">
        <v>22</v>
      </c>
      <c r="I1800" s="16">
        <f>VENTAS[[#This Row],[Cantidad]]*VENTAS[[#This Row],[Precio Venta]]</f>
        <v>22</v>
      </c>
      <c r="J1800" s="16">
        <f>IF(VENTAS[[#This Row],[Nombre del Gestor]]&gt;1,VENTAS[[#This Row],[Total]]*10%,0)</f>
        <v>2.2</v>
      </c>
      <c r="K18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800" s="16">
        <f>VENTAS[[#This Row],[Total]]-VENTAS[[#This Row],[Comisión 10%]]-VENTAS[[#This Row],[Costo SIN Comision]]</f>
        <v>-2.2</v>
      </c>
      <c r="M1800" s="52" t="s">
        <v>20994</v>
      </c>
      <c r="N1800" s="53" t="s">
        <v>21165</v>
      </c>
    </row>
    <row r="1801" s="4" customFormat="1" ht="20" customHeight="1" spans="1:14">
      <c r="A1801" s="50">
        <v>45570</v>
      </c>
      <c r="B1801" s="51" t="s">
        <v>20994</v>
      </c>
      <c r="C1801" s="51" t="s">
        <v>20994</v>
      </c>
      <c r="D1801" s="51" t="s">
        <v>20994</v>
      </c>
      <c r="E1801" s="51" t="s">
        <v>21166</v>
      </c>
      <c r="F1801" s="15" t="str">
        <f>IFERROR(VLOOKUP(VENTAS[[#This Row],[Código del producto Vendido]],STOCK[],5,FALSE),"-")</f>
        <v>-</v>
      </c>
      <c r="G1801" s="51">
        <v>1</v>
      </c>
      <c r="H1801" s="52">
        <v>20</v>
      </c>
      <c r="I1801" s="16">
        <f>VENTAS[[#This Row],[Cantidad]]*VENTAS[[#This Row],[Precio Venta]]</f>
        <v>20</v>
      </c>
      <c r="J1801" s="16">
        <f>IF(VENTAS[[#This Row],[Nombre del Gestor]]&gt;1,VENTAS[[#This Row],[Total]]*10%,0)</f>
        <v>2</v>
      </c>
      <c r="K18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801" s="16">
        <f>VENTAS[[#This Row],[Total]]-VENTAS[[#This Row],[Comisión 10%]]-VENTAS[[#This Row],[Costo SIN Comision]]</f>
        <v>-2</v>
      </c>
      <c r="M1801" s="52" t="s">
        <v>20994</v>
      </c>
      <c r="N1801" s="53" t="s">
        <v>21167</v>
      </c>
    </row>
    <row r="1802" s="4" customFormat="1" ht="20" customHeight="1" spans="1:14">
      <c r="A1802" s="50">
        <v>45570</v>
      </c>
      <c r="B1802" s="51" t="s">
        <v>20994</v>
      </c>
      <c r="C1802" s="51" t="s">
        <v>20994</v>
      </c>
      <c r="D1802" s="51" t="s">
        <v>20994</v>
      </c>
      <c r="E1802" s="51" t="s">
        <v>21168</v>
      </c>
      <c r="F1802" s="15" t="str">
        <f>IFERROR(VLOOKUP(VENTAS[[#This Row],[Código del producto Vendido]],STOCK[],5,FALSE),"-")</f>
        <v>-</v>
      </c>
      <c r="G1802" s="51">
        <v>2</v>
      </c>
      <c r="H1802" s="52">
        <v>5</v>
      </c>
      <c r="I1802" s="16">
        <f>VENTAS[[#This Row],[Cantidad]]*VENTAS[[#This Row],[Precio Venta]]</f>
        <v>10</v>
      </c>
      <c r="J1802" s="16">
        <f>IF(VENTAS[[#This Row],[Nombre del Gestor]]&gt;1,VENTAS[[#This Row],[Total]]*10%,0)</f>
        <v>1</v>
      </c>
      <c r="K18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802" s="16">
        <f>VENTAS[[#This Row],[Total]]-VENTAS[[#This Row],[Comisión 10%]]-VENTAS[[#This Row],[Costo SIN Comision]]</f>
        <v>-1</v>
      </c>
      <c r="M1802" s="52" t="s">
        <v>20994</v>
      </c>
      <c r="N1802" s="53" t="s">
        <v>21169</v>
      </c>
    </row>
    <row r="1803" s="4" customFormat="1" ht="20" customHeight="1" spans="1:14">
      <c r="A1803" s="50">
        <v>45570</v>
      </c>
      <c r="B1803" s="51" t="s">
        <v>20994</v>
      </c>
      <c r="C1803" s="51" t="s">
        <v>20994</v>
      </c>
      <c r="D1803" s="51" t="s">
        <v>20994</v>
      </c>
      <c r="E1803" s="51" t="s">
        <v>21170</v>
      </c>
      <c r="F1803" s="15" t="str">
        <f>IFERROR(VLOOKUP(VENTAS[[#This Row],[Código del producto Vendido]],STOCK[],5,FALSE),"-")</f>
        <v>-</v>
      </c>
      <c r="G1803" s="51">
        <v>1</v>
      </c>
      <c r="H1803" s="52">
        <v>5</v>
      </c>
      <c r="I1803" s="16">
        <f>VENTAS[[#This Row],[Cantidad]]*VENTAS[[#This Row],[Precio Venta]]</f>
        <v>5</v>
      </c>
      <c r="J1803" s="16">
        <f>IF(VENTAS[[#This Row],[Nombre del Gestor]]&gt;1,VENTAS[[#This Row],[Total]]*10%,0)</f>
        <v>0.5</v>
      </c>
      <c r="K18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803" s="16">
        <f>VENTAS[[#This Row],[Total]]-VENTAS[[#This Row],[Comisión 10%]]-VENTAS[[#This Row],[Costo SIN Comision]]</f>
        <v>-0.5</v>
      </c>
      <c r="M1803" s="52" t="s">
        <v>20994</v>
      </c>
      <c r="N1803" s="53" t="s">
        <v>21171</v>
      </c>
    </row>
    <row r="1804" s="4" customFormat="1" ht="20" customHeight="1" spans="1:14">
      <c r="A1804" s="50">
        <v>45570</v>
      </c>
      <c r="B1804" s="51" t="s">
        <v>20994</v>
      </c>
      <c r="C1804" s="51" t="s">
        <v>20994</v>
      </c>
      <c r="D1804" s="51" t="s">
        <v>20994</v>
      </c>
      <c r="E1804" s="51" t="s">
        <v>21149</v>
      </c>
      <c r="F1804" s="15" t="str">
        <f>IFERROR(VLOOKUP(VENTAS[[#This Row],[Código del producto Vendido]],STOCK[],5,FALSE),"-")</f>
        <v>-</v>
      </c>
      <c r="G1804" s="51">
        <v>1</v>
      </c>
      <c r="H1804" s="52">
        <v>5</v>
      </c>
      <c r="I1804" s="16">
        <f>VENTAS[[#This Row],[Cantidad]]*VENTAS[[#This Row],[Precio Venta]]</f>
        <v>5</v>
      </c>
      <c r="J1804" s="16">
        <f>IF(VENTAS[[#This Row],[Nombre del Gestor]]&gt;1,VENTAS[[#This Row],[Total]]*10%,0)</f>
        <v>0.5</v>
      </c>
      <c r="K18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804" s="16">
        <f>VENTAS[[#This Row],[Total]]-VENTAS[[#This Row],[Comisión 10%]]-VENTAS[[#This Row],[Costo SIN Comision]]</f>
        <v>-0.5</v>
      </c>
      <c r="M1804" s="52" t="s">
        <v>20994</v>
      </c>
      <c r="N1804" s="53" t="s">
        <v>21172</v>
      </c>
    </row>
    <row r="1805" s="4" customFormat="1" ht="20" customHeight="1" spans="1:14">
      <c r="A1805" s="50">
        <v>45570</v>
      </c>
      <c r="B1805" s="51" t="s">
        <v>20994</v>
      </c>
      <c r="C1805" s="51" t="s">
        <v>20994</v>
      </c>
      <c r="D1805" s="51" t="s">
        <v>20994</v>
      </c>
      <c r="E1805" s="51" t="s">
        <v>21149</v>
      </c>
      <c r="F1805" s="15" t="str">
        <f>IFERROR(VLOOKUP(VENTAS[[#This Row],[Código del producto Vendido]],STOCK[],5,FALSE),"-")</f>
        <v>-</v>
      </c>
      <c r="G1805" s="51">
        <v>1</v>
      </c>
      <c r="H1805" s="52">
        <v>5</v>
      </c>
      <c r="I1805" s="16">
        <f>VENTAS[[#This Row],[Cantidad]]*VENTAS[[#This Row],[Precio Venta]]</f>
        <v>5</v>
      </c>
      <c r="J1805" s="16">
        <f>IF(VENTAS[[#This Row],[Nombre del Gestor]]&gt;1,VENTAS[[#This Row],[Total]]*10%,0)</f>
        <v>0.5</v>
      </c>
      <c r="K18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805" s="16">
        <f>VENTAS[[#This Row],[Total]]-VENTAS[[#This Row],[Comisión 10%]]-VENTAS[[#This Row],[Costo SIN Comision]]</f>
        <v>-0.5</v>
      </c>
      <c r="M1805" s="52" t="s">
        <v>20994</v>
      </c>
      <c r="N1805" s="53" t="s">
        <v>21173</v>
      </c>
    </row>
    <row r="1806" s="4" customFormat="1" ht="20" customHeight="1" spans="1:14">
      <c r="A1806" s="50">
        <v>45571</v>
      </c>
      <c r="B1806" s="51" t="s">
        <v>20994</v>
      </c>
      <c r="C1806" s="51" t="s">
        <v>20994</v>
      </c>
      <c r="D1806" s="51" t="s">
        <v>20994</v>
      </c>
      <c r="E1806" s="51" t="s">
        <v>21174</v>
      </c>
      <c r="F1806" s="15" t="str">
        <f>IFERROR(VLOOKUP(VENTAS[[#This Row],[Código del producto Vendido]],STOCK[],5,FALSE),"-")</f>
        <v>-</v>
      </c>
      <c r="G1806" s="51">
        <v>6</v>
      </c>
      <c r="H1806" s="52">
        <v>2</v>
      </c>
      <c r="I1806" s="16">
        <f>VENTAS[[#This Row],[Cantidad]]*VENTAS[[#This Row],[Precio Venta]]</f>
        <v>12</v>
      </c>
      <c r="J1806" s="16">
        <f>IF(VENTAS[[#This Row],[Nombre del Gestor]]&gt;1,VENTAS[[#This Row],[Total]]*10%,0)</f>
        <v>1.2</v>
      </c>
      <c r="K18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806" s="16">
        <f>VENTAS[[#This Row],[Total]]-VENTAS[[#This Row],[Comisión 10%]]-VENTAS[[#This Row],[Costo SIN Comision]]</f>
        <v>-1.2</v>
      </c>
      <c r="M1806" s="52" t="s">
        <v>20994</v>
      </c>
      <c r="N1806" s="53" t="s">
        <v>21175</v>
      </c>
    </row>
    <row r="1807" s="4" customFormat="1" ht="20" customHeight="1" spans="1:14">
      <c r="A1807" s="50">
        <v>45571</v>
      </c>
      <c r="B1807" s="51" t="s">
        <v>20994</v>
      </c>
      <c r="C1807" s="51" t="s">
        <v>20994</v>
      </c>
      <c r="D1807" s="51" t="s">
        <v>20395</v>
      </c>
      <c r="E1807" s="51" t="s">
        <v>20956</v>
      </c>
      <c r="F1807" s="15" t="str">
        <f>IFERROR(VLOOKUP(VENTAS[[#This Row],[Código del producto Vendido]],STOCK[],5,FALSE),"-")</f>
        <v>-</v>
      </c>
      <c r="G1807" s="51">
        <v>1</v>
      </c>
      <c r="H1807" s="52">
        <v>15</v>
      </c>
      <c r="I1807" s="16">
        <f>VENTAS[[#This Row],[Cantidad]]*VENTAS[[#This Row],[Precio Venta]]</f>
        <v>15</v>
      </c>
      <c r="J1807" s="16">
        <f>IF(VENTAS[[#This Row],[Nombre del Gestor]]&gt;1,VENTAS[[#This Row],[Total]]*10%,0)</f>
        <v>1.5</v>
      </c>
      <c r="K18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807" s="16">
        <f>VENTAS[[#This Row],[Total]]-VENTAS[[#This Row],[Comisión 10%]]-VENTAS[[#This Row],[Costo SIN Comision]]</f>
        <v>-1.5</v>
      </c>
      <c r="M1807" s="52" t="s">
        <v>20994</v>
      </c>
      <c r="N1807" s="53" t="s">
        <v>21176</v>
      </c>
    </row>
    <row r="1808" s="4" customFormat="1" ht="20" customHeight="1" spans="1:14">
      <c r="A1808" s="50">
        <v>45572</v>
      </c>
      <c r="B1808" s="51" t="s">
        <v>20994</v>
      </c>
      <c r="C1808" s="51" t="s">
        <v>20994</v>
      </c>
      <c r="D1808" s="51" t="s">
        <v>20395</v>
      </c>
      <c r="E1808" s="51" t="s">
        <v>20854</v>
      </c>
      <c r="F1808" s="15" t="str">
        <f>IFERROR(VLOOKUP(VENTAS[[#This Row],[Código del producto Vendido]],STOCK[],5,FALSE),"-")</f>
        <v>-</v>
      </c>
      <c r="G1808" s="51">
        <v>1</v>
      </c>
      <c r="H1808" s="52">
        <v>25</v>
      </c>
      <c r="I1808" s="16">
        <f>VENTAS[[#This Row],[Cantidad]]*VENTAS[[#This Row],[Precio Venta]]</f>
        <v>25</v>
      </c>
      <c r="J1808" s="16">
        <f>IF(VENTAS[[#This Row],[Nombre del Gestor]]&gt;1,VENTAS[[#This Row],[Total]]*10%,0)</f>
        <v>2.5</v>
      </c>
      <c r="K18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08" s="16">
        <f>VENTAS[[#This Row],[Total]]-VENTAS[[#This Row],[Comisión 10%]]-VENTAS[[#This Row],[Costo SIN Comision]]</f>
        <v>-2.5</v>
      </c>
      <c r="M1808" s="52" t="s">
        <v>20994</v>
      </c>
      <c r="N1808" s="53" t="s">
        <v>21177</v>
      </c>
    </row>
    <row r="1809" s="4" customFormat="1" ht="20" customHeight="1" spans="1:14">
      <c r="A1809" s="50">
        <v>45572</v>
      </c>
      <c r="B1809" s="51" t="s">
        <v>20994</v>
      </c>
      <c r="C1809" s="51" t="s">
        <v>20994</v>
      </c>
      <c r="D1809" s="51" t="s">
        <v>20395</v>
      </c>
      <c r="E1809" s="51" t="s">
        <v>20913</v>
      </c>
      <c r="F1809" s="15" t="str">
        <f>IFERROR(VLOOKUP(VENTAS[[#This Row],[Código del producto Vendido]],STOCK[],5,FALSE),"-")</f>
        <v>-</v>
      </c>
      <c r="G1809" s="51">
        <v>1</v>
      </c>
      <c r="H1809" s="52">
        <v>40</v>
      </c>
      <c r="I1809" s="16">
        <f>VENTAS[[#This Row],[Cantidad]]*VENTAS[[#This Row],[Precio Venta]]</f>
        <v>40</v>
      </c>
      <c r="J1809" s="16">
        <f>IF(VENTAS[[#This Row],[Nombre del Gestor]]&gt;1,VENTAS[[#This Row],[Total]]*10%,0)</f>
        <v>4</v>
      </c>
      <c r="K18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809" s="16">
        <f>VENTAS[[#This Row],[Total]]-VENTAS[[#This Row],[Comisión 10%]]-VENTAS[[#This Row],[Costo SIN Comision]]</f>
        <v>-4</v>
      </c>
      <c r="M1809" s="52" t="s">
        <v>20994</v>
      </c>
      <c r="N1809" s="53" t="s">
        <v>21178</v>
      </c>
    </row>
    <row r="1810" s="4" customFormat="1" ht="20" customHeight="1" spans="1:14">
      <c r="A1810" s="50">
        <v>45572</v>
      </c>
      <c r="B1810" s="51" t="s">
        <v>20994</v>
      </c>
      <c r="C1810" s="51" t="s">
        <v>20994</v>
      </c>
      <c r="D1810" s="51" t="s">
        <v>20253</v>
      </c>
      <c r="E1810" s="51" t="s">
        <v>20933</v>
      </c>
      <c r="F1810" s="15" t="str">
        <f>IFERROR(VLOOKUP(VENTAS[[#This Row],[Código del producto Vendido]],STOCK[],5,FALSE),"-")</f>
        <v>-</v>
      </c>
      <c r="G1810" s="51">
        <v>1</v>
      </c>
      <c r="H1810" s="52">
        <v>30</v>
      </c>
      <c r="I1810" s="16">
        <f>VENTAS[[#This Row],[Cantidad]]*VENTAS[[#This Row],[Precio Venta]]</f>
        <v>30</v>
      </c>
      <c r="J1810" s="16">
        <f>IF(VENTAS[[#This Row],[Nombre del Gestor]]&gt;1,VENTAS[[#This Row],[Total]]*10%,0)</f>
        <v>3</v>
      </c>
      <c r="K18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10" s="16">
        <f>VENTAS[[#This Row],[Total]]-VENTAS[[#This Row],[Comisión 10%]]-VENTAS[[#This Row],[Costo SIN Comision]]</f>
        <v>-3</v>
      </c>
      <c r="M1810" s="52" t="s">
        <v>20994</v>
      </c>
      <c r="N1810" s="53" t="s">
        <v>21179</v>
      </c>
    </row>
    <row r="1811" s="4" customFormat="1" ht="20" customHeight="1" spans="1:14">
      <c r="A1811" s="50">
        <v>45572</v>
      </c>
      <c r="B1811" s="51" t="s">
        <v>20994</v>
      </c>
      <c r="C1811" s="51" t="s">
        <v>20994</v>
      </c>
      <c r="D1811" s="51" t="s">
        <v>21180</v>
      </c>
      <c r="E1811" s="51" t="s">
        <v>16978</v>
      </c>
      <c r="F1811" s="15" t="str">
        <f>IFERROR(VLOOKUP(VENTAS[[#This Row],[Código del producto Vendido]],STOCK[],5,FALSE),"-")</f>
        <v>Mono Sailor con botón delantero y cinturón naranja quemada - Talla S</v>
      </c>
      <c r="G1811" s="51">
        <v>1</v>
      </c>
      <c r="H1811" s="52">
        <v>35</v>
      </c>
      <c r="I1811" s="16">
        <f>VENTAS[[#This Row],[Cantidad]]*VENTAS[[#This Row],[Precio Venta]]</f>
        <v>35</v>
      </c>
      <c r="J1811" s="16">
        <f>IF(VENTAS[[#This Row],[Nombre del Gestor]]&gt;1,VENTAS[[#This Row],[Total]]*10%,0)</f>
        <v>3.5</v>
      </c>
      <c r="K18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11.57</v>
      </c>
      <c r="L1811" s="16">
        <f>VENTAS[[#This Row],[Total]]-VENTAS[[#This Row],[Comisión 10%]]-VENTAS[[#This Row],[Costo SIN Comision]]</f>
        <v>19.93</v>
      </c>
      <c r="M1811" s="52" t="s">
        <v>20994</v>
      </c>
      <c r="N1811" s="53" t="s">
        <v>21181</v>
      </c>
    </row>
    <row r="1812" s="4" customFormat="1" ht="20" customHeight="1" spans="1:14">
      <c r="A1812" s="50">
        <v>45572</v>
      </c>
      <c r="B1812" s="51" t="s">
        <v>20994</v>
      </c>
      <c r="C1812" s="51" t="s">
        <v>20994</v>
      </c>
      <c r="D1812" s="51" t="s">
        <v>20147</v>
      </c>
      <c r="E1812" s="51" t="s">
        <v>20298</v>
      </c>
      <c r="F1812" s="15" t="str">
        <f>IFERROR(VLOOKUP(VENTAS[[#This Row],[Código del producto Vendido]],STOCK[],5,FALSE),"-")</f>
        <v>-</v>
      </c>
      <c r="G1812" s="51">
        <v>1</v>
      </c>
      <c r="H1812" s="52">
        <v>25</v>
      </c>
      <c r="I1812" s="16">
        <f>VENTAS[[#This Row],[Cantidad]]*VENTAS[[#This Row],[Precio Venta]]</f>
        <v>25</v>
      </c>
      <c r="J1812" s="16">
        <f>IF(VENTAS[[#This Row],[Nombre del Gestor]]&gt;1,VENTAS[[#This Row],[Total]]*10%,0)</f>
        <v>2.5</v>
      </c>
      <c r="K18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12" s="16">
        <f>VENTAS[[#This Row],[Total]]-VENTAS[[#This Row],[Comisión 10%]]-VENTAS[[#This Row],[Costo SIN Comision]]</f>
        <v>-2.5</v>
      </c>
      <c r="M1812" s="52" t="s">
        <v>20994</v>
      </c>
      <c r="N1812" s="53" t="s">
        <v>21182</v>
      </c>
    </row>
    <row r="1813" s="4" customFormat="1" ht="20" customHeight="1" spans="1:14">
      <c r="A1813" s="50">
        <v>45572</v>
      </c>
      <c r="B1813" s="51" t="s">
        <v>20994</v>
      </c>
      <c r="C1813" s="51" t="s">
        <v>20994</v>
      </c>
      <c r="D1813" s="51" t="s">
        <v>19647</v>
      </c>
      <c r="E1813" s="51" t="s">
        <v>16546</v>
      </c>
      <c r="F1813" s="15" t="str">
        <f>IFERROR(VLOOKUP(VENTAS[[#This Row],[Código del producto Vendido]],STOCK[],5,FALSE),"-")</f>
        <v>Pezoneras de silicona - Talla Unitalla</v>
      </c>
      <c r="G1813" s="51">
        <v>1</v>
      </c>
      <c r="H1813" s="52">
        <v>5</v>
      </c>
      <c r="I1813" s="16">
        <f>VENTAS[[#This Row],[Cantidad]]*VENTAS[[#This Row],[Precio Venta]]</f>
        <v>5</v>
      </c>
      <c r="J1813" s="16">
        <f>IF(VENTAS[[#This Row],[Nombre del Gestor]]&gt;1,VENTAS[[#This Row],[Total]]*10%,0)</f>
        <v>0.5</v>
      </c>
      <c r="K18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2.03</v>
      </c>
      <c r="L1813" s="16">
        <f>VENTAS[[#This Row],[Total]]-VENTAS[[#This Row],[Comisión 10%]]-VENTAS[[#This Row],[Costo SIN Comision]]</f>
        <v>2.47</v>
      </c>
      <c r="M1813" s="52" t="s">
        <v>20994</v>
      </c>
      <c r="N1813" s="53" t="s">
        <v>21183</v>
      </c>
    </row>
    <row r="1814" s="4" customFormat="1" ht="20" customHeight="1" spans="1:14">
      <c r="A1814" s="50">
        <v>45572</v>
      </c>
      <c r="B1814" s="51" t="s">
        <v>20994</v>
      </c>
      <c r="C1814" s="51" t="s">
        <v>20994</v>
      </c>
      <c r="D1814" s="51" t="s">
        <v>19647</v>
      </c>
      <c r="E1814" s="51" t="s">
        <v>20935</v>
      </c>
      <c r="F1814" s="15" t="str">
        <f>IFERROR(VLOOKUP(VENTAS[[#This Row],[Código del producto Vendido]],STOCK[],5,FALSE),"-")</f>
        <v>-</v>
      </c>
      <c r="G1814" s="51">
        <v>1</v>
      </c>
      <c r="H1814" s="52">
        <v>22</v>
      </c>
      <c r="I1814" s="16">
        <f>VENTAS[[#This Row],[Cantidad]]*VENTAS[[#This Row],[Precio Venta]]</f>
        <v>22</v>
      </c>
      <c r="J1814" s="16">
        <f>IF(VENTAS[[#This Row],[Nombre del Gestor]]&gt;1,VENTAS[[#This Row],[Total]]*10%,0)</f>
        <v>2.2</v>
      </c>
      <c r="K18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814" s="16">
        <f>VENTAS[[#This Row],[Total]]-VENTAS[[#This Row],[Comisión 10%]]-VENTAS[[#This Row],[Costo SIN Comision]]</f>
        <v>-2.2</v>
      </c>
      <c r="M1814" s="52" t="s">
        <v>20994</v>
      </c>
      <c r="N1814" s="53" t="s">
        <v>21184</v>
      </c>
    </row>
    <row r="1815" s="4" customFormat="1" ht="20" customHeight="1" spans="1:14">
      <c r="A1815" s="50">
        <v>45572</v>
      </c>
      <c r="B1815" s="51" t="s">
        <v>20994</v>
      </c>
      <c r="C1815" s="51" t="s">
        <v>20994</v>
      </c>
      <c r="D1815" s="51" t="s">
        <v>19647</v>
      </c>
      <c r="E1815" s="51" t="s">
        <v>20925</v>
      </c>
      <c r="F1815" s="15" t="str">
        <f>IFERROR(VLOOKUP(VENTAS[[#This Row],[Código del producto Vendido]],STOCK[],5,FALSE),"-")</f>
        <v>-</v>
      </c>
      <c r="G1815" s="51">
        <v>0</v>
      </c>
      <c r="H1815" s="52">
        <v>35</v>
      </c>
      <c r="I1815" s="16">
        <f>VENTAS[[#This Row],[Cantidad]]*VENTAS[[#This Row],[Precio Venta]]</f>
        <v>0</v>
      </c>
      <c r="J1815" s="16">
        <f>IF(VENTAS[[#This Row],[Nombre del Gestor]]&gt;1,VENTAS[[#This Row],[Total]]*10%,0)</f>
        <v>0</v>
      </c>
      <c r="K18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815" s="16">
        <f>VENTAS[[#This Row],[Total]]-VENTAS[[#This Row],[Comisión 10%]]-VENTAS[[#This Row],[Costo SIN Comision]]</f>
        <v>0</v>
      </c>
      <c r="M1815" s="52" t="s">
        <v>20994</v>
      </c>
      <c r="N1815" s="53" t="s">
        <v>21185</v>
      </c>
    </row>
    <row r="1816" s="4" customFormat="1" ht="20" customHeight="1" spans="1:14">
      <c r="A1816" s="50">
        <v>45572</v>
      </c>
      <c r="B1816" s="51" t="s">
        <v>20994</v>
      </c>
      <c r="C1816" s="51" t="s">
        <v>20994</v>
      </c>
      <c r="D1816" s="51" t="s">
        <v>19647</v>
      </c>
      <c r="E1816" s="51" t="s">
        <v>20869</v>
      </c>
      <c r="F1816" s="15" t="str">
        <f>IFERROR(VLOOKUP(VENTAS[[#This Row],[Código del producto Vendido]],STOCK[],5,FALSE),"-")</f>
        <v>-</v>
      </c>
      <c r="G1816" s="51">
        <v>0</v>
      </c>
      <c r="H1816" s="52">
        <v>20</v>
      </c>
      <c r="I1816" s="16">
        <f>VENTAS[[#This Row],[Cantidad]]*VENTAS[[#This Row],[Precio Venta]]</f>
        <v>0</v>
      </c>
      <c r="J1816" s="16">
        <f>IF(VENTAS[[#This Row],[Nombre del Gestor]]&gt;1,VENTAS[[#This Row],[Total]]*10%,0)</f>
        <v>0</v>
      </c>
      <c r="K18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816" s="16">
        <f>VENTAS[[#This Row],[Total]]-VENTAS[[#This Row],[Comisión 10%]]-VENTAS[[#This Row],[Costo SIN Comision]]</f>
        <v>0</v>
      </c>
      <c r="M1816" s="52" t="s">
        <v>20994</v>
      </c>
      <c r="N1816" s="53" t="s">
        <v>21186</v>
      </c>
    </row>
    <row r="1817" s="4" customFormat="1" ht="20" customHeight="1" spans="1:14">
      <c r="A1817" s="50">
        <v>45572</v>
      </c>
      <c r="B1817" s="51" t="s">
        <v>20994</v>
      </c>
      <c r="C1817" s="51" t="s">
        <v>20994</v>
      </c>
      <c r="D1817" s="51" t="s">
        <v>20377</v>
      </c>
      <c r="E1817" s="51" t="s">
        <v>20934</v>
      </c>
      <c r="F1817" s="15" t="str">
        <f>IFERROR(VLOOKUP(VENTAS[[#This Row],[Código del producto Vendido]],STOCK[],5,FALSE),"-")</f>
        <v>-</v>
      </c>
      <c r="G1817" s="51">
        <v>1</v>
      </c>
      <c r="H1817" s="52">
        <v>30</v>
      </c>
      <c r="I1817" s="16">
        <f>VENTAS[[#This Row],[Cantidad]]*VENTAS[[#This Row],[Precio Venta]]</f>
        <v>30</v>
      </c>
      <c r="J1817" s="16">
        <f>IF(VENTAS[[#This Row],[Nombre del Gestor]]&gt;1,VENTAS[[#This Row],[Total]]*10%,0)</f>
        <v>3</v>
      </c>
      <c r="K18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17" s="16">
        <f>VENTAS[[#This Row],[Total]]-VENTAS[[#This Row],[Comisión 10%]]-VENTAS[[#This Row],[Costo SIN Comision]]</f>
        <v>-3</v>
      </c>
      <c r="M1817" s="52" t="s">
        <v>20994</v>
      </c>
      <c r="N1817" s="53" t="s">
        <v>21187</v>
      </c>
    </row>
    <row r="1818" s="4" customFormat="1" ht="20" customHeight="1" spans="1:14">
      <c r="A1818" s="50">
        <v>45572</v>
      </c>
      <c r="B1818" s="51" t="s">
        <v>20994</v>
      </c>
      <c r="C1818" s="51" t="s">
        <v>20994</v>
      </c>
      <c r="D1818" s="51" t="s">
        <v>20377</v>
      </c>
      <c r="E1818" s="51" t="s">
        <v>20943</v>
      </c>
      <c r="F1818" s="15" t="str">
        <f>IFERROR(VLOOKUP(VENTAS[[#This Row],[Código del producto Vendido]],STOCK[],5,FALSE),"-")</f>
        <v>-</v>
      </c>
      <c r="G1818" s="51">
        <v>1</v>
      </c>
      <c r="H1818" s="52">
        <v>20</v>
      </c>
      <c r="I1818" s="16">
        <f>VENTAS[[#This Row],[Cantidad]]*VENTAS[[#This Row],[Precio Venta]]</f>
        <v>20</v>
      </c>
      <c r="J1818" s="16">
        <f>IF(VENTAS[[#This Row],[Nombre del Gestor]]&gt;1,VENTAS[[#This Row],[Total]]*10%,0)</f>
        <v>2</v>
      </c>
      <c r="K18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818" s="16">
        <f>VENTAS[[#This Row],[Total]]-VENTAS[[#This Row],[Comisión 10%]]-VENTAS[[#This Row],[Costo SIN Comision]]</f>
        <v>-2</v>
      </c>
      <c r="M1818" s="52" t="s">
        <v>20994</v>
      </c>
      <c r="N1818" s="53" t="s">
        <v>21188</v>
      </c>
    </row>
    <row r="1819" s="4" customFormat="1" ht="20" customHeight="1" spans="1:14">
      <c r="A1819" s="50">
        <v>45572</v>
      </c>
      <c r="B1819" s="51" t="s">
        <v>20994</v>
      </c>
      <c r="C1819" s="51" t="s">
        <v>20994</v>
      </c>
      <c r="D1819" s="51" t="s">
        <v>20377</v>
      </c>
      <c r="E1819" s="51" t="s">
        <v>21189</v>
      </c>
      <c r="F1819" s="15" t="str">
        <f>IFERROR(VLOOKUP(VENTAS[[#This Row],[Código del producto Vendido]],STOCK[],5,FALSE),"-")</f>
        <v>-</v>
      </c>
      <c r="G1819" s="51">
        <v>1</v>
      </c>
      <c r="H1819" s="52">
        <v>30</v>
      </c>
      <c r="I1819" s="16">
        <f>VENTAS[[#This Row],[Cantidad]]*VENTAS[[#This Row],[Precio Venta]]</f>
        <v>30</v>
      </c>
      <c r="J1819" s="16">
        <f>IF(VENTAS[[#This Row],[Nombre del Gestor]]&gt;1,VENTAS[[#This Row],[Total]]*10%,0)</f>
        <v>3</v>
      </c>
      <c r="K18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19" s="16">
        <f>VENTAS[[#This Row],[Total]]-VENTAS[[#This Row],[Comisión 10%]]-VENTAS[[#This Row],[Costo SIN Comision]]</f>
        <v>-3</v>
      </c>
      <c r="M1819" s="52" t="s">
        <v>20994</v>
      </c>
      <c r="N1819" s="53" t="s">
        <v>21190</v>
      </c>
    </row>
    <row r="1820" s="4" customFormat="1" ht="20" customHeight="1" spans="1:14">
      <c r="A1820" s="50">
        <v>45572</v>
      </c>
      <c r="B1820" s="51" t="s">
        <v>20994</v>
      </c>
      <c r="C1820" s="51" t="s">
        <v>20994</v>
      </c>
      <c r="D1820" s="51" t="s">
        <v>20377</v>
      </c>
      <c r="E1820" s="51" t="s">
        <v>20928</v>
      </c>
      <c r="F1820" s="15" t="str">
        <f>IFERROR(VLOOKUP(VENTAS[[#This Row],[Código del producto Vendido]],STOCK[],5,FALSE),"-")</f>
        <v>-</v>
      </c>
      <c r="G1820" s="51">
        <v>1</v>
      </c>
      <c r="H1820" s="52">
        <v>20</v>
      </c>
      <c r="I1820" s="16">
        <f>VENTAS[[#This Row],[Cantidad]]*VENTAS[[#This Row],[Precio Venta]]</f>
        <v>20</v>
      </c>
      <c r="J1820" s="16">
        <f>IF(VENTAS[[#This Row],[Nombre del Gestor]]&gt;1,VENTAS[[#This Row],[Total]]*10%,0)</f>
        <v>2</v>
      </c>
      <c r="K18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820" s="16">
        <f>VENTAS[[#This Row],[Total]]-VENTAS[[#This Row],[Comisión 10%]]-VENTAS[[#This Row],[Costo SIN Comision]]</f>
        <v>-2</v>
      </c>
      <c r="M1820" s="52" t="s">
        <v>20994</v>
      </c>
      <c r="N1820" s="53" t="s">
        <v>21191</v>
      </c>
    </row>
    <row r="1821" s="4" customFormat="1" ht="20" customHeight="1" spans="1:14">
      <c r="A1821" s="50">
        <v>45572</v>
      </c>
      <c r="B1821" s="51" t="s">
        <v>20994</v>
      </c>
      <c r="C1821" s="51" t="s">
        <v>20994</v>
      </c>
      <c r="D1821" s="51" t="s">
        <v>20377</v>
      </c>
      <c r="E1821" s="51" t="s">
        <v>20860</v>
      </c>
      <c r="F1821" s="15" t="str">
        <f>IFERROR(VLOOKUP(VENTAS[[#This Row],[Código del producto Vendido]],STOCK[],5,FALSE),"-")</f>
        <v>-</v>
      </c>
      <c r="G1821" s="51">
        <v>1</v>
      </c>
      <c r="H1821" s="52">
        <v>40</v>
      </c>
      <c r="I1821" s="16">
        <f>VENTAS[[#This Row],[Cantidad]]*VENTAS[[#This Row],[Precio Venta]]</f>
        <v>40</v>
      </c>
      <c r="J1821" s="16">
        <f>IF(VENTAS[[#This Row],[Nombre del Gestor]]&gt;1,VENTAS[[#This Row],[Total]]*10%,0)</f>
        <v>4</v>
      </c>
      <c r="K18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821" s="16">
        <f>VENTAS[[#This Row],[Total]]-VENTAS[[#This Row],[Comisión 10%]]-VENTAS[[#This Row],[Costo SIN Comision]]</f>
        <v>-4</v>
      </c>
      <c r="M1821" s="52" t="s">
        <v>20994</v>
      </c>
      <c r="N1821" s="53" t="s">
        <v>21192</v>
      </c>
    </row>
    <row r="1822" s="4" customFormat="1" ht="20" customHeight="1" spans="1:14">
      <c r="A1822" s="50">
        <v>45572</v>
      </c>
      <c r="B1822" s="51" t="s">
        <v>20994</v>
      </c>
      <c r="C1822" s="51" t="s">
        <v>20994</v>
      </c>
      <c r="D1822" s="51" t="s">
        <v>20377</v>
      </c>
      <c r="E1822" s="51" t="s">
        <v>21193</v>
      </c>
      <c r="F1822" s="15" t="str">
        <f>IFERROR(VLOOKUP(VENTAS[[#This Row],[Código del producto Vendido]],STOCK[],5,FALSE),"-")</f>
        <v>-</v>
      </c>
      <c r="G1822" s="51">
        <v>1</v>
      </c>
      <c r="H1822" s="52">
        <v>30</v>
      </c>
      <c r="I1822" s="16">
        <f>VENTAS[[#This Row],[Cantidad]]*VENTAS[[#This Row],[Precio Venta]]</f>
        <v>30</v>
      </c>
      <c r="J1822" s="16">
        <f>IF(VENTAS[[#This Row],[Nombre del Gestor]]&gt;1,VENTAS[[#This Row],[Total]]*10%,0)</f>
        <v>3</v>
      </c>
      <c r="K18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22" s="16">
        <f>VENTAS[[#This Row],[Total]]-VENTAS[[#This Row],[Comisión 10%]]-VENTAS[[#This Row],[Costo SIN Comision]]</f>
        <v>-3</v>
      </c>
      <c r="M1822" s="52" t="s">
        <v>20994</v>
      </c>
      <c r="N1822" s="53" t="s">
        <v>21194</v>
      </c>
    </row>
    <row r="1823" s="4" customFormat="1" ht="20" customHeight="1" spans="1:14">
      <c r="A1823" s="50">
        <v>45572</v>
      </c>
      <c r="B1823" s="51" t="s">
        <v>20994</v>
      </c>
      <c r="C1823" s="51" t="s">
        <v>20994</v>
      </c>
      <c r="D1823" s="51" t="s">
        <v>20377</v>
      </c>
      <c r="E1823" s="51" t="s">
        <v>20923</v>
      </c>
      <c r="F1823" s="15" t="str">
        <f>IFERROR(VLOOKUP(VENTAS[[#This Row],[Código del producto Vendido]],STOCK[],5,FALSE),"-")</f>
        <v>-</v>
      </c>
      <c r="G1823" s="51">
        <v>1</v>
      </c>
      <c r="H1823" s="52">
        <v>25</v>
      </c>
      <c r="I1823" s="16">
        <f>VENTAS[[#This Row],[Cantidad]]*VENTAS[[#This Row],[Precio Venta]]</f>
        <v>25</v>
      </c>
      <c r="J1823" s="16">
        <f>IF(VENTAS[[#This Row],[Nombre del Gestor]]&gt;1,VENTAS[[#This Row],[Total]]*10%,0)</f>
        <v>2.5</v>
      </c>
      <c r="K18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23" s="16">
        <f>VENTAS[[#This Row],[Total]]-VENTAS[[#This Row],[Comisión 10%]]-VENTAS[[#This Row],[Costo SIN Comision]]</f>
        <v>-2.5</v>
      </c>
      <c r="M1823" s="52" t="s">
        <v>20994</v>
      </c>
      <c r="N1823" s="53" t="s">
        <v>21195</v>
      </c>
    </row>
    <row r="1824" s="4" customFormat="1" ht="20" customHeight="1" spans="1:14">
      <c r="A1824" s="50">
        <v>45572</v>
      </c>
      <c r="B1824" s="51" t="s">
        <v>20994</v>
      </c>
      <c r="C1824" s="51" t="s">
        <v>20994</v>
      </c>
      <c r="D1824" s="51" t="s">
        <v>20892</v>
      </c>
      <c r="E1824" s="51" t="s">
        <v>20878</v>
      </c>
      <c r="F1824" s="15" t="str">
        <f>IFERROR(VLOOKUP(VENTAS[[#This Row],[Código del producto Vendido]],STOCK[],5,FALSE),"-")</f>
        <v>-</v>
      </c>
      <c r="G1824" s="51">
        <v>1</v>
      </c>
      <c r="H1824" s="52">
        <v>30</v>
      </c>
      <c r="I1824" s="16">
        <f>VENTAS[[#This Row],[Cantidad]]*VENTAS[[#This Row],[Precio Venta]]</f>
        <v>30</v>
      </c>
      <c r="J1824" s="16">
        <f>IF(VENTAS[[#This Row],[Nombre del Gestor]]&gt;1,VENTAS[[#This Row],[Total]]*10%,0)</f>
        <v>3</v>
      </c>
      <c r="K18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24" s="16">
        <f>VENTAS[[#This Row],[Total]]-VENTAS[[#This Row],[Comisión 10%]]-VENTAS[[#This Row],[Costo SIN Comision]]</f>
        <v>-3</v>
      </c>
      <c r="M1824" s="52" t="s">
        <v>20994</v>
      </c>
      <c r="N1824" s="53" t="s">
        <v>21196</v>
      </c>
    </row>
    <row r="1825" s="4" customFormat="1" ht="20" customHeight="1" spans="1:14">
      <c r="A1825" s="50">
        <v>45572</v>
      </c>
      <c r="B1825" s="51" t="s">
        <v>20994</v>
      </c>
      <c r="C1825" s="51" t="s">
        <v>20994</v>
      </c>
      <c r="D1825" s="51" t="s">
        <v>20505</v>
      </c>
      <c r="E1825" s="51" t="s">
        <v>20846</v>
      </c>
      <c r="F1825" s="15" t="str">
        <f>IFERROR(VLOOKUP(VENTAS[[#This Row],[Código del producto Vendido]],STOCK[],5,FALSE),"-")</f>
        <v>-</v>
      </c>
      <c r="G1825" s="51">
        <v>1</v>
      </c>
      <c r="H1825" s="52">
        <v>25</v>
      </c>
      <c r="I1825" s="16">
        <f>VENTAS[[#This Row],[Cantidad]]*VENTAS[[#This Row],[Precio Venta]]</f>
        <v>25</v>
      </c>
      <c r="J1825" s="16">
        <f>IF(VENTAS[[#This Row],[Nombre del Gestor]]&gt;1,VENTAS[[#This Row],[Total]]*10%,0)</f>
        <v>2.5</v>
      </c>
      <c r="K18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25" s="16">
        <f>VENTAS[[#This Row],[Total]]-VENTAS[[#This Row],[Comisión 10%]]-VENTAS[[#This Row],[Costo SIN Comision]]</f>
        <v>-2.5</v>
      </c>
      <c r="M1825" s="52" t="s">
        <v>20994</v>
      </c>
      <c r="N1825" s="53" t="s">
        <v>21197</v>
      </c>
    </row>
    <row r="1826" s="4" customFormat="1" ht="20" customHeight="1" spans="1:14">
      <c r="A1826" s="50">
        <v>45572</v>
      </c>
      <c r="B1826" s="51" t="s">
        <v>20994</v>
      </c>
      <c r="C1826" s="51" t="s">
        <v>20994</v>
      </c>
      <c r="D1826" s="51" t="s">
        <v>20901</v>
      </c>
      <c r="E1826" s="51" t="s">
        <v>20881</v>
      </c>
      <c r="F1826" s="15" t="str">
        <f>IFERROR(VLOOKUP(VENTAS[[#This Row],[Código del producto Vendido]],STOCK[],5,FALSE),"-")</f>
        <v>-</v>
      </c>
      <c r="G1826" s="51">
        <v>1</v>
      </c>
      <c r="H1826" s="52">
        <v>20</v>
      </c>
      <c r="I1826" s="16">
        <f>VENTAS[[#This Row],[Cantidad]]*VENTAS[[#This Row],[Precio Venta]]</f>
        <v>20</v>
      </c>
      <c r="J1826" s="16">
        <f>IF(VENTAS[[#This Row],[Nombre del Gestor]]&gt;1,VENTAS[[#This Row],[Total]]*10%,0)</f>
        <v>2</v>
      </c>
      <c r="K18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826" s="16">
        <f>VENTAS[[#This Row],[Total]]-VENTAS[[#This Row],[Comisión 10%]]-VENTAS[[#This Row],[Costo SIN Comision]]</f>
        <v>-2</v>
      </c>
      <c r="M1826" s="52" t="s">
        <v>20994</v>
      </c>
      <c r="N1826" s="53" t="s">
        <v>21198</v>
      </c>
    </row>
    <row r="1827" s="4" customFormat="1" ht="20" customHeight="1" spans="1:14">
      <c r="A1827" s="50">
        <v>45572</v>
      </c>
      <c r="B1827" s="51" t="s">
        <v>20994</v>
      </c>
      <c r="C1827" s="51" t="s">
        <v>20994</v>
      </c>
      <c r="D1827" s="51" t="s">
        <v>20388</v>
      </c>
      <c r="E1827" s="51" t="s">
        <v>20907</v>
      </c>
      <c r="F1827" s="15" t="str">
        <f>IFERROR(VLOOKUP(VENTAS[[#This Row],[Código del producto Vendido]],STOCK[],5,FALSE),"-")</f>
        <v>-</v>
      </c>
      <c r="G1827" s="51">
        <v>1</v>
      </c>
      <c r="H1827" s="52">
        <v>28</v>
      </c>
      <c r="I1827" s="16">
        <f>VENTAS[[#This Row],[Cantidad]]*VENTAS[[#This Row],[Precio Venta]]</f>
        <v>28</v>
      </c>
      <c r="J1827" s="16">
        <f>IF(VENTAS[[#This Row],[Nombre del Gestor]]&gt;1,VENTAS[[#This Row],[Total]]*10%,0)</f>
        <v>2.8</v>
      </c>
      <c r="K18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827" s="16">
        <f>VENTAS[[#This Row],[Total]]-VENTAS[[#This Row],[Comisión 10%]]-VENTAS[[#This Row],[Costo SIN Comision]]</f>
        <v>-2.8</v>
      </c>
      <c r="M1827" s="52" t="s">
        <v>20994</v>
      </c>
      <c r="N1827" s="53" t="s">
        <v>21199</v>
      </c>
    </row>
    <row r="1828" s="4" customFormat="1" ht="20" customHeight="1" spans="1:14">
      <c r="A1828" s="50">
        <v>45572</v>
      </c>
      <c r="B1828" s="51" t="s">
        <v>20994</v>
      </c>
      <c r="C1828" s="51" t="s">
        <v>20994</v>
      </c>
      <c r="D1828" s="51" t="s">
        <v>20690</v>
      </c>
      <c r="E1828" s="51" t="s">
        <v>20944</v>
      </c>
      <c r="F1828" s="15" t="str">
        <f>IFERROR(VLOOKUP(VENTAS[[#This Row],[Código del producto Vendido]],STOCK[],5,FALSE),"-")</f>
        <v>-</v>
      </c>
      <c r="G1828" s="51">
        <v>1</v>
      </c>
      <c r="H1828" s="52">
        <v>18</v>
      </c>
      <c r="I1828" s="16">
        <f>VENTAS[[#This Row],[Cantidad]]*VENTAS[[#This Row],[Precio Venta]]</f>
        <v>18</v>
      </c>
      <c r="J1828" s="16">
        <f>IF(VENTAS[[#This Row],[Nombre del Gestor]]&gt;1,VENTAS[[#This Row],[Total]]*10%,0)</f>
        <v>1.8</v>
      </c>
      <c r="K18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828" s="16">
        <f>VENTAS[[#This Row],[Total]]-VENTAS[[#This Row],[Comisión 10%]]-VENTAS[[#This Row],[Costo SIN Comision]]</f>
        <v>-1.8</v>
      </c>
      <c r="M1828" s="52" t="s">
        <v>20994</v>
      </c>
      <c r="N1828" s="53" t="s">
        <v>21200</v>
      </c>
    </row>
    <row r="1829" s="4" customFormat="1" ht="20" customHeight="1" spans="1:14">
      <c r="A1829" s="50">
        <v>45572</v>
      </c>
      <c r="B1829" s="51" t="s">
        <v>20994</v>
      </c>
      <c r="C1829" s="51" t="s">
        <v>20994</v>
      </c>
      <c r="D1829" s="51" t="s">
        <v>20994</v>
      </c>
      <c r="E1829" s="51" t="s">
        <v>21168</v>
      </c>
      <c r="F1829" s="15" t="str">
        <f>IFERROR(VLOOKUP(VENTAS[[#This Row],[Código del producto Vendido]],STOCK[],5,FALSE),"-")</f>
        <v>-</v>
      </c>
      <c r="G1829" s="51">
        <v>1</v>
      </c>
      <c r="H1829" s="52">
        <v>5</v>
      </c>
      <c r="I1829" s="16">
        <f>VENTAS[[#This Row],[Cantidad]]*VENTAS[[#This Row],[Precio Venta]]</f>
        <v>5</v>
      </c>
      <c r="J1829" s="16">
        <f>IF(VENTAS[[#This Row],[Nombre del Gestor]]&gt;1,VENTAS[[#This Row],[Total]]*10%,0)</f>
        <v>0.5</v>
      </c>
      <c r="K18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829" s="16">
        <f>VENTAS[[#This Row],[Total]]-VENTAS[[#This Row],[Comisión 10%]]-VENTAS[[#This Row],[Costo SIN Comision]]</f>
        <v>-0.5</v>
      </c>
      <c r="M1829" s="52" t="s">
        <v>20994</v>
      </c>
      <c r="N1829" s="53" t="s">
        <v>21201</v>
      </c>
    </row>
    <row r="1830" s="4" customFormat="1" ht="20" customHeight="1" spans="1:14">
      <c r="A1830" s="50">
        <v>45572</v>
      </c>
      <c r="B1830" s="51" t="s">
        <v>20994</v>
      </c>
      <c r="C1830" s="51" t="s">
        <v>20994</v>
      </c>
      <c r="D1830" s="51" t="s">
        <v>21202</v>
      </c>
      <c r="E1830" s="51" t="s">
        <v>20004</v>
      </c>
      <c r="F1830" s="15" t="str">
        <f>IFERROR(VLOOKUP(VENTAS[[#This Row],[Código del producto Vendido]],STOCK[],5,FALSE),"-")</f>
        <v>-</v>
      </c>
      <c r="G1830" s="51">
        <v>1</v>
      </c>
      <c r="H1830" s="52">
        <v>10</v>
      </c>
      <c r="I1830" s="16">
        <f>VENTAS[[#This Row],[Cantidad]]*VENTAS[[#This Row],[Precio Venta]]</f>
        <v>10</v>
      </c>
      <c r="J1830" s="16">
        <f>IF(VENTAS[[#This Row],[Nombre del Gestor]]&gt;1,VENTAS[[#This Row],[Total]]*10%,0)</f>
        <v>1</v>
      </c>
      <c r="K18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830" s="16">
        <f>VENTAS[[#This Row],[Total]]-VENTAS[[#This Row],[Comisión 10%]]-VENTAS[[#This Row],[Costo SIN Comision]]</f>
        <v>-1</v>
      </c>
      <c r="M1830" s="52" t="s">
        <v>20994</v>
      </c>
      <c r="N1830" s="53" t="s">
        <v>21203</v>
      </c>
    </row>
    <row r="1831" s="4" customFormat="1" ht="20" customHeight="1" spans="1:14">
      <c r="A1831" s="50">
        <v>45572</v>
      </c>
      <c r="B1831" s="51" t="s">
        <v>20994</v>
      </c>
      <c r="C1831" s="51" t="s">
        <v>20994</v>
      </c>
      <c r="D1831" s="51" t="s">
        <v>21202</v>
      </c>
      <c r="E1831" s="51" t="s">
        <v>20937</v>
      </c>
      <c r="F1831" s="15" t="str">
        <f>IFERROR(VLOOKUP(VENTAS[[#This Row],[Código del producto Vendido]],STOCK[],5,FALSE),"-")</f>
        <v>-</v>
      </c>
      <c r="G1831" s="51">
        <v>1</v>
      </c>
      <c r="H1831" s="52">
        <v>18</v>
      </c>
      <c r="I1831" s="16">
        <f>VENTAS[[#This Row],[Cantidad]]*VENTAS[[#This Row],[Precio Venta]]</f>
        <v>18</v>
      </c>
      <c r="J1831" s="16">
        <f>IF(VENTAS[[#This Row],[Nombre del Gestor]]&gt;1,VENTAS[[#This Row],[Total]]*10%,0)</f>
        <v>1.8</v>
      </c>
      <c r="K18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831" s="16">
        <f>VENTAS[[#This Row],[Total]]-VENTAS[[#This Row],[Comisión 10%]]-VENTAS[[#This Row],[Costo SIN Comision]]</f>
        <v>-1.8</v>
      </c>
      <c r="M1831" s="52" t="s">
        <v>20994</v>
      </c>
      <c r="N1831" s="53" t="s">
        <v>21204</v>
      </c>
    </row>
    <row r="1832" s="4" customFormat="1" ht="20" customHeight="1" spans="1:14">
      <c r="A1832" s="50">
        <v>45573</v>
      </c>
      <c r="B1832" s="51" t="s">
        <v>20994</v>
      </c>
      <c r="C1832" s="51" t="s">
        <v>20994</v>
      </c>
      <c r="D1832" s="51" t="s">
        <v>20819</v>
      </c>
      <c r="E1832" s="51" t="s">
        <v>21205</v>
      </c>
      <c r="F1832" s="15" t="str">
        <f>IFERROR(VLOOKUP(VENTAS[[#This Row],[Código del producto Vendido]],STOCK[],5,FALSE),"-")</f>
        <v>-</v>
      </c>
      <c r="G1832" s="51">
        <v>2</v>
      </c>
      <c r="H1832" s="52">
        <v>8</v>
      </c>
      <c r="I1832" s="16">
        <f>VENTAS[[#This Row],[Cantidad]]*VENTAS[[#This Row],[Precio Venta]]</f>
        <v>16</v>
      </c>
      <c r="J1832" s="16">
        <f>IF(VENTAS[[#This Row],[Nombre del Gestor]]&gt;1,VENTAS[[#This Row],[Total]]*10%,0)</f>
        <v>1.6</v>
      </c>
      <c r="K18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1832" s="16">
        <f>VENTAS[[#This Row],[Total]]-VENTAS[[#This Row],[Comisión 10%]]-VENTAS[[#This Row],[Costo SIN Comision]]</f>
        <v>-1.6</v>
      </c>
      <c r="M1832" s="52" t="s">
        <v>20994</v>
      </c>
      <c r="N1832" s="53" t="s">
        <v>21206</v>
      </c>
    </row>
    <row r="1833" s="4" customFormat="1" ht="20" customHeight="1" spans="1:14">
      <c r="A1833" s="50">
        <v>45573</v>
      </c>
      <c r="B1833" s="51" t="s">
        <v>20994</v>
      </c>
      <c r="C1833" s="51" t="s">
        <v>20994</v>
      </c>
      <c r="D1833" s="51" t="s">
        <v>20819</v>
      </c>
      <c r="E1833" s="51" t="s">
        <v>21207</v>
      </c>
      <c r="F1833" s="15" t="str">
        <f>IFERROR(VLOOKUP(VENTAS[[#This Row],[Código del producto Vendido]],STOCK[],5,FALSE),"-")</f>
        <v>-</v>
      </c>
      <c r="G1833" s="51">
        <v>1</v>
      </c>
      <c r="H1833" s="52">
        <v>12</v>
      </c>
      <c r="I1833" s="16">
        <f>VENTAS[[#This Row],[Cantidad]]*VENTAS[[#This Row],[Precio Venta]]</f>
        <v>12</v>
      </c>
      <c r="J1833" s="16">
        <f>IF(VENTAS[[#This Row],[Nombre del Gestor]]&gt;1,VENTAS[[#This Row],[Total]]*10%,0)</f>
        <v>1.2</v>
      </c>
      <c r="K18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833" s="16">
        <f>VENTAS[[#This Row],[Total]]-VENTAS[[#This Row],[Comisión 10%]]-VENTAS[[#This Row],[Costo SIN Comision]]</f>
        <v>-1.2</v>
      </c>
      <c r="M1833" s="52" t="s">
        <v>20994</v>
      </c>
      <c r="N1833" s="53" t="s">
        <v>21208</v>
      </c>
    </row>
    <row r="1834" s="4" customFormat="1" ht="20" customHeight="1" spans="1:14">
      <c r="A1834" s="50">
        <v>45573</v>
      </c>
      <c r="B1834" s="51" t="s">
        <v>20994</v>
      </c>
      <c r="C1834" s="51" t="s">
        <v>20994</v>
      </c>
      <c r="D1834" s="51" t="s">
        <v>20994</v>
      </c>
      <c r="E1834" s="51" t="s">
        <v>16688</v>
      </c>
      <c r="F1834" s="15" t="str">
        <f>IFERROR(VLOOKUP(VENTAS[[#This Row],[Código del producto Vendido]],STOCK[],5,FALSE),"-")</f>
        <v>Curvy Skinny Jeans - Talla 12_XL</v>
      </c>
      <c r="G1834" s="51">
        <v>1</v>
      </c>
      <c r="H1834" s="52">
        <v>30</v>
      </c>
      <c r="I1834" s="16">
        <f>VENTAS[[#This Row],[Cantidad]]*VENTAS[[#This Row],[Precio Venta]]</f>
        <v>30</v>
      </c>
      <c r="J1834" s="16">
        <f>IF(VENTAS[[#This Row],[Nombre del Gestor]]&gt;1,VENTAS[[#This Row],[Total]]*10%,0)</f>
        <v>3</v>
      </c>
      <c r="K18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11.79</v>
      </c>
      <c r="L1834" s="16">
        <f>VENTAS[[#This Row],[Total]]-VENTAS[[#This Row],[Comisión 10%]]-VENTAS[[#This Row],[Costo SIN Comision]]</f>
        <v>15.21</v>
      </c>
      <c r="M1834" s="52" t="s">
        <v>20994</v>
      </c>
      <c r="N1834" s="53" t="s">
        <v>21209</v>
      </c>
    </row>
    <row r="1835" s="4" customFormat="1" ht="20" customHeight="1" spans="1:14">
      <c r="A1835" s="50">
        <v>45573</v>
      </c>
      <c r="B1835" s="51" t="s">
        <v>20994</v>
      </c>
      <c r="C1835" s="51" t="s">
        <v>20994</v>
      </c>
      <c r="D1835" s="51" t="s">
        <v>20690</v>
      </c>
      <c r="E1835" s="51" t="s">
        <v>20939</v>
      </c>
      <c r="F1835" s="15" t="str">
        <f>IFERROR(VLOOKUP(VENTAS[[#This Row],[Código del producto Vendido]],STOCK[],5,FALSE),"-")</f>
        <v>-</v>
      </c>
      <c r="G1835" s="51">
        <v>1</v>
      </c>
      <c r="H1835" s="52">
        <v>15</v>
      </c>
      <c r="I1835" s="16">
        <f>VENTAS[[#This Row],[Cantidad]]*VENTAS[[#This Row],[Precio Venta]]</f>
        <v>15</v>
      </c>
      <c r="J1835" s="16">
        <f>IF(VENTAS[[#This Row],[Nombre del Gestor]]&gt;1,VENTAS[[#This Row],[Total]]*10%,0)</f>
        <v>1.5</v>
      </c>
      <c r="K18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835" s="16">
        <f>VENTAS[[#This Row],[Total]]-VENTAS[[#This Row],[Comisión 10%]]-VENTAS[[#This Row],[Costo SIN Comision]]</f>
        <v>-1.5</v>
      </c>
      <c r="M1835" s="52" t="s">
        <v>20994</v>
      </c>
      <c r="N1835" s="53" t="s">
        <v>21210</v>
      </c>
    </row>
    <row r="1836" s="4" customFormat="1" ht="20" customHeight="1" spans="1:14">
      <c r="A1836" s="50">
        <v>45574</v>
      </c>
      <c r="B1836" s="51" t="s">
        <v>20994</v>
      </c>
      <c r="C1836" s="51" t="s">
        <v>20994</v>
      </c>
      <c r="D1836" s="51" t="s">
        <v>20901</v>
      </c>
      <c r="E1836" s="51" t="s">
        <v>20953</v>
      </c>
      <c r="F1836" s="15" t="str">
        <f>IFERROR(VLOOKUP(VENTAS[[#This Row],[Código del producto Vendido]],STOCK[],5,FALSE),"-")</f>
        <v>-</v>
      </c>
      <c r="G1836" s="51">
        <v>1</v>
      </c>
      <c r="H1836" s="52">
        <v>25</v>
      </c>
      <c r="I1836" s="16">
        <f>VENTAS[[#This Row],[Cantidad]]*VENTAS[[#This Row],[Precio Venta]]</f>
        <v>25</v>
      </c>
      <c r="J1836" s="16">
        <f>IF(VENTAS[[#This Row],[Nombre del Gestor]]&gt;1,VENTAS[[#This Row],[Total]]*10%,0)</f>
        <v>2.5</v>
      </c>
      <c r="K18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36" s="16">
        <f>VENTAS[[#This Row],[Total]]-VENTAS[[#This Row],[Comisión 10%]]-VENTAS[[#This Row],[Costo SIN Comision]]</f>
        <v>-2.5</v>
      </c>
      <c r="M1836" s="52" t="s">
        <v>20994</v>
      </c>
      <c r="N1836" s="53" t="s">
        <v>21211</v>
      </c>
    </row>
    <row r="1837" s="4" customFormat="1" ht="20" customHeight="1" spans="1:14">
      <c r="A1837" s="50">
        <v>45574</v>
      </c>
      <c r="B1837" s="51" t="s">
        <v>20994</v>
      </c>
      <c r="C1837" s="51" t="s">
        <v>20994</v>
      </c>
      <c r="D1837" s="51" t="s">
        <v>21069</v>
      </c>
      <c r="E1837" s="51" t="s">
        <v>20850</v>
      </c>
      <c r="F1837" s="15" t="str">
        <f>IFERROR(VLOOKUP(VENTAS[[#This Row],[Código del producto Vendido]],STOCK[],5,FALSE),"-")</f>
        <v>-</v>
      </c>
      <c r="G1837" s="51">
        <v>2</v>
      </c>
      <c r="H1837" s="52">
        <v>22</v>
      </c>
      <c r="I1837" s="16">
        <f>VENTAS[[#This Row],[Cantidad]]*VENTAS[[#This Row],[Precio Venta]]</f>
        <v>44</v>
      </c>
      <c r="J1837" s="16">
        <f>IF(VENTAS[[#This Row],[Nombre del Gestor]]&gt;1,VENTAS[[#This Row],[Total]]*10%,0)</f>
        <v>4.4</v>
      </c>
      <c r="K18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44</v>
      </c>
      <c r="L1837" s="16">
        <f>VENTAS[[#This Row],[Total]]-VENTAS[[#This Row],[Comisión 10%]]-VENTAS[[#This Row],[Costo SIN Comision]]</f>
        <v>-4.4</v>
      </c>
      <c r="M1837" s="52" t="s">
        <v>20994</v>
      </c>
      <c r="N1837" s="53" t="s">
        <v>21212</v>
      </c>
    </row>
    <row r="1838" s="4" customFormat="1" ht="20" customHeight="1" spans="1:14">
      <c r="A1838" s="50">
        <v>45574</v>
      </c>
      <c r="B1838" s="51" t="s">
        <v>20994</v>
      </c>
      <c r="C1838" s="51" t="s">
        <v>20994</v>
      </c>
      <c r="D1838" s="51" t="s">
        <v>20669</v>
      </c>
      <c r="E1838" s="51" t="s">
        <v>20856</v>
      </c>
      <c r="F1838" s="15" t="str">
        <f>IFERROR(VLOOKUP(VENTAS[[#This Row],[Código del producto Vendido]],STOCK[],5,FALSE),"-")</f>
        <v>-</v>
      </c>
      <c r="G1838" s="51">
        <v>1</v>
      </c>
      <c r="H1838" s="52">
        <v>25</v>
      </c>
      <c r="I1838" s="16">
        <f>VENTAS[[#This Row],[Cantidad]]*VENTAS[[#This Row],[Precio Venta]]</f>
        <v>25</v>
      </c>
      <c r="J1838" s="16">
        <f>IF(VENTAS[[#This Row],[Nombre del Gestor]]&gt;1,VENTAS[[#This Row],[Total]]*10%,0)</f>
        <v>2.5</v>
      </c>
      <c r="K18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38" s="16">
        <f>VENTAS[[#This Row],[Total]]-VENTAS[[#This Row],[Comisión 10%]]-VENTAS[[#This Row],[Costo SIN Comision]]</f>
        <v>-2.5</v>
      </c>
      <c r="M1838" s="52" t="s">
        <v>20994</v>
      </c>
      <c r="N1838" s="53" t="s">
        <v>21213</v>
      </c>
    </row>
    <row r="1839" s="4" customFormat="1" ht="20" customHeight="1" spans="1:14">
      <c r="A1839" s="50">
        <v>45574</v>
      </c>
      <c r="B1839" s="51" t="s">
        <v>20994</v>
      </c>
      <c r="C1839" s="51" t="s">
        <v>20994</v>
      </c>
      <c r="D1839" s="51" t="s">
        <v>20395</v>
      </c>
      <c r="E1839" s="51" t="s">
        <v>20949</v>
      </c>
      <c r="F1839" s="15" t="str">
        <f>IFERROR(VLOOKUP(VENTAS[[#This Row],[Código del producto Vendido]],STOCK[],5,FALSE),"-")</f>
        <v>-</v>
      </c>
      <c r="G1839" s="51">
        <v>1</v>
      </c>
      <c r="H1839" s="52">
        <v>25</v>
      </c>
      <c r="I1839" s="16">
        <f>VENTAS[[#This Row],[Cantidad]]*VENTAS[[#This Row],[Precio Venta]]</f>
        <v>25</v>
      </c>
      <c r="J1839" s="16">
        <f>IF(VENTAS[[#This Row],[Nombre del Gestor]]&gt;1,VENTAS[[#This Row],[Total]]*10%,0)</f>
        <v>2.5</v>
      </c>
      <c r="K18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39" s="16">
        <f>VENTAS[[#This Row],[Total]]-VENTAS[[#This Row],[Comisión 10%]]-VENTAS[[#This Row],[Costo SIN Comision]]</f>
        <v>-2.5</v>
      </c>
      <c r="M1839" s="52" t="s">
        <v>20994</v>
      </c>
      <c r="N1839" s="53" t="s">
        <v>21214</v>
      </c>
    </row>
    <row r="1840" s="4" customFormat="1" ht="20" customHeight="1" spans="1:14">
      <c r="A1840" s="50">
        <v>45574</v>
      </c>
      <c r="B1840" s="51" t="s">
        <v>20994</v>
      </c>
      <c r="C1840" s="51" t="s">
        <v>20994</v>
      </c>
      <c r="D1840" s="51" t="s">
        <v>20892</v>
      </c>
      <c r="E1840" s="51" t="s">
        <v>20863</v>
      </c>
      <c r="F1840" s="15" t="str">
        <f>IFERROR(VLOOKUP(VENTAS[[#This Row],[Código del producto Vendido]],STOCK[],5,FALSE),"-")</f>
        <v>-</v>
      </c>
      <c r="G1840" s="51">
        <v>1</v>
      </c>
      <c r="H1840" s="52">
        <v>25</v>
      </c>
      <c r="I1840" s="16">
        <f>VENTAS[[#This Row],[Cantidad]]*VENTAS[[#This Row],[Precio Venta]]</f>
        <v>25</v>
      </c>
      <c r="J1840" s="16">
        <f>IF(VENTAS[[#This Row],[Nombre del Gestor]]&gt;1,VENTAS[[#This Row],[Total]]*10%,0)</f>
        <v>2.5</v>
      </c>
      <c r="K18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40" s="16">
        <f>VENTAS[[#This Row],[Total]]-VENTAS[[#This Row],[Comisión 10%]]-VENTAS[[#This Row],[Costo SIN Comision]]</f>
        <v>-2.5</v>
      </c>
      <c r="M1840" s="52" t="s">
        <v>20994</v>
      </c>
      <c r="N1840" s="53" t="s">
        <v>21215</v>
      </c>
    </row>
    <row r="1841" s="4" customFormat="1" ht="20" customHeight="1" spans="1:14">
      <c r="A1841" s="50">
        <v>45574</v>
      </c>
      <c r="B1841" s="51" t="s">
        <v>20994</v>
      </c>
      <c r="C1841" s="51" t="s">
        <v>20994</v>
      </c>
      <c r="D1841" s="51" t="s">
        <v>20505</v>
      </c>
      <c r="E1841" s="51" t="s">
        <v>20863</v>
      </c>
      <c r="F1841" s="15" t="str">
        <f>IFERROR(VLOOKUP(VENTAS[[#This Row],[Código del producto Vendido]],STOCK[],5,FALSE),"-")</f>
        <v>-</v>
      </c>
      <c r="G1841" s="51">
        <v>1</v>
      </c>
      <c r="H1841" s="52">
        <v>25</v>
      </c>
      <c r="I1841" s="16">
        <f>VENTAS[[#This Row],[Cantidad]]*VENTAS[[#This Row],[Precio Venta]]</f>
        <v>25</v>
      </c>
      <c r="J1841" s="16">
        <f>IF(VENTAS[[#This Row],[Nombre del Gestor]]&gt;1,VENTAS[[#This Row],[Total]]*10%,0)</f>
        <v>2.5</v>
      </c>
      <c r="K18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41" s="16">
        <f>VENTAS[[#This Row],[Total]]-VENTAS[[#This Row],[Comisión 10%]]-VENTAS[[#This Row],[Costo SIN Comision]]</f>
        <v>-2.5</v>
      </c>
      <c r="M1841" s="52" t="s">
        <v>20994</v>
      </c>
      <c r="N1841" s="53" t="s">
        <v>21216</v>
      </c>
    </row>
    <row r="1842" s="4" customFormat="1" ht="20" customHeight="1" spans="1:14">
      <c r="A1842" s="50">
        <v>45574</v>
      </c>
      <c r="B1842" s="51" t="s">
        <v>20994</v>
      </c>
      <c r="C1842" s="51" t="s">
        <v>20994</v>
      </c>
      <c r="D1842" s="51" t="s">
        <v>20388</v>
      </c>
      <c r="E1842" s="51" t="s">
        <v>20856</v>
      </c>
      <c r="F1842" s="15" t="str">
        <f>IFERROR(VLOOKUP(VENTAS[[#This Row],[Código del producto Vendido]],STOCK[],5,FALSE),"-")</f>
        <v>-</v>
      </c>
      <c r="G1842" s="51">
        <v>1</v>
      </c>
      <c r="H1842" s="52">
        <v>25</v>
      </c>
      <c r="I1842" s="16">
        <f>VENTAS[[#This Row],[Cantidad]]*VENTAS[[#This Row],[Precio Venta]]</f>
        <v>25</v>
      </c>
      <c r="J1842" s="16">
        <f>IF(VENTAS[[#This Row],[Nombre del Gestor]]&gt;1,VENTAS[[#This Row],[Total]]*10%,0)</f>
        <v>2.5</v>
      </c>
      <c r="K18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42" s="16">
        <f>VENTAS[[#This Row],[Total]]-VENTAS[[#This Row],[Comisión 10%]]-VENTAS[[#This Row],[Costo SIN Comision]]</f>
        <v>-2.5</v>
      </c>
      <c r="M1842" s="52" t="s">
        <v>20994</v>
      </c>
      <c r="N1842" s="53" t="s">
        <v>21217</v>
      </c>
    </row>
    <row r="1843" s="4" customFormat="1" ht="20" customHeight="1" spans="1:14">
      <c r="A1843" s="50">
        <v>45574</v>
      </c>
      <c r="B1843" s="51" t="s">
        <v>20994</v>
      </c>
      <c r="C1843" s="51" t="s">
        <v>20994</v>
      </c>
      <c r="D1843" s="51" t="s">
        <v>20437</v>
      </c>
      <c r="E1843" s="51" t="s">
        <v>21218</v>
      </c>
      <c r="F1843" s="15" t="str">
        <f>IFERROR(VLOOKUP(VENTAS[[#This Row],[Código del producto Vendido]],STOCK[],5,FALSE),"-")</f>
        <v>-</v>
      </c>
      <c r="G1843" s="51">
        <v>1</v>
      </c>
      <c r="H1843" s="52">
        <v>40</v>
      </c>
      <c r="I1843" s="16">
        <f>VENTAS[[#This Row],[Cantidad]]*VENTAS[[#This Row],[Precio Venta]]</f>
        <v>40</v>
      </c>
      <c r="J1843" s="16">
        <f>IF(VENTAS[[#This Row],[Nombre del Gestor]]&gt;1,VENTAS[[#This Row],[Total]]*10%,0)</f>
        <v>4</v>
      </c>
      <c r="K18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843" s="16">
        <f>VENTAS[[#This Row],[Total]]-VENTAS[[#This Row],[Comisión 10%]]-VENTAS[[#This Row],[Costo SIN Comision]]</f>
        <v>-4</v>
      </c>
      <c r="M1843" s="52" t="s">
        <v>20994</v>
      </c>
      <c r="N1843" s="53" t="s">
        <v>21219</v>
      </c>
    </row>
    <row r="1844" s="4" customFormat="1" ht="20" customHeight="1" spans="1:14">
      <c r="A1844" s="50">
        <v>45575</v>
      </c>
      <c r="B1844" s="51" t="s">
        <v>20994</v>
      </c>
      <c r="C1844" s="51" t="s">
        <v>20994</v>
      </c>
      <c r="D1844" s="51" t="s">
        <v>20669</v>
      </c>
      <c r="E1844" s="51" t="s">
        <v>16707</v>
      </c>
      <c r="F1844" s="15" t="str">
        <f>IFERROR(VLOOKUP(VENTAS[[#This Row],[Código del producto Vendido]],STOCK[],5,FALSE),"-")</f>
        <v>Mono Sailor con botón delantero y cinturón naranja quemada - Talla L</v>
      </c>
      <c r="G1844" s="51">
        <v>1</v>
      </c>
      <c r="H1844" s="52">
        <v>30</v>
      </c>
      <c r="I1844" s="16">
        <f>VENTAS[[#This Row],[Cantidad]]*VENTAS[[#This Row],[Precio Venta]]</f>
        <v>30</v>
      </c>
      <c r="J1844" s="16">
        <f>IF(VENTAS[[#This Row],[Nombre del Gestor]]&gt;1,VENTAS[[#This Row],[Total]]*10%,0)</f>
        <v>3</v>
      </c>
      <c r="K18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17.8</v>
      </c>
      <c r="L1844" s="16">
        <f>VENTAS[[#This Row],[Total]]-VENTAS[[#This Row],[Comisión 10%]]-VENTAS[[#This Row],[Costo SIN Comision]]</f>
        <v>9.2</v>
      </c>
      <c r="M1844" s="52" t="s">
        <v>20994</v>
      </c>
      <c r="N1844" s="53" t="s">
        <v>21220</v>
      </c>
    </row>
    <row r="1845" s="4" customFormat="1" ht="20" customHeight="1" spans="1:14">
      <c r="A1845" s="50">
        <v>45575</v>
      </c>
      <c r="B1845" s="51" t="s">
        <v>20994</v>
      </c>
      <c r="C1845" s="51" t="s">
        <v>20994</v>
      </c>
      <c r="D1845" s="51" t="s">
        <v>20395</v>
      </c>
      <c r="E1845" s="51" t="s">
        <v>20939</v>
      </c>
      <c r="F1845" s="15" t="str">
        <f>IFERROR(VLOOKUP(VENTAS[[#This Row],[Código del producto Vendido]],STOCK[],5,FALSE),"-")</f>
        <v>-</v>
      </c>
      <c r="G1845" s="51"/>
      <c r="H1845" s="52">
        <v>15</v>
      </c>
      <c r="I1845" s="16">
        <f>VENTAS[[#This Row],[Cantidad]]*VENTAS[[#This Row],[Precio Venta]]</f>
        <v>0</v>
      </c>
      <c r="J1845" s="16">
        <f>IF(VENTAS[[#This Row],[Nombre del Gestor]]&gt;1,VENTAS[[#This Row],[Total]]*10%,0)</f>
        <v>0</v>
      </c>
      <c r="K18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845" s="16">
        <f>VENTAS[[#This Row],[Total]]-VENTAS[[#This Row],[Comisión 10%]]-VENTAS[[#This Row],[Costo SIN Comision]]</f>
        <v>0</v>
      </c>
      <c r="M1845" s="52" t="s">
        <v>20994</v>
      </c>
      <c r="N1845" s="53" t="s">
        <v>21221</v>
      </c>
    </row>
    <row r="1846" s="4" customFormat="1" ht="20" customHeight="1" spans="1:14">
      <c r="A1846" s="50">
        <v>45575</v>
      </c>
      <c r="B1846" s="51" t="s">
        <v>20994</v>
      </c>
      <c r="C1846" s="51" t="s">
        <v>20994</v>
      </c>
      <c r="D1846" s="51" t="s">
        <v>20803</v>
      </c>
      <c r="E1846" s="51" t="s">
        <v>20952</v>
      </c>
      <c r="F1846" s="15" t="str">
        <f>IFERROR(VLOOKUP(VENTAS[[#This Row],[Código del producto Vendido]],STOCK[],5,FALSE),"-")</f>
        <v>-</v>
      </c>
      <c r="G1846" s="51">
        <v>0</v>
      </c>
      <c r="H1846" s="52">
        <v>25</v>
      </c>
      <c r="I1846" s="16">
        <f>VENTAS[[#This Row],[Cantidad]]*VENTAS[[#This Row],[Precio Venta]]</f>
        <v>0</v>
      </c>
      <c r="J1846" s="16">
        <f>IF(VENTAS[[#This Row],[Nombre del Gestor]]&gt;1,VENTAS[[#This Row],[Total]]*10%,0)</f>
        <v>0</v>
      </c>
      <c r="K18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846" s="16">
        <f>VENTAS[[#This Row],[Total]]-VENTAS[[#This Row],[Comisión 10%]]-VENTAS[[#This Row],[Costo SIN Comision]]</f>
        <v>0</v>
      </c>
      <c r="M1846" s="52" t="s">
        <v>20994</v>
      </c>
      <c r="N1846" s="53" t="s">
        <v>21222</v>
      </c>
    </row>
    <row r="1847" s="4" customFormat="1" ht="20" customHeight="1" spans="1:14">
      <c r="A1847" s="50">
        <v>45575</v>
      </c>
      <c r="B1847" s="51" t="s">
        <v>20994</v>
      </c>
      <c r="C1847" s="51" t="s">
        <v>20994</v>
      </c>
      <c r="D1847" s="51" t="s">
        <v>20803</v>
      </c>
      <c r="E1847" s="51" t="s">
        <v>21223</v>
      </c>
      <c r="F1847" s="15" t="str">
        <f>IFERROR(VLOOKUP(VENTAS[[#This Row],[Código del producto Vendido]],STOCK[],5,FALSE),"-")</f>
        <v>-</v>
      </c>
      <c r="G1847" s="51">
        <v>1</v>
      </c>
      <c r="H1847" s="52">
        <v>20</v>
      </c>
      <c r="I1847" s="16">
        <f>VENTAS[[#This Row],[Cantidad]]*VENTAS[[#This Row],[Precio Venta]]</f>
        <v>20</v>
      </c>
      <c r="J1847" s="16">
        <f>IF(VENTAS[[#This Row],[Nombre del Gestor]]&gt;1,VENTAS[[#This Row],[Total]]*10%,0)</f>
        <v>2</v>
      </c>
      <c r="K18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847" s="16">
        <f>VENTAS[[#This Row],[Total]]-VENTAS[[#This Row],[Comisión 10%]]-VENTAS[[#This Row],[Costo SIN Comision]]</f>
        <v>-2</v>
      </c>
      <c r="M1847" s="52" t="s">
        <v>20994</v>
      </c>
      <c r="N1847" s="53" t="s">
        <v>21224</v>
      </c>
    </row>
    <row r="1848" s="4" customFormat="1" ht="20" customHeight="1" spans="1:14">
      <c r="A1848" s="50">
        <v>45576</v>
      </c>
      <c r="B1848" s="51" t="s">
        <v>20994</v>
      </c>
      <c r="C1848" s="51" t="s">
        <v>20994</v>
      </c>
      <c r="D1848" s="51" t="s">
        <v>21225</v>
      </c>
      <c r="E1848" s="51" t="s">
        <v>21226</v>
      </c>
      <c r="F1848" s="15" t="str">
        <f>IFERROR(VLOOKUP(VENTAS[[#This Row],[Código del producto Vendido]],STOCK[],5,FALSE),"-")</f>
        <v>-</v>
      </c>
      <c r="G1848" s="51">
        <v>1</v>
      </c>
      <c r="H1848" s="52">
        <v>15</v>
      </c>
      <c r="I1848" s="16">
        <f>VENTAS[[#This Row],[Cantidad]]*VENTAS[[#This Row],[Precio Venta]]</f>
        <v>15</v>
      </c>
      <c r="J1848" s="16">
        <f>IF(VENTAS[[#This Row],[Nombre del Gestor]]&gt;1,VENTAS[[#This Row],[Total]]*10%,0)</f>
        <v>1.5</v>
      </c>
      <c r="K18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848" s="16">
        <f>VENTAS[[#This Row],[Total]]-VENTAS[[#This Row],[Comisión 10%]]-VENTAS[[#This Row],[Costo SIN Comision]]</f>
        <v>-1.5</v>
      </c>
      <c r="M1848" s="52" t="s">
        <v>20994</v>
      </c>
      <c r="N1848" s="53" t="s">
        <v>21227</v>
      </c>
    </row>
    <row r="1849" s="4" customFormat="1" ht="20" customHeight="1" spans="1:14">
      <c r="A1849" s="50">
        <v>45576</v>
      </c>
      <c r="B1849" s="51" t="s">
        <v>20994</v>
      </c>
      <c r="C1849" s="51" t="s">
        <v>20994</v>
      </c>
      <c r="D1849" s="51" t="s">
        <v>21228</v>
      </c>
      <c r="E1849" s="51" t="s">
        <v>21229</v>
      </c>
      <c r="F1849" s="15" t="str">
        <f>IFERROR(VLOOKUP(VENTAS[[#This Row],[Código del producto Vendido]],STOCK[],5,FALSE),"-")</f>
        <v>-</v>
      </c>
      <c r="G1849" s="51">
        <v>2</v>
      </c>
      <c r="H1849" s="52">
        <v>15</v>
      </c>
      <c r="I1849" s="16">
        <f>VENTAS[[#This Row],[Cantidad]]*VENTAS[[#This Row],[Precio Venta]]</f>
        <v>30</v>
      </c>
      <c r="J1849" s="16">
        <f>IF(VENTAS[[#This Row],[Nombre del Gestor]]&gt;1,VENTAS[[#This Row],[Total]]*10%,0)</f>
        <v>3</v>
      </c>
      <c r="K18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49" s="16">
        <f>VENTAS[[#This Row],[Total]]-VENTAS[[#This Row],[Comisión 10%]]-VENTAS[[#This Row],[Costo SIN Comision]]</f>
        <v>-3</v>
      </c>
      <c r="M1849" s="52" t="s">
        <v>20994</v>
      </c>
      <c r="N1849" s="53" t="s">
        <v>21230</v>
      </c>
    </row>
    <row r="1850" s="4" customFormat="1" ht="20" customHeight="1" spans="1:14">
      <c r="A1850" s="50">
        <v>45576</v>
      </c>
      <c r="B1850" s="51" t="s">
        <v>20994</v>
      </c>
      <c r="C1850" s="51" t="s">
        <v>20994</v>
      </c>
      <c r="D1850" s="51" t="s">
        <v>20669</v>
      </c>
      <c r="E1850" s="51" t="s">
        <v>20950</v>
      </c>
      <c r="F1850" s="15" t="str">
        <f>IFERROR(VLOOKUP(VENTAS[[#This Row],[Código del producto Vendido]],STOCK[],5,FALSE),"-")</f>
        <v>-</v>
      </c>
      <c r="G1850" s="51">
        <v>1</v>
      </c>
      <c r="H1850" s="52">
        <v>22</v>
      </c>
      <c r="I1850" s="16">
        <f>VENTAS[[#This Row],[Cantidad]]*VENTAS[[#This Row],[Precio Venta]]</f>
        <v>22</v>
      </c>
      <c r="J1850" s="16">
        <f>IF(VENTAS[[#This Row],[Nombre del Gestor]]&gt;1,VENTAS[[#This Row],[Total]]*10%,0)</f>
        <v>2.2</v>
      </c>
      <c r="K18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850" s="16">
        <f>VENTAS[[#This Row],[Total]]-VENTAS[[#This Row],[Comisión 10%]]-VENTAS[[#This Row],[Costo SIN Comision]]</f>
        <v>-2.2</v>
      </c>
      <c r="M1850" s="52" t="s">
        <v>20994</v>
      </c>
      <c r="N1850" s="53" t="s">
        <v>21231</v>
      </c>
    </row>
    <row r="1851" s="4" customFormat="1" ht="20" customHeight="1" spans="1:14">
      <c r="A1851" s="50">
        <v>45576</v>
      </c>
      <c r="B1851" s="51" t="s">
        <v>20994</v>
      </c>
      <c r="C1851" s="51" t="s">
        <v>20994</v>
      </c>
      <c r="D1851" s="51" t="s">
        <v>20669</v>
      </c>
      <c r="E1851" s="51" t="s">
        <v>21079</v>
      </c>
      <c r="F1851" s="15" t="str">
        <f>IFERROR(VLOOKUP(VENTAS[[#This Row],[Código del producto Vendido]],STOCK[],5,FALSE),"-")</f>
        <v>-</v>
      </c>
      <c r="G1851" s="51">
        <v>1</v>
      </c>
      <c r="H1851" s="52">
        <v>22</v>
      </c>
      <c r="I1851" s="16">
        <f>VENTAS[[#This Row],[Cantidad]]*VENTAS[[#This Row],[Precio Venta]]</f>
        <v>22</v>
      </c>
      <c r="J1851" s="16">
        <f>IF(VENTAS[[#This Row],[Nombre del Gestor]]&gt;1,VENTAS[[#This Row],[Total]]*10%,0)</f>
        <v>2.2</v>
      </c>
      <c r="K18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851" s="16">
        <f>VENTAS[[#This Row],[Total]]-VENTAS[[#This Row],[Comisión 10%]]-VENTAS[[#This Row],[Costo SIN Comision]]</f>
        <v>-2.2</v>
      </c>
      <c r="M1851" s="52" t="s">
        <v>20994</v>
      </c>
      <c r="N1851" s="53" t="s">
        <v>21232</v>
      </c>
    </row>
    <row r="1852" s="4" customFormat="1" ht="20" customHeight="1" spans="1:14">
      <c r="A1852" s="50">
        <v>45576</v>
      </c>
      <c r="B1852" s="51" t="s">
        <v>20994</v>
      </c>
      <c r="C1852" s="51" t="s">
        <v>20994</v>
      </c>
      <c r="D1852" s="51" t="s">
        <v>20669</v>
      </c>
      <c r="E1852" s="51" t="s">
        <v>20985</v>
      </c>
      <c r="F1852" s="15" t="str">
        <f>IFERROR(VLOOKUP(VENTAS[[#This Row],[Código del producto Vendido]],STOCK[],5,FALSE),"-")</f>
        <v>-</v>
      </c>
      <c r="G1852" s="51">
        <v>1</v>
      </c>
      <c r="H1852" s="52">
        <v>22</v>
      </c>
      <c r="I1852" s="16">
        <f>VENTAS[[#This Row],[Cantidad]]*VENTAS[[#This Row],[Precio Venta]]</f>
        <v>22</v>
      </c>
      <c r="J1852" s="16">
        <f>IF(VENTAS[[#This Row],[Nombre del Gestor]]&gt;1,VENTAS[[#This Row],[Total]]*10%,0)</f>
        <v>2.2</v>
      </c>
      <c r="K18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852" s="16">
        <f>VENTAS[[#This Row],[Total]]-VENTAS[[#This Row],[Comisión 10%]]-VENTAS[[#This Row],[Costo SIN Comision]]</f>
        <v>-2.2</v>
      </c>
      <c r="M1852" s="52" t="s">
        <v>20994</v>
      </c>
      <c r="N1852" s="53" t="s">
        <v>21233</v>
      </c>
    </row>
    <row r="1853" s="4" customFormat="1" ht="20" customHeight="1" spans="1:14">
      <c r="A1853" s="50">
        <v>45576</v>
      </c>
      <c r="B1853" s="51" t="s">
        <v>20994</v>
      </c>
      <c r="C1853" s="51" t="s">
        <v>20994</v>
      </c>
      <c r="D1853" s="51" t="s">
        <v>21234</v>
      </c>
      <c r="E1853" s="51" t="s">
        <v>21170</v>
      </c>
      <c r="F1853" s="15" t="str">
        <f>IFERROR(VLOOKUP(VENTAS[[#This Row],[Código del producto Vendido]],STOCK[],5,FALSE),"-")</f>
        <v>-</v>
      </c>
      <c r="G1853" s="51">
        <v>1</v>
      </c>
      <c r="H1853" s="52">
        <v>5</v>
      </c>
      <c r="I1853" s="16">
        <f>VENTAS[[#This Row],[Cantidad]]*VENTAS[[#This Row],[Precio Venta]]</f>
        <v>5</v>
      </c>
      <c r="J1853" s="16">
        <f>IF(VENTAS[[#This Row],[Nombre del Gestor]]&gt;1,VENTAS[[#This Row],[Total]]*10%,0)</f>
        <v>0.5</v>
      </c>
      <c r="K18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853" s="16">
        <f>VENTAS[[#This Row],[Total]]-VENTAS[[#This Row],[Comisión 10%]]-VENTAS[[#This Row],[Costo SIN Comision]]</f>
        <v>-0.5</v>
      </c>
      <c r="M1853" s="52" t="s">
        <v>20994</v>
      </c>
      <c r="N1853" s="53" t="s">
        <v>21235</v>
      </c>
    </row>
    <row r="1854" s="4" customFormat="1" ht="20" customHeight="1" spans="1:14">
      <c r="A1854" s="50">
        <v>45576</v>
      </c>
      <c r="B1854" s="51" t="s">
        <v>20994</v>
      </c>
      <c r="C1854" s="51" t="s">
        <v>20994</v>
      </c>
      <c r="D1854" s="51" t="s">
        <v>21234</v>
      </c>
      <c r="E1854" s="51" t="s">
        <v>21174</v>
      </c>
      <c r="F1854" s="15" t="str">
        <f>IFERROR(VLOOKUP(VENTAS[[#This Row],[Código del producto Vendido]],STOCK[],5,FALSE),"-")</f>
        <v>-</v>
      </c>
      <c r="G1854" s="51">
        <v>4</v>
      </c>
      <c r="H1854" s="52">
        <v>2</v>
      </c>
      <c r="I1854" s="16">
        <f>VENTAS[[#This Row],[Cantidad]]*VENTAS[[#This Row],[Precio Venta]]</f>
        <v>8</v>
      </c>
      <c r="J1854" s="16">
        <f>IF(VENTAS[[#This Row],[Nombre del Gestor]]&gt;1,VENTAS[[#This Row],[Total]]*10%,0)</f>
        <v>0.8</v>
      </c>
      <c r="K18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854" s="16">
        <f>VENTAS[[#This Row],[Total]]-VENTAS[[#This Row],[Comisión 10%]]-VENTAS[[#This Row],[Costo SIN Comision]]</f>
        <v>-0.8</v>
      </c>
      <c r="M1854" s="52" t="s">
        <v>20994</v>
      </c>
      <c r="N1854" s="53" t="s">
        <v>21236</v>
      </c>
    </row>
    <row r="1855" s="4" customFormat="1" ht="20" customHeight="1" spans="1:14">
      <c r="A1855" s="50">
        <v>45576</v>
      </c>
      <c r="B1855" s="51" t="s">
        <v>20994</v>
      </c>
      <c r="C1855" s="51" t="s">
        <v>20994</v>
      </c>
      <c r="D1855" s="51" t="s">
        <v>21234</v>
      </c>
      <c r="E1855" s="51" t="s">
        <v>21237</v>
      </c>
      <c r="F1855" s="15" t="str">
        <f>IFERROR(VLOOKUP(VENTAS[[#This Row],[Código del producto Vendido]],STOCK[],5,FALSE),"-")</f>
        <v>-</v>
      </c>
      <c r="G1855" s="51">
        <v>2</v>
      </c>
      <c r="H1855" s="52">
        <v>3</v>
      </c>
      <c r="I1855" s="16">
        <f>VENTAS[[#This Row],[Cantidad]]*VENTAS[[#This Row],[Precio Venta]]</f>
        <v>6</v>
      </c>
      <c r="J1855" s="16">
        <f>IF(VENTAS[[#This Row],[Nombre del Gestor]]&gt;1,VENTAS[[#This Row],[Total]]*10%,0)</f>
        <v>0.6</v>
      </c>
      <c r="K18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</v>
      </c>
      <c r="L1855" s="16">
        <f>VENTAS[[#This Row],[Total]]-VENTAS[[#This Row],[Comisión 10%]]-VENTAS[[#This Row],[Costo SIN Comision]]</f>
        <v>-0.6</v>
      </c>
      <c r="M1855" s="52" t="s">
        <v>20994</v>
      </c>
      <c r="N1855" s="53" t="s">
        <v>21238</v>
      </c>
    </row>
    <row r="1856" s="4" customFormat="1" ht="20" customHeight="1" spans="1:14">
      <c r="A1856" s="50">
        <v>45576</v>
      </c>
      <c r="B1856" s="51" t="s">
        <v>20994</v>
      </c>
      <c r="C1856" s="51" t="s">
        <v>20994</v>
      </c>
      <c r="D1856" s="51" t="s">
        <v>21234</v>
      </c>
      <c r="E1856" s="51" t="s">
        <v>21174</v>
      </c>
      <c r="F1856" s="15" t="str">
        <f>IFERROR(VLOOKUP(VENTAS[[#This Row],[Código del producto Vendido]],STOCK[],5,FALSE),"-")</f>
        <v>-</v>
      </c>
      <c r="G1856" s="51">
        <v>1</v>
      </c>
      <c r="H1856" s="52">
        <v>2</v>
      </c>
      <c r="I1856" s="16">
        <f>VENTAS[[#This Row],[Cantidad]]*VENTAS[[#This Row],[Precio Venta]]</f>
        <v>2</v>
      </c>
      <c r="J1856" s="16">
        <f>IF(VENTAS[[#This Row],[Nombre del Gestor]]&gt;1,VENTAS[[#This Row],[Total]]*10%,0)</f>
        <v>0.2</v>
      </c>
      <c r="K18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</v>
      </c>
      <c r="L1856" s="16">
        <f>VENTAS[[#This Row],[Total]]-VENTAS[[#This Row],[Comisión 10%]]-VENTAS[[#This Row],[Costo SIN Comision]]</f>
        <v>-0.2</v>
      </c>
      <c r="M1856" s="52" t="s">
        <v>20994</v>
      </c>
      <c r="N1856" s="53" t="s">
        <v>21239</v>
      </c>
    </row>
    <row r="1857" s="4" customFormat="1" ht="20" customHeight="1" spans="1:14">
      <c r="A1857" s="50">
        <v>45576</v>
      </c>
      <c r="B1857" s="51" t="s">
        <v>20994</v>
      </c>
      <c r="C1857" s="51" t="s">
        <v>20994</v>
      </c>
      <c r="D1857" s="51" t="s">
        <v>20892</v>
      </c>
      <c r="E1857" s="51" t="s">
        <v>21240</v>
      </c>
      <c r="F1857" s="15" t="str">
        <f>IFERROR(VLOOKUP(VENTAS[[#This Row],[Código del producto Vendido]],STOCK[],5,FALSE),"-")</f>
        <v>-</v>
      </c>
      <c r="G1857" s="51">
        <v>1</v>
      </c>
      <c r="H1857" s="52">
        <v>20</v>
      </c>
      <c r="I1857" s="16">
        <f>VENTAS[[#This Row],[Cantidad]]*VENTAS[[#This Row],[Precio Venta]]</f>
        <v>20</v>
      </c>
      <c r="J1857" s="16">
        <f>IF(VENTAS[[#This Row],[Nombre del Gestor]]&gt;1,VENTAS[[#This Row],[Total]]*10%,0)</f>
        <v>2</v>
      </c>
      <c r="K18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857" s="16">
        <f>VENTAS[[#This Row],[Total]]-VENTAS[[#This Row],[Comisión 10%]]-VENTAS[[#This Row],[Costo SIN Comision]]</f>
        <v>-2</v>
      </c>
      <c r="M1857" s="52" t="s">
        <v>20994</v>
      </c>
      <c r="N1857" s="53" t="s">
        <v>21241</v>
      </c>
    </row>
    <row r="1858" s="4" customFormat="1" ht="20" customHeight="1" spans="1:14">
      <c r="A1858" s="50">
        <v>45576</v>
      </c>
      <c r="B1858" s="51" t="s">
        <v>20994</v>
      </c>
      <c r="C1858" s="51" t="s">
        <v>20994</v>
      </c>
      <c r="D1858" s="51" t="s">
        <v>20892</v>
      </c>
      <c r="E1858" s="51" t="s">
        <v>20933</v>
      </c>
      <c r="F1858" s="15" t="str">
        <f>IFERROR(VLOOKUP(VENTAS[[#This Row],[Código del producto Vendido]],STOCK[],5,FALSE),"-")</f>
        <v>-</v>
      </c>
      <c r="G1858" s="51">
        <v>1</v>
      </c>
      <c r="H1858" s="52">
        <v>30</v>
      </c>
      <c r="I1858" s="16">
        <f>VENTAS[[#This Row],[Cantidad]]*VENTAS[[#This Row],[Precio Venta]]</f>
        <v>30</v>
      </c>
      <c r="J1858" s="16">
        <f>IF(VENTAS[[#This Row],[Nombre del Gestor]]&gt;1,VENTAS[[#This Row],[Total]]*10%,0)</f>
        <v>3</v>
      </c>
      <c r="K18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58" s="16">
        <f>VENTAS[[#This Row],[Total]]-VENTAS[[#This Row],[Comisión 10%]]-VENTAS[[#This Row],[Costo SIN Comision]]</f>
        <v>-3</v>
      </c>
      <c r="M1858" s="52" t="s">
        <v>20994</v>
      </c>
      <c r="N1858" s="53" t="s">
        <v>21242</v>
      </c>
    </row>
    <row r="1859" s="4" customFormat="1" ht="20" customHeight="1" spans="1:14">
      <c r="A1859" s="50">
        <v>45576</v>
      </c>
      <c r="B1859" s="51" t="s">
        <v>20994</v>
      </c>
      <c r="C1859" s="51" t="s">
        <v>20994</v>
      </c>
      <c r="D1859" s="51" t="s">
        <v>20388</v>
      </c>
      <c r="E1859" s="51" t="s">
        <v>20988</v>
      </c>
      <c r="F1859" s="15" t="str">
        <f>IFERROR(VLOOKUP(VENTAS[[#This Row],[Código del producto Vendido]],STOCK[],5,FALSE),"-")</f>
        <v>-</v>
      </c>
      <c r="G1859" s="51">
        <v>1</v>
      </c>
      <c r="H1859" s="52">
        <v>25</v>
      </c>
      <c r="I1859" s="16">
        <f>VENTAS[[#This Row],[Cantidad]]*VENTAS[[#This Row],[Precio Venta]]</f>
        <v>25</v>
      </c>
      <c r="J1859" s="16">
        <f>IF(VENTAS[[#This Row],[Nombre del Gestor]]&gt;1,VENTAS[[#This Row],[Total]]*10%,0)</f>
        <v>2.5</v>
      </c>
      <c r="K18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59" s="16">
        <f>VENTAS[[#This Row],[Total]]-VENTAS[[#This Row],[Comisión 10%]]-VENTAS[[#This Row],[Costo SIN Comision]]</f>
        <v>-2.5</v>
      </c>
      <c r="M1859" s="52" t="s">
        <v>20994</v>
      </c>
      <c r="N1859" s="53" t="s">
        <v>21243</v>
      </c>
    </row>
    <row r="1860" s="4" customFormat="1" ht="20" customHeight="1" spans="1:14">
      <c r="A1860" s="50">
        <v>45576</v>
      </c>
      <c r="B1860" s="51" t="s">
        <v>20994</v>
      </c>
      <c r="C1860" s="51" t="s">
        <v>20994</v>
      </c>
      <c r="D1860" s="51" t="s">
        <v>20388</v>
      </c>
      <c r="E1860" s="51" t="s">
        <v>21244</v>
      </c>
      <c r="F1860" s="15" t="str">
        <f>IFERROR(VLOOKUP(VENTAS[[#This Row],[Código del producto Vendido]],STOCK[],5,FALSE),"-")</f>
        <v>-</v>
      </c>
      <c r="G1860" s="51">
        <v>1</v>
      </c>
      <c r="H1860" s="52">
        <v>18</v>
      </c>
      <c r="I1860" s="16">
        <f>VENTAS[[#This Row],[Cantidad]]*VENTAS[[#This Row],[Precio Venta]]</f>
        <v>18</v>
      </c>
      <c r="J1860" s="16">
        <f>IF(VENTAS[[#This Row],[Nombre del Gestor]]&gt;1,VENTAS[[#This Row],[Total]]*10%,0)</f>
        <v>1.8</v>
      </c>
      <c r="K18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860" s="16">
        <f>VENTAS[[#This Row],[Total]]-VENTAS[[#This Row],[Comisión 10%]]-VENTAS[[#This Row],[Costo SIN Comision]]</f>
        <v>-1.8</v>
      </c>
      <c r="M1860" s="52" t="s">
        <v>20994</v>
      </c>
      <c r="N1860" s="53" t="s">
        <v>21245</v>
      </c>
    </row>
    <row r="1861" s="4" customFormat="1" ht="20" customHeight="1" spans="1:14">
      <c r="A1861" s="50">
        <v>45576</v>
      </c>
      <c r="B1861" s="51" t="s">
        <v>20994</v>
      </c>
      <c r="C1861" s="51" t="s">
        <v>20994</v>
      </c>
      <c r="D1861" s="51" t="s">
        <v>20377</v>
      </c>
      <c r="E1861" s="51" t="s">
        <v>21246</v>
      </c>
      <c r="F1861" s="15" t="str">
        <f>IFERROR(VLOOKUP(VENTAS[[#This Row],[Código del producto Vendido]],STOCK[],5,FALSE),"-")</f>
        <v>-</v>
      </c>
      <c r="G1861" s="51">
        <v>1</v>
      </c>
      <c r="H1861" s="52">
        <v>10</v>
      </c>
      <c r="I1861" s="16">
        <f>VENTAS[[#This Row],[Cantidad]]*VENTAS[[#This Row],[Precio Venta]]</f>
        <v>10</v>
      </c>
      <c r="J1861" s="16">
        <f>IF(VENTAS[[#This Row],[Nombre del Gestor]]&gt;1,VENTAS[[#This Row],[Total]]*10%,0)</f>
        <v>1</v>
      </c>
      <c r="K18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861" s="16">
        <f>VENTAS[[#This Row],[Total]]-VENTAS[[#This Row],[Comisión 10%]]-VENTAS[[#This Row],[Costo SIN Comision]]</f>
        <v>-1</v>
      </c>
      <c r="M1861" s="52" t="s">
        <v>20994</v>
      </c>
      <c r="N1861" s="53" t="s">
        <v>21247</v>
      </c>
    </row>
    <row r="1862" s="4" customFormat="1" ht="20" customHeight="1" spans="1:14">
      <c r="A1862" s="50">
        <v>45576</v>
      </c>
      <c r="B1862" s="51" t="s">
        <v>20994</v>
      </c>
      <c r="C1862" s="51" t="s">
        <v>20994</v>
      </c>
      <c r="D1862" s="51" t="s">
        <v>20994</v>
      </c>
      <c r="E1862" s="51" t="s">
        <v>21248</v>
      </c>
      <c r="F1862" s="15" t="str">
        <f>IFERROR(VLOOKUP(VENTAS[[#This Row],[Código del producto Vendido]],STOCK[],5,FALSE),"-")</f>
        <v>-</v>
      </c>
      <c r="G1862" s="51">
        <v>1</v>
      </c>
      <c r="H1862" s="52">
        <v>10</v>
      </c>
      <c r="I1862" s="16">
        <f>VENTAS[[#This Row],[Cantidad]]*VENTAS[[#This Row],[Precio Venta]]</f>
        <v>10</v>
      </c>
      <c r="J1862" s="16">
        <f>IF(VENTAS[[#This Row],[Nombre del Gestor]]&gt;1,VENTAS[[#This Row],[Total]]*10%,0)</f>
        <v>1</v>
      </c>
      <c r="K18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862" s="16">
        <f>VENTAS[[#This Row],[Total]]-VENTAS[[#This Row],[Comisión 10%]]-VENTAS[[#This Row],[Costo SIN Comision]]</f>
        <v>-1</v>
      </c>
      <c r="M1862" s="52" t="s">
        <v>20994</v>
      </c>
      <c r="N1862" s="53" t="s">
        <v>21249</v>
      </c>
    </row>
    <row r="1863" s="4" customFormat="1" ht="20" customHeight="1" spans="1:14">
      <c r="A1863" s="50">
        <v>45577</v>
      </c>
      <c r="B1863" s="51" t="s">
        <v>20994</v>
      </c>
      <c r="C1863" s="51" t="s">
        <v>20994</v>
      </c>
      <c r="D1863" s="51" t="s">
        <v>20395</v>
      </c>
      <c r="E1863" s="51" t="s">
        <v>21250</v>
      </c>
      <c r="F1863" s="15" t="str">
        <f>IFERROR(VLOOKUP(VENTAS[[#This Row],[Código del producto Vendido]],STOCK[],5,FALSE),"-")</f>
        <v>-</v>
      </c>
      <c r="G1863" s="51">
        <v>1</v>
      </c>
      <c r="H1863" s="52">
        <v>30</v>
      </c>
      <c r="I1863" s="16">
        <f>VENTAS[[#This Row],[Cantidad]]*VENTAS[[#This Row],[Precio Venta]]</f>
        <v>30</v>
      </c>
      <c r="J1863" s="16">
        <f>IF(VENTAS[[#This Row],[Nombre del Gestor]]&gt;1,VENTAS[[#This Row],[Total]]*10%,0)</f>
        <v>3</v>
      </c>
      <c r="K18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63" s="16">
        <f>VENTAS[[#This Row],[Total]]-VENTAS[[#This Row],[Comisión 10%]]-VENTAS[[#This Row],[Costo SIN Comision]]</f>
        <v>-3</v>
      </c>
      <c r="M1863" s="52" t="s">
        <v>20994</v>
      </c>
      <c r="N1863" s="53" t="s">
        <v>21251</v>
      </c>
    </row>
    <row r="1864" s="4" customFormat="1" ht="20" customHeight="1" spans="1:14">
      <c r="A1864" s="50">
        <v>45577</v>
      </c>
      <c r="B1864" s="51" t="s">
        <v>20994</v>
      </c>
      <c r="C1864" s="51" t="s">
        <v>20994</v>
      </c>
      <c r="D1864" s="51" t="s">
        <v>20253</v>
      </c>
      <c r="E1864" s="51" t="s">
        <v>21252</v>
      </c>
      <c r="F1864" s="15" t="str">
        <f>IFERROR(VLOOKUP(VENTAS[[#This Row],[Código del producto Vendido]],STOCK[],5,FALSE),"-")</f>
        <v>-</v>
      </c>
      <c r="G1864" s="51">
        <v>1</v>
      </c>
      <c r="H1864" s="52">
        <v>35</v>
      </c>
      <c r="I1864" s="16">
        <f>VENTAS[[#This Row],[Cantidad]]*VENTAS[[#This Row],[Precio Venta]]</f>
        <v>35</v>
      </c>
      <c r="J1864" s="16">
        <f>IF(VENTAS[[#This Row],[Nombre del Gestor]]&gt;1,VENTAS[[#This Row],[Total]]*10%,0)</f>
        <v>3.5</v>
      </c>
      <c r="K18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864" s="16">
        <f>VENTAS[[#This Row],[Total]]-VENTAS[[#This Row],[Comisión 10%]]-VENTAS[[#This Row],[Costo SIN Comision]]</f>
        <v>-3.5</v>
      </c>
      <c r="M1864" s="52" t="s">
        <v>20994</v>
      </c>
      <c r="N1864" s="53" t="s">
        <v>21253</v>
      </c>
    </row>
    <row r="1865" s="4" customFormat="1" ht="20" customHeight="1" spans="1:14">
      <c r="A1865" s="50">
        <v>45577</v>
      </c>
      <c r="B1865" s="51" t="s">
        <v>20994</v>
      </c>
      <c r="C1865" s="51" t="s">
        <v>20994</v>
      </c>
      <c r="D1865" s="51" t="s">
        <v>21254</v>
      </c>
      <c r="E1865" s="51" t="s">
        <v>20854</v>
      </c>
      <c r="F1865" s="15" t="str">
        <f>IFERROR(VLOOKUP(VENTAS[[#This Row],[Código del producto Vendido]],STOCK[],5,FALSE),"-")</f>
        <v>-</v>
      </c>
      <c r="G1865" s="51">
        <v>1</v>
      </c>
      <c r="H1865" s="52">
        <v>25</v>
      </c>
      <c r="I1865" s="16">
        <f>VENTAS[[#This Row],[Cantidad]]*VENTAS[[#This Row],[Precio Venta]]</f>
        <v>25</v>
      </c>
      <c r="J1865" s="16">
        <f>IF(VENTAS[[#This Row],[Nombre del Gestor]]&gt;1,VENTAS[[#This Row],[Total]]*10%,0)</f>
        <v>2.5</v>
      </c>
      <c r="K18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65" s="16">
        <f>VENTAS[[#This Row],[Total]]-VENTAS[[#This Row],[Comisión 10%]]-VENTAS[[#This Row],[Costo SIN Comision]]</f>
        <v>-2.5</v>
      </c>
      <c r="M1865" s="52" t="s">
        <v>20994</v>
      </c>
      <c r="N1865" s="53" t="s">
        <v>21255</v>
      </c>
    </row>
    <row r="1866" s="4" customFormat="1" ht="20" customHeight="1" spans="1:14">
      <c r="A1866" s="50">
        <v>45577</v>
      </c>
      <c r="B1866" s="51" t="s">
        <v>20994</v>
      </c>
      <c r="C1866" s="51" t="s">
        <v>20994</v>
      </c>
      <c r="D1866" s="51" t="s">
        <v>21069</v>
      </c>
      <c r="E1866" s="51" t="s">
        <v>20854</v>
      </c>
      <c r="F1866" s="15" t="str">
        <f>IFERROR(VLOOKUP(VENTAS[[#This Row],[Código del producto Vendido]],STOCK[],5,FALSE),"-")</f>
        <v>-</v>
      </c>
      <c r="G1866" s="51">
        <v>1</v>
      </c>
      <c r="H1866" s="52">
        <v>25</v>
      </c>
      <c r="I1866" s="16">
        <f>VENTAS[[#This Row],[Cantidad]]*VENTAS[[#This Row],[Precio Venta]]</f>
        <v>25</v>
      </c>
      <c r="J1866" s="16">
        <f>IF(VENTAS[[#This Row],[Nombre del Gestor]]&gt;1,VENTAS[[#This Row],[Total]]*10%,0)</f>
        <v>2.5</v>
      </c>
      <c r="K18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66" s="16">
        <f>VENTAS[[#This Row],[Total]]-VENTAS[[#This Row],[Comisión 10%]]-VENTAS[[#This Row],[Costo SIN Comision]]</f>
        <v>-2.5</v>
      </c>
      <c r="M1866" s="52" t="s">
        <v>20994</v>
      </c>
      <c r="N1866" s="53" t="s">
        <v>21256</v>
      </c>
    </row>
    <row r="1867" s="4" customFormat="1" ht="20" customHeight="1" spans="1:14">
      <c r="A1867" s="50">
        <v>45577</v>
      </c>
      <c r="B1867" s="51" t="s">
        <v>20994</v>
      </c>
      <c r="C1867" s="51" t="s">
        <v>20994</v>
      </c>
      <c r="D1867" s="51" t="s">
        <v>21254</v>
      </c>
      <c r="E1867" s="51" t="s">
        <v>21151</v>
      </c>
      <c r="F1867" s="15" t="str">
        <f>IFERROR(VLOOKUP(VENTAS[[#This Row],[Código del producto Vendido]],STOCK[],5,FALSE),"-")</f>
        <v>-</v>
      </c>
      <c r="G1867" s="51">
        <v>1</v>
      </c>
      <c r="H1867" s="52">
        <v>22</v>
      </c>
      <c r="I1867" s="16">
        <f>VENTAS[[#This Row],[Cantidad]]*VENTAS[[#This Row],[Precio Venta]]</f>
        <v>22</v>
      </c>
      <c r="J1867" s="16">
        <f>IF(VENTAS[[#This Row],[Nombre del Gestor]]&gt;1,VENTAS[[#This Row],[Total]]*10%,0)</f>
        <v>2.2</v>
      </c>
      <c r="K18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867" s="16">
        <f>VENTAS[[#This Row],[Total]]-VENTAS[[#This Row],[Comisión 10%]]-VENTAS[[#This Row],[Costo SIN Comision]]</f>
        <v>-2.2</v>
      </c>
      <c r="M1867" s="52" t="s">
        <v>20994</v>
      </c>
      <c r="N1867" s="53" t="s">
        <v>21257</v>
      </c>
    </row>
    <row r="1868" s="4" customFormat="1" ht="20" customHeight="1" spans="1:14">
      <c r="A1868" s="50">
        <v>45577</v>
      </c>
      <c r="B1868" s="51" t="s">
        <v>20994</v>
      </c>
      <c r="C1868" s="51" t="s">
        <v>20994</v>
      </c>
      <c r="D1868" s="51" t="s">
        <v>20505</v>
      </c>
      <c r="E1868" s="51" t="s">
        <v>21258</v>
      </c>
      <c r="F1868" s="15" t="str">
        <f>IFERROR(VLOOKUP(VENTAS[[#This Row],[Código del producto Vendido]],STOCK[],5,FALSE),"-")</f>
        <v>-</v>
      </c>
      <c r="G1868" s="51">
        <v>1</v>
      </c>
      <c r="H1868" s="52">
        <v>40</v>
      </c>
      <c r="I1868" s="16">
        <f>VENTAS[[#This Row],[Cantidad]]*VENTAS[[#This Row],[Precio Venta]]</f>
        <v>40</v>
      </c>
      <c r="J1868" s="16">
        <f>IF(VENTAS[[#This Row],[Nombre del Gestor]]&gt;1,VENTAS[[#This Row],[Total]]*10%,0)</f>
        <v>4</v>
      </c>
      <c r="K18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868" s="16">
        <f>VENTAS[[#This Row],[Total]]-VENTAS[[#This Row],[Comisión 10%]]-VENTAS[[#This Row],[Costo SIN Comision]]</f>
        <v>-4</v>
      </c>
      <c r="M1868" s="52" t="s">
        <v>20994</v>
      </c>
      <c r="N1868" s="53" t="s">
        <v>21259</v>
      </c>
    </row>
    <row r="1869" s="4" customFormat="1" ht="20" customHeight="1" spans="1:14">
      <c r="A1869" s="50">
        <v>45577</v>
      </c>
      <c r="B1869" s="51" t="s">
        <v>20994</v>
      </c>
      <c r="C1869" s="51" t="s">
        <v>20994</v>
      </c>
      <c r="D1869" s="51" t="s">
        <v>20388</v>
      </c>
      <c r="E1869" s="51" t="s">
        <v>20950</v>
      </c>
      <c r="F1869" s="15" t="str">
        <f>IFERROR(VLOOKUP(VENTAS[[#This Row],[Código del producto Vendido]],STOCK[],5,FALSE),"-")</f>
        <v>-</v>
      </c>
      <c r="G1869" s="51">
        <v>1</v>
      </c>
      <c r="H1869" s="52">
        <v>22</v>
      </c>
      <c r="I1869" s="16">
        <f>VENTAS[[#This Row],[Cantidad]]*VENTAS[[#This Row],[Precio Venta]]</f>
        <v>22</v>
      </c>
      <c r="J1869" s="16">
        <f>IF(VENTAS[[#This Row],[Nombre del Gestor]]&gt;1,VENTAS[[#This Row],[Total]]*10%,0)</f>
        <v>2.2</v>
      </c>
      <c r="K18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869" s="16">
        <f>VENTAS[[#This Row],[Total]]-VENTAS[[#This Row],[Comisión 10%]]-VENTAS[[#This Row],[Costo SIN Comision]]</f>
        <v>-2.2</v>
      </c>
      <c r="M1869" s="52" t="s">
        <v>20994</v>
      </c>
      <c r="N1869" s="53" t="s">
        <v>21260</v>
      </c>
    </row>
    <row r="1870" s="4" customFormat="1" ht="20" customHeight="1" spans="1:14">
      <c r="A1870" s="50">
        <v>45578</v>
      </c>
      <c r="B1870" s="51" t="s">
        <v>20994</v>
      </c>
      <c r="C1870" s="51" t="s">
        <v>20994</v>
      </c>
      <c r="D1870" s="51" t="s">
        <v>20994</v>
      </c>
      <c r="E1870" s="51" t="s">
        <v>21163</v>
      </c>
      <c r="F1870" s="15" t="str">
        <f>IFERROR(VLOOKUP(VENTAS[[#This Row],[Código del producto Vendido]],STOCK[],5,FALSE),"-")</f>
        <v>-</v>
      </c>
      <c r="G1870" s="51">
        <v>1</v>
      </c>
      <c r="H1870" s="52">
        <v>4</v>
      </c>
      <c r="I1870" s="16">
        <f>VENTAS[[#This Row],[Cantidad]]*VENTAS[[#This Row],[Precio Venta]]</f>
        <v>4</v>
      </c>
      <c r="J1870" s="16">
        <f>IF(VENTAS[[#This Row],[Nombre del Gestor]]&gt;1,VENTAS[[#This Row],[Total]]*10%,0)</f>
        <v>0.4</v>
      </c>
      <c r="K18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1870" s="16">
        <f>VENTAS[[#This Row],[Total]]-VENTAS[[#This Row],[Comisión 10%]]-VENTAS[[#This Row],[Costo SIN Comision]]</f>
        <v>-0.4</v>
      </c>
      <c r="M1870" s="52" t="s">
        <v>20994</v>
      </c>
      <c r="N1870" s="53" t="s">
        <v>21261</v>
      </c>
    </row>
    <row r="1871" s="4" customFormat="1" ht="20" customHeight="1" spans="1:14">
      <c r="A1871" s="50">
        <v>45578</v>
      </c>
      <c r="B1871" s="51" t="s">
        <v>20994</v>
      </c>
      <c r="C1871" s="51" t="s">
        <v>20994</v>
      </c>
      <c r="D1871" s="51" t="s">
        <v>19647</v>
      </c>
      <c r="E1871" s="51" t="s">
        <v>17026</v>
      </c>
      <c r="F1871" s="15" t="str">
        <f>IFERROR(VLOOKUP(VENTAS[[#This Row],[Código del producto Vendido]],STOCK[],5,FALSE),"-")</f>
        <v>Pantalón elegante de pierna ancha color crema - Talla L</v>
      </c>
      <c r="G1871" s="51">
        <v>1</v>
      </c>
      <c r="H1871" s="52">
        <v>30</v>
      </c>
      <c r="I1871" s="16">
        <f>VENTAS[[#This Row],[Cantidad]]*VENTAS[[#This Row],[Precio Venta]]</f>
        <v>30</v>
      </c>
      <c r="J1871" s="16">
        <f>IF(VENTAS[[#This Row],[Nombre del Gestor]]&gt;1,VENTAS[[#This Row],[Total]]*10%,0)</f>
        <v>3</v>
      </c>
      <c r="K18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8.6</v>
      </c>
      <c r="L1871" s="16">
        <f>VENTAS[[#This Row],[Total]]-VENTAS[[#This Row],[Comisión 10%]]-VENTAS[[#This Row],[Costo SIN Comision]]</f>
        <v>18.4</v>
      </c>
      <c r="M1871" s="52" t="s">
        <v>20994</v>
      </c>
      <c r="N1871" s="53" t="s">
        <v>21262</v>
      </c>
    </row>
    <row r="1872" s="4" customFormat="1" ht="20" customHeight="1" spans="1:14">
      <c r="A1872" s="50">
        <v>45578</v>
      </c>
      <c r="B1872" s="51" t="s">
        <v>20994</v>
      </c>
      <c r="C1872" s="51" t="s">
        <v>20994</v>
      </c>
      <c r="D1872" s="51" t="s">
        <v>20377</v>
      </c>
      <c r="E1872" s="51" t="s">
        <v>21263</v>
      </c>
      <c r="F1872" s="15" t="str">
        <f>IFERROR(VLOOKUP(VENTAS[[#This Row],[Código del producto Vendido]],STOCK[],5,FALSE),"-")</f>
        <v>-</v>
      </c>
      <c r="G1872" s="51">
        <v>1</v>
      </c>
      <c r="H1872" s="52">
        <v>25</v>
      </c>
      <c r="I1872" s="16">
        <f>VENTAS[[#This Row],[Cantidad]]*VENTAS[[#This Row],[Precio Venta]]</f>
        <v>25</v>
      </c>
      <c r="J1872" s="16">
        <f>IF(VENTAS[[#This Row],[Nombre del Gestor]]&gt;1,VENTAS[[#This Row],[Total]]*10%,0)</f>
        <v>2.5</v>
      </c>
      <c r="K18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72" s="16">
        <f>VENTAS[[#This Row],[Total]]-VENTAS[[#This Row],[Comisión 10%]]-VENTAS[[#This Row],[Costo SIN Comision]]</f>
        <v>-2.5</v>
      </c>
      <c r="M1872" s="52" t="s">
        <v>20994</v>
      </c>
      <c r="N1872" s="53" t="s">
        <v>21264</v>
      </c>
    </row>
    <row r="1873" s="4" customFormat="1" ht="20" customHeight="1" spans="1:14">
      <c r="A1873" s="50">
        <v>45578</v>
      </c>
      <c r="B1873" s="51" t="s">
        <v>20994</v>
      </c>
      <c r="C1873" s="51" t="s">
        <v>20994</v>
      </c>
      <c r="D1873" s="51" t="s">
        <v>20994</v>
      </c>
      <c r="E1873" s="51" t="s">
        <v>21159</v>
      </c>
      <c r="F1873" s="15" t="str">
        <f>IFERROR(VLOOKUP(VENTAS[[#This Row],[Código del producto Vendido]],STOCK[],5,FALSE),"-")</f>
        <v>-</v>
      </c>
      <c r="G1873" s="51">
        <v>1</v>
      </c>
      <c r="H1873" s="52">
        <v>1.5</v>
      </c>
      <c r="I1873" s="16">
        <f>VENTAS[[#This Row],[Cantidad]]*VENTAS[[#This Row],[Precio Venta]]</f>
        <v>1.5</v>
      </c>
      <c r="J1873" s="16">
        <f>IF(VENTAS[[#This Row],[Nombre del Gestor]]&gt;1,VENTAS[[#This Row],[Total]]*10%,0)</f>
        <v>0.15</v>
      </c>
      <c r="K18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1.5</v>
      </c>
      <c r="L1873" s="16">
        <f>VENTAS[[#This Row],[Total]]-VENTAS[[#This Row],[Comisión 10%]]-VENTAS[[#This Row],[Costo SIN Comision]]</f>
        <v>-0.15</v>
      </c>
      <c r="M1873" s="52" t="s">
        <v>20994</v>
      </c>
      <c r="N1873" s="53" t="s">
        <v>21265</v>
      </c>
    </row>
    <row r="1874" s="4" customFormat="1" ht="20" customHeight="1" spans="1:14">
      <c r="A1874" s="50">
        <v>45578</v>
      </c>
      <c r="B1874" s="51" t="s">
        <v>20994</v>
      </c>
      <c r="C1874" s="51" t="s">
        <v>20994</v>
      </c>
      <c r="D1874" s="51" t="s">
        <v>21234</v>
      </c>
      <c r="E1874" s="51" t="s">
        <v>21266</v>
      </c>
      <c r="F1874" s="15" t="str">
        <f>IFERROR(VLOOKUP(VENTAS[[#This Row],[Código del producto Vendido]],STOCK[],5,FALSE),"-")</f>
        <v>-</v>
      </c>
      <c r="G1874" s="51">
        <v>1</v>
      </c>
      <c r="H1874" s="52">
        <v>15</v>
      </c>
      <c r="I1874" s="16">
        <f>VENTAS[[#This Row],[Cantidad]]*VENTAS[[#This Row],[Precio Venta]]</f>
        <v>15</v>
      </c>
      <c r="J1874" s="16">
        <f>IF(VENTAS[[#This Row],[Nombre del Gestor]]&gt;1,VENTAS[[#This Row],[Total]]*10%,0)</f>
        <v>1.5</v>
      </c>
      <c r="K18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874" s="16">
        <f>VENTAS[[#This Row],[Total]]-VENTAS[[#This Row],[Comisión 10%]]-VENTAS[[#This Row],[Costo SIN Comision]]</f>
        <v>-1.5</v>
      </c>
      <c r="M1874" s="52" t="s">
        <v>20994</v>
      </c>
      <c r="N1874" s="53" t="s">
        <v>21267</v>
      </c>
    </row>
    <row r="1875" s="4" customFormat="1" ht="20" customHeight="1" spans="1:14">
      <c r="A1875" s="50">
        <v>45578</v>
      </c>
      <c r="B1875" s="51" t="s">
        <v>20994</v>
      </c>
      <c r="C1875" s="51" t="s">
        <v>20994</v>
      </c>
      <c r="D1875" s="51" t="s">
        <v>21234</v>
      </c>
      <c r="E1875" s="51" t="s">
        <v>21268</v>
      </c>
      <c r="F1875" s="15" t="str">
        <f>IFERROR(VLOOKUP(VENTAS[[#This Row],[Código del producto Vendido]],STOCK[],5,FALSE),"-")</f>
        <v>-</v>
      </c>
      <c r="G1875" s="51">
        <v>1</v>
      </c>
      <c r="H1875" s="52">
        <v>20</v>
      </c>
      <c r="I1875" s="16">
        <f>VENTAS[[#This Row],[Cantidad]]*VENTAS[[#This Row],[Precio Venta]]</f>
        <v>20</v>
      </c>
      <c r="J1875" s="16">
        <f>IF(VENTAS[[#This Row],[Nombre del Gestor]]&gt;1,VENTAS[[#This Row],[Total]]*10%,0)</f>
        <v>2</v>
      </c>
      <c r="K18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875" s="16">
        <f>VENTAS[[#This Row],[Total]]-VENTAS[[#This Row],[Comisión 10%]]-VENTAS[[#This Row],[Costo SIN Comision]]</f>
        <v>-2</v>
      </c>
      <c r="M1875" s="52" t="s">
        <v>20994</v>
      </c>
      <c r="N1875" s="53" t="s">
        <v>21269</v>
      </c>
    </row>
    <row r="1876" s="4" customFormat="1" ht="20" customHeight="1" spans="1:14">
      <c r="A1876" s="50">
        <v>45578</v>
      </c>
      <c r="B1876" s="51" t="s">
        <v>20994</v>
      </c>
      <c r="C1876" s="51" t="s">
        <v>20994</v>
      </c>
      <c r="D1876" s="51" t="s">
        <v>21234</v>
      </c>
      <c r="E1876" s="51" t="s">
        <v>21270</v>
      </c>
      <c r="F1876" s="15" t="str">
        <f>IFERROR(VLOOKUP(VENTAS[[#This Row],[Código del producto Vendido]],STOCK[],5,FALSE),"-")</f>
        <v>-</v>
      </c>
      <c r="G1876" s="51">
        <v>1</v>
      </c>
      <c r="H1876" s="52">
        <v>16</v>
      </c>
      <c r="I1876" s="16">
        <f>VENTAS[[#This Row],[Cantidad]]*VENTAS[[#This Row],[Precio Venta]]</f>
        <v>16</v>
      </c>
      <c r="J1876" s="16">
        <f>IF(VENTAS[[#This Row],[Nombre del Gestor]]&gt;1,VENTAS[[#This Row],[Total]]*10%,0)</f>
        <v>1.6</v>
      </c>
      <c r="K18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1876" s="16">
        <f>VENTAS[[#This Row],[Total]]-VENTAS[[#This Row],[Comisión 10%]]-VENTAS[[#This Row],[Costo SIN Comision]]</f>
        <v>-1.6</v>
      </c>
      <c r="M1876" s="52" t="s">
        <v>20994</v>
      </c>
      <c r="N1876" s="53" t="s">
        <v>21271</v>
      </c>
    </row>
    <row r="1877" s="4" customFormat="1" ht="20" customHeight="1" spans="1:14">
      <c r="A1877" s="50">
        <v>45578</v>
      </c>
      <c r="B1877" s="51" t="s">
        <v>20994</v>
      </c>
      <c r="C1877" s="51" t="s">
        <v>20994</v>
      </c>
      <c r="D1877" s="51" t="s">
        <v>21234</v>
      </c>
      <c r="E1877" s="51" t="s">
        <v>21170</v>
      </c>
      <c r="F1877" s="15" t="str">
        <f>IFERROR(VLOOKUP(VENTAS[[#This Row],[Código del producto Vendido]],STOCK[],5,FALSE),"-")</f>
        <v>-</v>
      </c>
      <c r="G1877" s="51">
        <v>1</v>
      </c>
      <c r="H1877" s="52">
        <v>5</v>
      </c>
      <c r="I1877" s="16">
        <f>VENTAS[[#This Row],[Cantidad]]*VENTAS[[#This Row],[Precio Venta]]</f>
        <v>5</v>
      </c>
      <c r="J1877" s="16">
        <f>IF(VENTAS[[#This Row],[Nombre del Gestor]]&gt;1,VENTAS[[#This Row],[Total]]*10%,0)</f>
        <v>0.5</v>
      </c>
      <c r="K18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877" s="16">
        <f>VENTAS[[#This Row],[Total]]-VENTAS[[#This Row],[Comisión 10%]]-VENTAS[[#This Row],[Costo SIN Comision]]</f>
        <v>-0.5</v>
      </c>
      <c r="M1877" s="52" t="s">
        <v>20994</v>
      </c>
      <c r="N1877" s="53" t="s">
        <v>21272</v>
      </c>
    </row>
    <row r="1878" s="4" customFormat="1" ht="20" customHeight="1" spans="1:14">
      <c r="A1878" s="50">
        <v>45578</v>
      </c>
      <c r="B1878" s="51" t="s">
        <v>20994</v>
      </c>
      <c r="C1878" s="51" t="s">
        <v>20994</v>
      </c>
      <c r="D1878" s="51" t="s">
        <v>21234</v>
      </c>
      <c r="E1878" s="51" t="s">
        <v>21273</v>
      </c>
      <c r="F1878" s="15" t="str">
        <f>IFERROR(VLOOKUP(VENTAS[[#This Row],[Código del producto Vendido]],STOCK[],5,FALSE),"-")</f>
        <v>-</v>
      </c>
      <c r="G1878" s="51">
        <v>1</v>
      </c>
      <c r="H1878" s="52">
        <v>8</v>
      </c>
      <c r="I1878" s="16">
        <f>VENTAS[[#This Row],[Cantidad]]*VENTAS[[#This Row],[Precio Venta]]</f>
        <v>8</v>
      </c>
      <c r="J1878" s="16">
        <f>IF(VENTAS[[#This Row],[Nombre del Gestor]]&gt;1,VENTAS[[#This Row],[Total]]*10%,0)</f>
        <v>0.8</v>
      </c>
      <c r="K18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878" s="16">
        <f>VENTAS[[#This Row],[Total]]-VENTAS[[#This Row],[Comisión 10%]]-VENTAS[[#This Row],[Costo SIN Comision]]</f>
        <v>-0.8</v>
      </c>
      <c r="M1878" s="52" t="s">
        <v>20994</v>
      </c>
      <c r="N1878" s="53" t="s">
        <v>21274</v>
      </c>
    </row>
    <row r="1879" s="4" customFormat="1" ht="20" customHeight="1" spans="1:14">
      <c r="A1879" s="50">
        <v>45578</v>
      </c>
      <c r="B1879" s="51" t="s">
        <v>20994</v>
      </c>
      <c r="C1879" s="51" t="s">
        <v>20994</v>
      </c>
      <c r="D1879" s="51" t="s">
        <v>21234</v>
      </c>
      <c r="E1879" s="51" t="s">
        <v>21275</v>
      </c>
      <c r="F1879" s="15" t="str">
        <f>IFERROR(VLOOKUP(VENTAS[[#This Row],[Código del producto Vendido]],STOCK[],5,FALSE),"-")</f>
        <v>-</v>
      </c>
      <c r="G1879" s="51">
        <v>1</v>
      </c>
      <c r="H1879" s="52">
        <v>5</v>
      </c>
      <c r="I1879" s="16">
        <f>VENTAS[[#This Row],[Cantidad]]*VENTAS[[#This Row],[Precio Venta]]</f>
        <v>5</v>
      </c>
      <c r="J1879" s="16">
        <f>IF(VENTAS[[#This Row],[Nombre del Gestor]]&gt;1,VENTAS[[#This Row],[Total]]*10%,0)</f>
        <v>0.5</v>
      </c>
      <c r="K18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879" s="16">
        <f>VENTAS[[#This Row],[Total]]-VENTAS[[#This Row],[Comisión 10%]]-VENTAS[[#This Row],[Costo SIN Comision]]</f>
        <v>-0.5</v>
      </c>
      <c r="M1879" s="52" t="s">
        <v>20994</v>
      </c>
      <c r="N1879" s="53" t="s">
        <v>21276</v>
      </c>
    </row>
    <row r="1880" s="4" customFormat="1" ht="20" customHeight="1" spans="1:14">
      <c r="A1880" s="50">
        <v>45579</v>
      </c>
      <c r="B1880" s="51" t="s">
        <v>20994</v>
      </c>
      <c r="C1880" s="51" t="s">
        <v>20994</v>
      </c>
      <c r="D1880" s="51" t="s">
        <v>20377</v>
      </c>
      <c r="E1880" s="51" t="s">
        <v>21277</v>
      </c>
      <c r="F1880" s="15" t="str">
        <f>IFERROR(VLOOKUP(VENTAS[[#This Row],[Código del producto Vendido]],STOCK[],5,FALSE),"-")</f>
        <v>-</v>
      </c>
      <c r="G1880" s="51">
        <v>1</v>
      </c>
      <c r="H1880" s="52">
        <v>15</v>
      </c>
      <c r="I1880" s="16">
        <f>VENTAS[[#This Row],[Cantidad]]*VENTAS[[#This Row],[Precio Venta]]</f>
        <v>15</v>
      </c>
      <c r="J1880" s="16">
        <f>IF(VENTAS[[#This Row],[Nombre del Gestor]]&gt;1,VENTAS[[#This Row],[Total]]*10%,0)</f>
        <v>1.5</v>
      </c>
      <c r="K18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880" s="16">
        <f>VENTAS[[#This Row],[Total]]-VENTAS[[#This Row],[Comisión 10%]]-VENTAS[[#This Row],[Costo SIN Comision]]</f>
        <v>-1.5</v>
      </c>
      <c r="M1880" s="52" t="s">
        <v>20994</v>
      </c>
      <c r="N1880" s="53" t="s">
        <v>21278</v>
      </c>
    </row>
    <row r="1881" s="4" customFormat="1" ht="20" customHeight="1" spans="1:14">
      <c r="A1881" s="50">
        <v>45579</v>
      </c>
      <c r="B1881" s="51" t="s">
        <v>20994</v>
      </c>
      <c r="C1881" s="51" t="s">
        <v>20994</v>
      </c>
      <c r="D1881" s="51" t="s">
        <v>20388</v>
      </c>
      <c r="E1881" s="51" t="s">
        <v>21258</v>
      </c>
      <c r="F1881" s="15" t="str">
        <f>IFERROR(VLOOKUP(VENTAS[[#This Row],[Código del producto Vendido]],STOCK[],5,FALSE),"-")</f>
        <v>-</v>
      </c>
      <c r="G1881" s="51">
        <v>1</v>
      </c>
      <c r="H1881" s="52">
        <v>40</v>
      </c>
      <c r="I1881" s="16">
        <f>VENTAS[[#This Row],[Cantidad]]*VENTAS[[#This Row],[Precio Venta]]</f>
        <v>40</v>
      </c>
      <c r="J1881" s="16">
        <f>IF(VENTAS[[#This Row],[Nombre del Gestor]]&gt;1,VENTAS[[#This Row],[Total]]*10%,0)</f>
        <v>4</v>
      </c>
      <c r="K18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881" s="16">
        <f>VENTAS[[#This Row],[Total]]-VENTAS[[#This Row],[Comisión 10%]]-VENTAS[[#This Row],[Costo SIN Comision]]</f>
        <v>-4</v>
      </c>
      <c r="M1881" s="52" t="s">
        <v>20994</v>
      </c>
      <c r="N1881" s="53" t="s">
        <v>21279</v>
      </c>
    </row>
    <row r="1882" s="4" customFormat="1" ht="20" customHeight="1" spans="1:14">
      <c r="A1882" s="50">
        <v>45579</v>
      </c>
      <c r="B1882" s="51" t="s">
        <v>20994</v>
      </c>
      <c r="C1882" s="51" t="s">
        <v>20994</v>
      </c>
      <c r="D1882" s="51" t="s">
        <v>20388</v>
      </c>
      <c r="E1882" s="51" t="s">
        <v>21280</v>
      </c>
      <c r="F1882" s="15" t="str">
        <f>IFERROR(VLOOKUP(VENTAS[[#This Row],[Código del producto Vendido]],STOCK[],5,FALSE),"-")</f>
        <v>-</v>
      </c>
      <c r="G1882" s="51">
        <v>1</v>
      </c>
      <c r="H1882" s="52">
        <v>30</v>
      </c>
      <c r="I1882" s="16">
        <f>VENTAS[[#This Row],[Cantidad]]*VENTAS[[#This Row],[Precio Venta]]</f>
        <v>30</v>
      </c>
      <c r="J1882" s="16">
        <f>IF(VENTAS[[#This Row],[Nombre del Gestor]]&gt;1,VENTAS[[#This Row],[Total]]*10%,0)</f>
        <v>3</v>
      </c>
      <c r="K18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82" s="16">
        <f>VENTAS[[#This Row],[Total]]-VENTAS[[#This Row],[Comisión 10%]]-VENTAS[[#This Row],[Costo SIN Comision]]</f>
        <v>-3</v>
      </c>
      <c r="M1882" s="52" t="s">
        <v>20994</v>
      </c>
      <c r="N1882" s="53" t="s">
        <v>21281</v>
      </c>
    </row>
    <row r="1883" s="4" customFormat="1" ht="20" customHeight="1" spans="1:14">
      <c r="A1883" s="50">
        <v>45579</v>
      </c>
      <c r="B1883" s="51" t="s">
        <v>20994</v>
      </c>
      <c r="C1883" s="51" t="s">
        <v>20994</v>
      </c>
      <c r="D1883" s="51" t="s">
        <v>20892</v>
      </c>
      <c r="E1883" s="51" t="s">
        <v>21240</v>
      </c>
      <c r="F1883" s="15" t="str">
        <f>IFERROR(VLOOKUP(VENTAS[[#This Row],[Código del producto Vendido]],STOCK[],5,FALSE),"-")</f>
        <v>-</v>
      </c>
      <c r="G1883" s="51">
        <v>1</v>
      </c>
      <c r="H1883" s="52">
        <v>20</v>
      </c>
      <c r="I1883" s="16">
        <f>VENTAS[[#This Row],[Cantidad]]*VENTAS[[#This Row],[Precio Venta]]</f>
        <v>20</v>
      </c>
      <c r="J1883" s="16">
        <f>IF(VENTAS[[#This Row],[Nombre del Gestor]]&gt;1,VENTAS[[#This Row],[Total]]*10%,0)</f>
        <v>2</v>
      </c>
      <c r="K18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883" s="16">
        <f>VENTAS[[#This Row],[Total]]-VENTAS[[#This Row],[Comisión 10%]]-VENTAS[[#This Row],[Costo SIN Comision]]</f>
        <v>-2</v>
      </c>
      <c r="M1883" s="52" t="s">
        <v>20994</v>
      </c>
      <c r="N1883" s="53" t="s">
        <v>21282</v>
      </c>
    </row>
    <row r="1884" s="4" customFormat="1" ht="20" customHeight="1" spans="1:14">
      <c r="A1884" s="50">
        <v>45579</v>
      </c>
      <c r="B1884" s="51" t="s">
        <v>20994</v>
      </c>
      <c r="C1884" s="51" t="s">
        <v>20994</v>
      </c>
      <c r="D1884" s="51" t="s">
        <v>20395</v>
      </c>
      <c r="E1884" s="51" t="s">
        <v>21240</v>
      </c>
      <c r="F1884" s="15" t="str">
        <f>IFERROR(VLOOKUP(VENTAS[[#This Row],[Código del producto Vendido]],STOCK[],5,FALSE),"-")</f>
        <v>-</v>
      </c>
      <c r="G1884" s="51">
        <v>1</v>
      </c>
      <c r="H1884" s="52">
        <v>15</v>
      </c>
      <c r="I1884" s="16">
        <f>VENTAS[[#This Row],[Cantidad]]*VENTAS[[#This Row],[Precio Venta]]</f>
        <v>15</v>
      </c>
      <c r="J1884" s="16">
        <f>IF(VENTAS[[#This Row],[Nombre del Gestor]]&gt;1,VENTAS[[#This Row],[Total]]*10%,0)</f>
        <v>1.5</v>
      </c>
      <c r="K18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884" s="16">
        <f>VENTAS[[#This Row],[Total]]-VENTAS[[#This Row],[Comisión 10%]]-VENTAS[[#This Row],[Costo SIN Comision]]</f>
        <v>-1.5</v>
      </c>
      <c r="M1884" s="52" t="s">
        <v>20994</v>
      </c>
      <c r="N1884" s="53" t="s">
        <v>21283</v>
      </c>
    </row>
    <row r="1885" s="4" customFormat="1" ht="20" customHeight="1" spans="1:14">
      <c r="A1885" s="50">
        <v>45579</v>
      </c>
      <c r="B1885" s="51" t="s">
        <v>20994</v>
      </c>
      <c r="C1885" s="51" t="s">
        <v>20994</v>
      </c>
      <c r="D1885" s="51" t="s">
        <v>20377</v>
      </c>
      <c r="E1885" s="51" t="s">
        <v>21218</v>
      </c>
      <c r="F1885" s="15" t="str">
        <f>IFERROR(VLOOKUP(VENTAS[[#This Row],[Código del producto Vendido]],STOCK[],5,FALSE),"-")</f>
        <v>-</v>
      </c>
      <c r="G1885" s="51">
        <v>1</v>
      </c>
      <c r="H1885" s="52">
        <v>40</v>
      </c>
      <c r="I1885" s="16">
        <f>VENTAS[[#This Row],[Cantidad]]*VENTAS[[#This Row],[Precio Venta]]</f>
        <v>40</v>
      </c>
      <c r="J1885" s="16">
        <f>IF(VENTAS[[#This Row],[Nombre del Gestor]]&gt;1,VENTAS[[#This Row],[Total]]*10%,0)</f>
        <v>4</v>
      </c>
      <c r="K18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885" s="16">
        <f>VENTAS[[#This Row],[Total]]-VENTAS[[#This Row],[Comisión 10%]]-VENTAS[[#This Row],[Costo SIN Comision]]</f>
        <v>-4</v>
      </c>
      <c r="M1885" s="52" t="s">
        <v>20994</v>
      </c>
      <c r="N1885" s="53" t="s">
        <v>21284</v>
      </c>
    </row>
    <row r="1886" s="4" customFormat="1" ht="20" customHeight="1" spans="1:14">
      <c r="A1886" s="50">
        <v>45580</v>
      </c>
      <c r="B1886" s="51" t="s">
        <v>20994</v>
      </c>
      <c r="C1886" s="51" t="s">
        <v>20994</v>
      </c>
      <c r="D1886" s="51" t="s">
        <v>20377</v>
      </c>
      <c r="E1886" s="51" t="s">
        <v>17071</v>
      </c>
      <c r="F1886" s="15" t="str">
        <f>IFERROR(VLOOKUP(VENTAS[[#This Row],[Código del producto Vendido]],STOCK[],5,FALSE),"-")</f>
        <v>Blusa de manga elegante en vuelos con ribete en contraste Color Morado - Talla L</v>
      </c>
      <c r="G1886" s="51">
        <v>1</v>
      </c>
      <c r="H1886" s="52">
        <v>18</v>
      </c>
      <c r="I1886" s="16">
        <f>VENTAS[[#This Row],[Cantidad]]*VENTAS[[#This Row],[Precio Venta]]</f>
        <v>18</v>
      </c>
      <c r="J1886" s="16">
        <f>IF(VENTAS[[#This Row],[Nombre del Gestor]]&gt;1,VENTAS[[#This Row],[Total]]*10%,0)</f>
        <v>1.8</v>
      </c>
      <c r="K18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9.68</v>
      </c>
      <c r="L1886" s="16">
        <f>VENTAS[[#This Row],[Total]]-VENTAS[[#This Row],[Comisión 10%]]-VENTAS[[#This Row],[Costo SIN Comision]]</f>
        <v>6.52</v>
      </c>
      <c r="M1886" s="52" t="s">
        <v>20994</v>
      </c>
      <c r="N1886" s="53" t="s">
        <v>21285</v>
      </c>
    </row>
    <row r="1887" s="4" customFormat="1" ht="20" customHeight="1" spans="1:14">
      <c r="A1887" s="50">
        <v>45580</v>
      </c>
      <c r="B1887" s="51" t="s">
        <v>20994</v>
      </c>
      <c r="C1887" s="51" t="s">
        <v>20994</v>
      </c>
      <c r="D1887" s="51" t="s">
        <v>20377</v>
      </c>
      <c r="E1887" s="51" t="s">
        <v>20940</v>
      </c>
      <c r="F1887" s="15" t="str">
        <f>IFERROR(VLOOKUP(VENTAS[[#This Row],[Código del producto Vendido]],STOCK[],5,FALSE),"-")</f>
        <v>-</v>
      </c>
      <c r="G1887" s="51">
        <v>1</v>
      </c>
      <c r="H1887" s="52">
        <v>15</v>
      </c>
      <c r="I1887" s="16">
        <f>VENTAS[[#This Row],[Cantidad]]*VENTAS[[#This Row],[Precio Venta]]</f>
        <v>15</v>
      </c>
      <c r="J1887" s="16">
        <f>IF(VENTAS[[#This Row],[Nombre del Gestor]]&gt;1,VENTAS[[#This Row],[Total]]*10%,0)</f>
        <v>1.5</v>
      </c>
      <c r="K18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887" s="16">
        <f>VENTAS[[#This Row],[Total]]-VENTAS[[#This Row],[Comisión 10%]]-VENTAS[[#This Row],[Costo SIN Comision]]</f>
        <v>-1.5</v>
      </c>
      <c r="M1887" s="52" t="s">
        <v>20994</v>
      </c>
      <c r="N1887" s="53" t="s">
        <v>21286</v>
      </c>
    </row>
    <row r="1888" s="4" customFormat="1" ht="20" customHeight="1" spans="1:14">
      <c r="A1888" s="50">
        <v>45580</v>
      </c>
      <c r="B1888" s="51" t="s">
        <v>20994</v>
      </c>
      <c r="C1888" s="51" t="s">
        <v>20994</v>
      </c>
      <c r="D1888" s="51" t="s">
        <v>20892</v>
      </c>
      <c r="E1888" s="51" t="s">
        <v>21287</v>
      </c>
      <c r="F1888" s="15" t="str">
        <f>IFERROR(VLOOKUP(VENTAS[[#This Row],[Código del producto Vendido]],STOCK[],5,FALSE),"-")</f>
        <v>-</v>
      </c>
      <c r="G1888" s="51">
        <v>1</v>
      </c>
      <c r="H1888" s="52">
        <v>25</v>
      </c>
      <c r="I1888" s="16">
        <f>VENTAS[[#This Row],[Cantidad]]*VENTAS[[#This Row],[Precio Venta]]</f>
        <v>25</v>
      </c>
      <c r="J1888" s="16">
        <f>IF(VENTAS[[#This Row],[Nombre del Gestor]]&gt;1,VENTAS[[#This Row],[Total]]*10%,0)</f>
        <v>2.5</v>
      </c>
      <c r="K18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88" s="16">
        <f>VENTAS[[#This Row],[Total]]-VENTAS[[#This Row],[Comisión 10%]]-VENTAS[[#This Row],[Costo SIN Comision]]</f>
        <v>-2.5</v>
      </c>
      <c r="M1888" s="52" t="s">
        <v>20994</v>
      </c>
      <c r="N1888" s="53" t="s">
        <v>21288</v>
      </c>
    </row>
    <row r="1889" s="4" customFormat="1" ht="20" customHeight="1" spans="1:14">
      <c r="A1889" s="50">
        <v>45580</v>
      </c>
      <c r="B1889" s="51" t="s">
        <v>20994</v>
      </c>
      <c r="C1889" s="51" t="s">
        <v>20994</v>
      </c>
      <c r="D1889" s="51" t="s">
        <v>20892</v>
      </c>
      <c r="E1889" s="51" t="s">
        <v>21289</v>
      </c>
      <c r="F1889" s="15" t="str">
        <f>IFERROR(VLOOKUP(VENTAS[[#This Row],[Código del producto Vendido]],STOCK[],5,FALSE),"-")</f>
        <v>-</v>
      </c>
      <c r="G1889" s="51">
        <v>1</v>
      </c>
      <c r="H1889" s="52">
        <v>25</v>
      </c>
      <c r="I1889" s="16">
        <f>VENTAS[[#This Row],[Cantidad]]*VENTAS[[#This Row],[Precio Venta]]</f>
        <v>25</v>
      </c>
      <c r="J1889" s="16">
        <f>IF(VENTAS[[#This Row],[Nombre del Gestor]]&gt;1,VENTAS[[#This Row],[Total]]*10%,0)</f>
        <v>2.5</v>
      </c>
      <c r="K18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89" s="16">
        <f>VENTAS[[#This Row],[Total]]-VENTAS[[#This Row],[Comisión 10%]]-VENTAS[[#This Row],[Costo SIN Comision]]</f>
        <v>-2.5</v>
      </c>
      <c r="M1889" s="52" t="s">
        <v>20994</v>
      </c>
      <c r="N1889" s="53" t="s">
        <v>21290</v>
      </c>
    </row>
    <row r="1890" s="4" customFormat="1" ht="20" customHeight="1" spans="1:14">
      <c r="A1890" s="50">
        <v>45580</v>
      </c>
      <c r="B1890" s="51" t="s">
        <v>20994</v>
      </c>
      <c r="C1890" s="51" t="s">
        <v>20994</v>
      </c>
      <c r="D1890" s="51" t="s">
        <v>20377</v>
      </c>
      <c r="E1890" s="51" t="s">
        <v>21291</v>
      </c>
      <c r="F1890" s="15" t="str">
        <f>IFERROR(VLOOKUP(VENTAS[[#This Row],[Código del producto Vendido]],STOCK[],5,FALSE),"-")</f>
        <v>-</v>
      </c>
      <c r="G1890" s="51">
        <v>1</v>
      </c>
      <c r="H1890" s="52">
        <v>20</v>
      </c>
      <c r="I1890" s="16">
        <f>VENTAS[[#This Row],[Cantidad]]*VENTAS[[#This Row],[Precio Venta]]</f>
        <v>20</v>
      </c>
      <c r="J1890" s="16">
        <f>IF(VENTAS[[#This Row],[Nombre del Gestor]]&gt;1,VENTAS[[#This Row],[Total]]*10%,0)</f>
        <v>2</v>
      </c>
      <c r="K18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890" s="16">
        <f>VENTAS[[#This Row],[Total]]-VENTAS[[#This Row],[Comisión 10%]]-VENTAS[[#This Row],[Costo SIN Comision]]</f>
        <v>-2</v>
      </c>
      <c r="M1890" s="52" t="s">
        <v>20994</v>
      </c>
      <c r="N1890" s="53" t="s">
        <v>21292</v>
      </c>
    </row>
    <row r="1891" s="4" customFormat="1" ht="20" customHeight="1" spans="1:14">
      <c r="A1891" s="50">
        <v>45580</v>
      </c>
      <c r="B1891" s="51" t="s">
        <v>20994</v>
      </c>
      <c r="C1891" s="51" t="s">
        <v>20994</v>
      </c>
      <c r="D1891" s="51" t="s">
        <v>21293</v>
      </c>
      <c r="E1891" s="51" t="s">
        <v>21294</v>
      </c>
      <c r="F1891" s="15" t="str">
        <f>IFERROR(VLOOKUP(VENTAS[[#This Row],[Código del producto Vendido]],STOCK[],5,FALSE),"-")</f>
        <v>-</v>
      </c>
      <c r="G1891" s="51">
        <v>1</v>
      </c>
      <c r="H1891" s="52">
        <v>30</v>
      </c>
      <c r="I1891" s="16">
        <f>VENTAS[[#This Row],[Cantidad]]*VENTAS[[#This Row],[Precio Venta]]</f>
        <v>30</v>
      </c>
      <c r="J1891" s="16">
        <f>IF(VENTAS[[#This Row],[Nombre del Gestor]]&gt;1,VENTAS[[#This Row],[Total]]*10%,0)</f>
        <v>3</v>
      </c>
      <c r="K18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91" s="16">
        <f>VENTAS[[#This Row],[Total]]-VENTAS[[#This Row],[Comisión 10%]]-VENTAS[[#This Row],[Costo SIN Comision]]</f>
        <v>-3</v>
      </c>
      <c r="M1891" s="52" t="s">
        <v>20994</v>
      </c>
      <c r="N1891" s="53" t="s">
        <v>21295</v>
      </c>
    </row>
    <row r="1892" s="4" customFormat="1" ht="20" customHeight="1" spans="1:14">
      <c r="A1892" s="50">
        <v>45580</v>
      </c>
      <c r="B1892" s="51" t="s">
        <v>20994</v>
      </c>
      <c r="C1892" s="51" t="s">
        <v>20994</v>
      </c>
      <c r="D1892" s="51" t="s">
        <v>21069</v>
      </c>
      <c r="E1892" s="51" t="s">
        <v>21250</v>
      </c>
      <c r="F1892" s="15" t="str">
        <f>IFERROR(VLOOKUP(VENTAS[[#This Row],[Código del producto Vendido]],STOCK[],5,FALSE),"-")</f>
        <v>-</v>
      </c>
      <c r="G1892" s="51">
        <v>1</v>
      </c>
      <c r="H1892" s="52">
        <v>30</v>
      </c>
      <c r="I1892" s="16">
        <f>VENTAS[[#This Row],[Cantidad]]*VENTAS[[#This Row],[Precio Venta]]</f>
        <v>30</v>
      </c>
      <c r="J1892" s="16">
        <f>IF(VENTAS[[#This Row],[Nombre del Gestor]]&gt;1,VENTAS[[#This Row],[Total]]*10%,0)</f>
        <v>3</v>
      </c>
      <c r="K18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92" s="16">
        <f>VENTAS[[#This Row],[Total]]-VENTAS[[#This Row],[Comisión 10%]]-VENTAS[[#This Row],[Costo SIN Comision]]</f>
        <v>-3</v>
      </c>
      <c r="M1892" s="52" t="s">
        <v>20994</v>
      </c>
      <c r="N1892" s="53" t="s">
        <v>21296</v>
      </c>
    </row>
    <row r="1893" s="4" customFormat="1" ht="20" customHeight="1" spans="1:14">
      <c r="A1893" s="50">
        <v>45580</v>
      </c>
      <c r="B1893" s="51" t="s">
        <v>20994</v>
      </c>
      <c r="C1893" s="51" t="s">
        <v>20994</v>
      </c>
      <c r="D1893" s="51" t="s">
        <v>20892</v>
      </c>
      <c r="E1893" s="51" t="s">
        <v>21248</v>
      </c>
      <c r="F1893" s="15" t="str">
        <f>IFERROR(VLOOKUP(VENTAS[[#This Row],[Código del producto Vendido]],STOCK[],5,FALSE),"-")</f>
        <v>-</v>
      </c>
      <c r="G1893" s="51">
        <v>1</v>
      </c>
      <c r="H1893" s="52">
        <v>10</v>
      </c>
      <c r="I1893" s="16">
        <f>VENTAS[[#This Row],[Cantidad]]*VENTAS[[#This Row],[Precio Venta]]</f>
        <v>10</v>
      </c>
      <c r="J1893" s="16">
        <f>IF(VENTAS[[#This Row],[Nombre del Gestor]]&gt;1,VENTAS[[#This Row],[Total]]*10%,0)</f>
        <v>1</v>
      </c>
      <c r="K18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893" s="16">
        <f>VENTAS[[#This Row],[Total]]-VENTAS[[#This Row],[Comisión 10%]]-VENTAS[[#This Row],[Costo SIN Comision]]</f>
        <v>-1</v>
      </c>
      <c r="M1893" s="52" t="s">
        <v>20994</v>
      </c>
      <c r="N1893" s="53" t="s">
        <v>21297</v>
      </c>
    </row>
    <row r="1894" s="4" customFormat="1" ht="20" customHeight="1" spans="1:14">
      <c r="A1894" s="50">
        <v>45580</v>
      </c>
      <c r="B1894" s="51" t="s">
        <v>20994</v>
      </c>
      <c r="C1894" s="51" t="s">
        <v>20994</v>
      </c>
      <c r="D1894" s="51" t="s">
        <v>20388</v>
      </c>
      <c r="E1894" s="51" t="s">
        <v>19977</v>
      </c>
      <c r="F1894" s="15" t="str">
        <f>IFERROR(VLOOKUP(VENTAS[[#This Row],[Código del producto Vendido]],STOCK[],5,FALSE),"-")</f>
        <v>-</v>
      </c>
      <c r="G1894" s="51">
        <v>1</v>
      </c>
      <c r="H1894" s="52">
        <v>28</v>
      </c>
      <c r="I1894" s="16">
        <f>VENTAS[[#This Row],[Cantidad]]*VENTAS[[#This Row],[Precio Venta]]</f>
        <v>28</v>
      </c>
      <c r="J1894" s="16">
        <f>IF(VENTAS[[#This Row],[Nombre del Gestor]]&gt;1,VENTAS[[#This Row],[Total]]*10%,0)</f>
        <v>2.8</v>
      </c>
      <c r="K18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894" s="16">
        <f>VENTAS[[#This Row],[Total]]-VENTAS[[#This Row],[Comisión 10%]]-VENTAS[[#This Row],[Costo SIN Comision]]</f>
        <v>-2.8</v>
      </c>
      <c r="M1894" s="52" t="s">
        <v>20994</v>
      </c>
      <c r="N1894" s="53" t="s">
        <v>21298</v>
      </c>
    </row>
    <row r="1895" s="4" customFormat="1" ht="20" customHeight="1" spans="1:14">
      <c r="A1895" s="50">
        <v>45580</v>
      </c>
      <c r="B1895" s="51" t="s">
        <v>20994</v>
      </c>
      <c r="C1895" s="51" t="s">
        <v>20994</v>
      </c>
      <c r="D1895" s="51" t="s">
        <v>20892</v>
      </c>
      <c r="E1895" s="51" t="s">
        <v>21275</v>
      </c>
      <c r="F1895" s="15" t="str">
        <f>IFERROR(VLOOKUP(VENTAS[[#This Row],[Código del producto Vendido]],STOCK[],5,FALSE),"-")</f>
        <v>-</v>
      </c>
      <c r="G1895" s="51">
        <v>1</v>
      </c>
      <c r="H1895" s="52">
        <v>5</v>
      </c>
      <c r="I1895" s="16">
        <f>VENTAS[[#This Row],[Cantidad]]*VENTAS[[#This Row],[Precio Venta]]</f>
        <v>5</v>
      </c>
      <c r="J1895" s="16">
        <f>IF(VENTAS[[#This Row],[Nombre del Gestor]]&gt;1,VENTAS[[#This Row],[Total]]*10%,0)</f>
        <v>0.5</v>
      </c>
      <c r="K18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895" s="16">
        <f>VENTAS[[#This Row],[Total]]-VENTAS[[#This Row],[Comisión 10%]]-VENTAS[[#This Row],[Costo SIN Comision]]</f>
        <v>-0.5</v>
      </c>
      <c r="M1895" s="52" t="s">
        <v>20994</v>
      </c>
      <c r="N1895" s="53" t="s">
        <v>21299</v>
      </c>
    </row>
    <row r="1896" s="4" customFormat="1" ht="20" customHeight="1" spans="1:14">
      <c r="A1896" s="50">
        <v>45580</v>
      </c>
      <c r="B1896" s="51" t="s">
        <v>20994</v>
      </c>
      <c r="C1896" s="51" t="s">
        <v>20994</v>
      </c>
      <c r="D1896" s="51" t="s">
        <v>21300</v>
      </c>
      <c r="E1896" s="51" t="s">
        <v>21301</v>
      </c>
      <c r="F1896" s="15" t="str">
        <f>IFERROR(VLOOKUP(VENTAS[[#This Row],[Código del producto Vendido]],STOCK[],5,FALSE),"-")</f>
        <v>-</v>
      </c>
      <c r="G1896" s="51">
        <v>1</v>
      </c>
      <c r="H1896" s="52">
        <v>25</v>
      </c>
      <c r="I1896" s="16">
        <f>VENTAS[[#This Row],[Cantidad]]*VENTAS[[#This Row],[Precio Venta]]</f>
        <v>25</v>
      </c>
      <c r="J1896" s="16">
        <f>IF(VENTAS[[#This Row],[Nombre del Gestor]]&gt;1,VENTAS[[#This Row],[Total]]*10%,0)</f>
        <v>2.5</v>
      </c>
      <c r="K18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96" s="16">
        <f>VENTAS[[#This Row],[Total]]-VENTAS[[#This Row],[Comisión 10%]]-VENTAS[[#This Row],[Costo SIN Comision]]</f>
        <v>-2.5</v>
      </c>
      <c r="M1896" s="52" t="s">
        <v>20994</v>
      </c>
      <c r="N1896" s="53" t="s">
        <v>21302</v>
      </c>
    </row>
    <row r="1897" s="4" customFormat="1" ht="20" customHeight="1" spans="1:14">
      <c r="A1897" s="50">
        <v>45580</v>
      </c>
      <c r="B1897" s="51" t="s">
        <v>20994</v>
      </c>
      <c r="C1897" s="51" t="s">
        <v>20994</v>
      </c>
      <c r="D1897" s="51" t="s">
        <v>21303</v>
      </c>
      <c r="E1897" s="51" t="s">
        <v>21168</v>
      </c>
      <c r="F1897" s="15" t="str">
        <f>IFERROR(VLOOKUP(VENTAS[[#This Row],[Código del producto Vendido]],STOCK[],5,FALSE),"-")</f>
        <v>-</v>
      </c>
      <c r="G1897" s="51">
        <v>1</v>
      </c>
      <c r="H1897" s="52">
        <v>5</v>
      </c>
      <c r="I1897" s="16">
        <f>VENTAS[[#This Row],[Cantidad]]*VENTAS[[#This Row],[Precio Venta]]</f>
        <v>5</v>
      </c>
      <c r="J1897" s="16">
        <f>IF(VENTAS[[#This Row],[Nombre del Gestor]]&gt;1,VENTAS[[#This Row],[Total]]*10%,0)</f>
        <v>0.5</v>
      </c>
      <c r="K18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897" s="16">
        <f>VENTAS[[#This Row],[Total]]-VENTAS[[#This Row],[Comisión 10%]]-VENTAS[[#This Row],[Costo SIN Comision]]</f>
        <v>-0.5</v>
      </c>
      <c r="M1897" s="52" t="s">
        <v>20994</v>
      </c>
      <c r="N1897" s="53" t="s">
        <v>21304</v>
      </c>
    </row>
    <row r="1898" s="4" customFormat="1" ht="20" customHeight="1" spans="1:14">
      <c r="A1898" s="50">
        <v>45580</v>
      </c>
      <c r="B1898" s="51" t="s">
        <v>20994</v>
      </c>
      <c r="C1898" s="51" t="s">
        <v>20994</v>
      </c>
      <c r="D1898" s="51" t="s">
        <v>21303</v>
      </c>
      <c r="E1898" s="51" t="s">
        <v>21305</v>
      </c>
      <c r="F1898" s="15" t="str">
        <f>IFERROR(VLOOKUP(VENTAS[[#This Row],[Código del producto Vendido]],STOCK[],5,FALSE),"-")</f>
        <v>-</v>
      </c>
      <c r="G1898" s="51">
        <v>1</v>
      </c>
      <c r="H1898" s="52">
        <v>7</v>
      </c>
      <c r="I1898" s="16">
        <f>VENTAS[[#This Row],[Cantidad]]*VENTAS[[#This Row],[Precio Venta]]</f>
        <v>7</v>
      </c>
      <c r="J1898" s="16">
        <f>IF(VENTAS[[#This Row],[Nombre del Gestor]]&gt;1,VENTAS[[#This Row],[Total]]*10%,0)</f>
        <v>0.7</v>
      </c>
      <c r="K18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1898" s="16">
        <f>VENTAS[[#This Row],[Total]]-VENTAS[[#This Row],[Comisión 10%]]-VENTAS[[#This Row],[Costo SIN Comision]]</f>
        <v>-0.7</v>
      </c>
      <c r="M1898" s="52" t="s">
        <v>20994</v>
      </c>
      <c r="N1898" s="53" t="s">
        <v>21306</v>
      </c>
    </row>
    <row r="1899" s="4" customFormat="1" ht="20" customHeight="1" spans="1:14">
      <c r="A1899" s="50">
        <v>45580</v>
      </c>
      <c r="B1899" s="51" t="s">
        <v>20994</v>
      </c>
      <c r="C1899" s="51" t="s">
        <v>20994</v>
      </c>
      <c r="D1899" s="51" t="s">
        <v>21303</v>
      </c>
      <c r="E1899" s="51" t="s">
        <v>21237</v>
      </c>
      <c r="F1899" s="15" t="str">
        <f>IFERROR(VLOOKUP(VENTAS[[#This Row],[Código del producto Vendido]],STOCK[],5,FALSE),"-")</f>
        <v>-</v>
      </c>
      <c r="G1899" s="51">
        <v>2</v>
      </c>
      <c r="H1899" s="52">
        <v>3</v>
      </c>
      <c r="I1899" s="16">
        <f>VENTAS[[#This Row],[Cantidad]]*VENTAS[[#This Row],[Precio Venta]]</f>
        <v>6</v>
      </c>
      <c r="J1899" s="16">
        <f>IF(VENTAS[[#This Row],[Nombre del Gestor]]&gt;1,VENTAS[[#This Row],[Total]]*10%,0)</f>
        <v>0.6</v>
      </c>
      <c r="K18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</v>
      </c>
      <c r="L1899" s="16">
        <f>VENTAS[[#This Row],[Total]]-VENTAS[[#This Row],[Comisión 10%]]-VENTAS[[#This Row],[Costo SIN Comision]]</f>
        <v>-0.6</v>
      </c>
      <c r="M1899" s="52" t="s">
        <v>20994</v>
      </c>
      <c r="N1899" s="53" t="s">
        <v>21307</v>
      </c>
    </row>
    <row r="1900" s="4" customFormat="1" ht="20" customHeight="1" spans="1:14">
      <c r="A1900" s="50">
        <v>45580</v>
      </c>
      <c r="B1900" s="51" t="s">
        <v>20994</v>
      </c>
      <c r="C1900" s="51" t="s">
        <v>20994</v>
      </c>
      <c r="D1900" s="51" t="s">
        <v>21308</v>
      </c>
      <c r="E1900" s="51" t="s">
        <v>21168</v>
      </c>
      <c r="F1900" s="15" t="str">
        <f>IFERROR(VLOOKUP(VENTAS[[#This Row],[Código del producto Vendido]],STOCK[],5,FALSE),"-")</f>
        <v>-</v>
      </c>
      <c r="G1900" s="51">
        <v>1</v>
      </c>
      <c r="H1900" s="52">
        <v>5</v>
      </c>
      <c r="I1900" s="16">
        <f>VENTAS[[#This Row],[Cantidad]]*VENTAS[[#This Row],[Precio Venta]]</f>
        <v>5</v>
      </c>
      <c r="J1900" s="16">
        <f>IF(VENTAS[[#This Row],[Nombre del Gestor]]&gt;1,VENTAS[[#This Row],[Total]]*10%,0)</f>
        <v>0.5</v>
      </c>
      <c r="K19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900" s="16">
        <f>VENTAS[[#This Row],[Total]]-VENTAS[[#This Row],[Comisión 10%]]-VENTAS[[#This Row],[Costo SIN Comision]]</f>
        <v>-0.5</v>
      </c>
      <c r="M1900" s="52" t="s">
        <v>20994</v>
      </c>
      <c r="N1900" s="53" t="s">
        <v>21309</v>
      </c>
    </row>
    <row r="1901" s="4" customFormat="1" ht="20" customHeight="1" spans="1:14">
      <c r="A1901" s="50">
        <v>45580</v>
      </c>
      <c r="B1901" s="51" t="s">
        <v>20994</v>
      </c>
      <c r="C1901" s="51" t="s">
        <v>20994</v>
      </c>
      <c r="D1901" s="51" t="s">
        <v>21234</v>
      </c>
      <c r="E1901" s="51" t="s">
        <v>21170</v>
      </c>
      <c r="F1901" s="15" t="str">
        <f>IFERROR(VLOOKUP(VENTAS[[#This Row],[Código del producto Vendido]],STOCK[],5,FALSE),"-")</f>
        <v>-</v>
      </c>
      <c r="G1901" s="51">
        <v>1</v>
      </c>
      <c r="H1901" s="52">
        <v>5</v>
      </c>
      <c r="I1901" s="16">
        <f>VENTAS[[#This Row],[Cantidad]]*VENTAS[[#This Row],[Precio Venta]]</f>
        <v>5</v>
      </c>
      <c r="J1901" s="16">
        <f>IF(VENTAS[[#This Row],[Nombre del Gestor]]&gt;1,VENTAS[[#This Row],[Total]]*10%,0)</f>
        <v>0.5</v>
      </c>
      <c r="K19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901" s="16">
        <f>VENTAS[[#This Row],[Total]]-VENTAS[[#This Row],[Comisión 10%]]-VENTAS[[#This Row],[Costo SIN Comision]]</f>
        <v>-0.5</v>
      </c>
      <c r="M1901" s="52" t="s">
        <v>20994</v>
      </c>
      <c r="N1901" s="53" t="s">
        <v>21310</v>
      </c>
    </row>
    <row r="1902" s="4" customFormat="1" ht="20" customHeight="1" spans="1:14">
      <c r="A1902" s="50">
        <v>45581</v>
      </c>
      <c r="B1902" s="51" t="s">
        <v>20994</v>
      </c>
      <c r="C1902" s="51" t="s">
        <v>20994</v>
      </c>
      <c r="D1902" s="51" t="s">
        <v>21311</v>
      </c>
      <c r="E1902" s="51" t="s">
        <v>21157</v>
      </c>
      <c r="F1902" s="15" t="str">
        <f>IFERROR(VLOOKUP(VENTAS[[#This Row],[Código del producto Vendido]],STOCK[],5,FALSE),"-")</f>
        <v>-</v>
      </c>
      <c r="G1902" s="51">
        <v>3</v>
      </c>
      <c r="H1902" s="52">
        <v>15</v>
      </c>
      <c r="I1902" s="16">
        <f>VENTAS[[#This Row],[Cantidad]]*VENTAS[[#This Row],[Precio Venta]]</f>
        <v>45</v>
      </c>
      <c r="J1902" s="16">
        <f>IF(VENTAS[[#This Row],[Nombre del Gestor]]&gt;1,VENTAS[[#This Row],[Total]]*10%,0)</f>
        <v>4.5</v>
      </c>
      <c r="K19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1902" s="16">
        <f>VENTAS[[#This Row],[Total]]-VENTAS[[#This Row],[Comisión 10%]]-VENTAS[[#This Row],[Costo SIN Comision]]</f>
        <v>-4.5</v>
      </c>
      <c r="M1902" s="52" t="s">
        <v>20994</v>
      </c>
      <c r="N1902" s="53" t="s">
        <v>21312</v>
      </c>
    </row>
    <row r="1903" s="4" customFormat="1" ht="20" customHeight="1" spans="1:14">
      <c r="A1903" s="50">
        <v>45581</v>
      </c>
      <c r="B1903" s="51" t="s">
        <v>20994</v>
      </c>
      <c r="C1903" s="51" t="s">
        <v>20994</v>
      </c>
      <c r="D1903" s="51" t="s">
        <v>21311</v>
      </c>
      <c r="E1903" s="51" t="s">
        <v>21313</v>
      </c>
      <c r="F1903" s="15" t="str">
        <f>IFERROR(VLOOKUP(VENTAS[[#This Row],[Código del producto Vendido]],STOCK[],5,FALSE),"-")</f>
        <v>-</v>
      </c>
      <c r="G1903" s="51">
        <v>1</v>
      </c>
      <c r="H1903" s="52">
        <v>1.5</v>
      </c>
      <c r="I1903" s="16">
        <f>VENTAS[[#This Row],[Cantidad]]*VENTAS[[#This Row],[Precio Venta]]</f>
        <v>1.5</v>
      </c>
      <c r="J1903" s="16">
        <f>IF(VENTAS[[#This Row],[Nombre del Gestor]]&gt;1,VENTAS[[#This Row],[Total]]*10%,0)</f>
        <v>0.15</v>
      </c>
      <c r="K19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1.5</v>
      </c>
      <c r="L1903" s="16">
        <f>VENTAS[[#This Row],[Total]]-VENTAS[[#This Row],[Comisión 10%]]-VENTAS[[#This Row],[Costo SIN Comision]]</f>
        <v>-0.15</v>
      </c>
      <c r="M1903" s="52" t="s">
        <v>20994</v>
      </c>
      <c r="N1903" s="53" t="s">
        <v>21314</v>
      </c>
    </row>
    <row r="1904" s="4" customFormat="1" ht="20" customHeight="1" spans="1:14">
      <c r="A1904" s="50">
        <v>45581</v>
      </c>
      <c r="B1904" s="51" t="s">
        <v>20994</v>
      </c>
      <c r="C1904" s="51" t="s">
        <v>20994</v>
      </c>
      <c r="D1904" s="51" t="s">
        <v>21311</v>
      </c>
      <c r="E1904" s="51" t="s">
        <v>21161</v>
      </c>
      <c r="F1904" s="15" t="str">
        <f>IFERROR(VLOOKUP(VENTAS[[#This Row],[Código del producto Vendido]],STOCK[],5,FALSE),"-")</f>
        <v>-</v>
      </c>
      <c r="G1904" s="51">
        <v>1</v>
      </c>
      <c r="H1904" s="52">
        <v>25</v>
      </c>
      <c r="I1904" s="16">
        <f>VENTAS[[#This Row],[Cantidad]]*VENTAS[[#This Row],[Precio Venta]]</f>
        <v>25</v>
      </c>
      <c r="J1904" s="16">
        <f>IF(VENTAS[[#This Row],[Nombre del Gestor]]&gt;1,VENTAS[[#This Row],[Total]]*10%,0)</f>
        <v>2.5</v>
      </c>
      <c r="K19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04" s="16">
        <f>VENTAS[[#This Row],[Total]]-VENTAS[[#This Row],[Comisión 10%]]-VENTAS[[#This Row],[Costo SIN Comision]]</f>
        <v>-2.5</v>
      </c>
      <c r="M1904" s="52" t="s">
        <v>20994</v>
      </c>
      <c r="N1904" s="53" t="s">
        <v>21315</v>
      </c>
    </row>
    <row r="1905" s="4" customFormat="1" ht="20" customHeight="1" spans="1:14">
      <c r="A1905" s="50">
        <v>45581</v>
      </c>
      <c r="B1905" s="51" t="s">
        <v>20994</v>
      </c>
      <c r="C1905" s="51" t="s">
        <v>20994</v>
      </c>
      <c r="D1905" s="51" t="s">
        <v>21311</v>
      </c>
      <c r="E1905" s="51" t="s">
        <v>21166</v>
      </c>
      <c r="F1905" s="15" t="str">
        <f>IFERROR(VLOOKUP(VENTAS[[#This Row],[Código del producto Vendido]],STOCK[],5,FALSE),"-")</f>
        <v>-</v>
      </c>
      <c r="G1905" s="51">
        <v>1</v>
      </c>
      <c r="H1905" s="52">
        <v>20</v>
      </c>
      <c r="I1905" s="16">
        <f>VENTAS[[#This Row],[Cantidad]]*VENTAS[[#This Row],[Precio Venta]]</f>
        <v>20</v>
      </c>
      <c r="J1905" s="16">
        <f>IF(VENTAS[[#This Row],[Nombre del Gestor]]&gt;1,VENTAS[[#This Row],[Total]]*10%,0)</f>
        <v>2</v>
      </c>
      <c r="K19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905" s="16">
        <f>VENTAS[[#This Row],[Total]]-VENTAS[[#This Row],[Comisión 10%]]-VENTAS[[#This Row],[Costo SIN Comision]]</f>
        <v>-2</v>
      </c>
      <c r="M1905" s="52" t="s">
        <v>20994</v>
      </c>
      <c r="N1905" s="53" t="s">
        <v>21316</v>
      </c>
    </row>
    <row r="1906" s="4" customFormat="1" ht="20" customHeight="1" spans="1:14">
      <c r="A1906" s="50">
        <v>45581</v>
      </c>
      <c r="B1906" s="51" t="s">
        <v>20994</v>
      </c>
      <c r="C1906" s="51" t="s">
        <v>20994</v>
      </c>
      <c r="D1906" s="51" t="s">
        <v>21311</v>
      </c>
      <c r="E1906" s="51" t="s">
        <v>21151</v>
      </c>
      <c r="F1906" s="15" t="str">
        <f>IFERROR(VLOOKUP(VENTAS[[#This Row],[Código del producto Vendido]],STOCK[],5,FALSE),"-")</f>
        <v>-</v>
      </c>
      <c r="G1906" s="51">
        <v>1</v>
      </c>
      <c r="H1906" s="52">
        <v>22</v>
      </c>
      <c r="I1906" s="16">
        <f>VENTAS[[#This Row],[Cantidad]]*VENTAS[[#This Row],[Precio Venta]]</f>
        <v>22</v>
      </c>
      <c r="J1906" s="16">
        <f>IF(VENTAS[[#This Row],[Nombre del Gestor]]&gt;1,VENTAS[[#This Row],[Total]]*10%,0)</f>
        <v>2.2</v>
      </c>
      <c r="K19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906" s="16">
        <f>VENTAS[[#This Row],[Total]]-VENTAS[[#This Row],[Comisión 10%]]-VENTAS[[#This Row],[Costo SIN Comision]]</f>
        <v>-2.2</v>
      </c>
      <c r="M1906" s="52" t="s">
        <v>20994</v>
      </c>
      <c r="N1906" s="53" t="s">
        <v>21317</v>
      </c>
    </row>
    <row r="1907" s="4" customFormat="1" ht="20" customHeight="1" spans="1:14">
      <c r="A1907" s="50">
        <v>45581</v>
      </c>
      <c r="B1907" s="51" t="s">
        <v>20994</v>
      </c>
      <c r="C1907" s="51" t="s">
        <v>20994</v>
      </c>
      <c r="D1907" s="51" t="s">
        <v>21311</v>
      </c>
      <c r="E1907" s="51" t="s">
        <v>21151</v>
      </c>
      <c r="F1907" s="15" t="str">
        <f>IFERROR(VLOOKUP(VENTAS[[#This Row],[Código del producto Vendido]],STOCK[],5,FALSE),"-")</f>
        <v>-</v>
      </c>
      <c r="G1907" s="51">
        <v>1</v>
      </c>
      <c r="H1907" s="52">
        <v>22</v>
      </c>
      <c r="I1907" s="16">
        <f>VENTAS[[#This Row],[Cantidad]]*VENTAS[[#This Row],[Precio Venta]]</f>
        <v>22</v>
      </c>
      <c r="J1907" s="16">
        <f>IF(VENTAS[[#This Row],[Nombre del Gestor]]&gt;1,VENTAS[[#This Row],[Total]]*10%,0)</f>
        <v>2.2</v>
      </c>
      <c r="K19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907" s="16">
        <f>VENTAS[[#This Row],[Total]]-VENTAS[[#This Row],[Comisión 10%]]-VENTAS[[#This Row],[Costo SIN Comision]]</f>
        <v>-2.2</v>
      </c>
      <c r="M1907" s="52" t="s">
        <v>20994</v>
      </c>
      <c r="N1907" s="53" t="s">
        <v>21318</v>
      </c>
    </row>
    <row r="1908" s="4" customFormat="1" ht="20" customHeight="1" spans="1:14">
      <c r="A1908" s="50">
        <v>45581</v>
      </c>
      <c r="B1908" s="51" t="s">
        <v>20994</v>
      </c>
      <c r="C1908" s="51" t="s">
        <v>20994</v>
      </c>
      <c r="D1908" s="51" t="s">
        <v>21319</v>
      </c>
      <c r="E1908" s="51" t="s">
        <v>21145</v>
      </c>
      <c r="F1908" s="15" t="str">
        <f>IFERROR(VLOOKUP(VENTAS[[#This Row],[Código del producto Vendido]],STOCK[],5,FALSE),"-")</f>
        <v>-</v>
      </c>
      <c r="G1908" s="51">
        <v>8</v>
      </c>
      <c r="H1908" s="52">
        <v>0</v>
      </c>
      <c r="I1908" s="16">
        <f>VENTAS[[#This Row],[Cantidad]]*VENTAS[[#This Row],[Precio Venta]]</f>
        <v>0</v>
      </c>
      <c r="J1908" s="16">
        <f>IF(VENTAS[[#This Row],[Nombre del Gestor]]&gt;1,VENTAS[[#This Row],[Total]]*10%,0)</f>
        <v>0</v>
      </c>
      <c r="K19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908" s="16">
        <f>VENTAS[[#This Row],[Total]]-VENTAS[[#This Row],[Comisión 10%]]-VENTAS[[#This Row],[Costo SIN Comision]]</f>
        <v>0</v>
      </c>
      <c r="M1908" s="52" t="s">
        <v>20994</v>
      </c>
      <c r="N1908" s="53" t="s">
        <v>21320</v>
      </c>
    </row>
    <row r="1909" s="4" customFormat="1" ht="20" customHeight="1" spans="1:14">
      <c r="A1909" s="50">
        <v>45581</v>
      </c>
      <c r="B1909" s="51" t="s">
        <v>20994</v>
      </c>
      <c r="C1909" s="51" t="s">
        <v>20994</v>
      </c>
      <c r="D1909" s="51" t="s">
        <v>20395</v>
      </c>
      <c r="E1909" s="51" t="s">
        <v>21223</v>
      </c>
      <c r="F1909" s="15" t="str">
        <f>IFERROR(VLOOKUP(VENTAS[[#This Row],[Código del producto Vendido]],STOCK[],5,FALSE),"-")</f>
        <v>-</v>
      </c>
      <c r="G1909" s="51">
        <v>1</v>
      </c>
      <c r="H1909" s="52">
        <v>20</v>
      </c>
      <c r="I1909" s="16">
        <f>VENTAS[[#This Row],[Cantidad]]*VENTAS[[#This Row],[Precio Venta]]</f>
        <v>20</v>
      </c>
      <c r="J1909" s="16">
        <f>IF(VENTAS[[#This Row],[Nombre del Gestor]]&gt;1,VENTAS[[#This Row],[Total]]*10%,0)</f>
        <v>2</v>
      </c>
      <c r="K19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909" s="16">
        <f>VENTAS[[#This Row],[Total]]-VENTAS[[#This Row],[Comisión 10%]]-VENTAS[[#This Row],[Costo SIN Comision]]</f>
        <v>-2</v>
      </c>
      <c r="M1909" s="52" t="s">
        <v>20994</v>
      </c>
      <c r="N1909" s="53" t="s">
        <v>21321</v>
      </c>
    </row>
    <row r="1910" s="4" customFormat="1" ht="20" customHeight="1" spans="1:14">
      <c r="A1910" s="50">
        <v>45581</v>
      </c>
      <c r="B1910" s="51" t="s">
        <v>20994</v>
      </c>
      <c r="C1910" s="51" t="s">
        <v>20994</v>
      </c>
      <c r="D1910" s="51" t="s">
        <v>20819</v>
      </c>
      <c r="E1910" s="51" t="s">
        <v>21322</v>
      </c>
      <c r="F1910" s="15" t="str">
        <f>IFERROR(VLOOKUP(VENTAS[[#This Row],[Código del producto Vendido]],STOCK[],5,FALSE),"-")</f>
        <v>-</v>
      </c>
      <c r="G1910" s="51">
        <v>1</v>
      </c>
      <c r="H1910" s="52">
        <v>12</v>
      </c>
      <c r="I1910" s="16">
        <f>VENTAS[[#This Row],[Cantidad]]*VENTAS[[#This Row],[Precio Venta]]</f>
        <v>12</v>
      </c>
      <c r="J1910" s="16">
        <f>IF(VENTAS[[#This Row],[Nombre del Gestor]]&gt;1,VENTAS[[#This Row],[Total]]*10%,0)</f>
        <v>1.2</v>
      </c>
      <c r="K19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910" s="16">
        <f>VENTAS[[#This Row],[Total]]-VENTAS[[#This Row],[Comisión 10%]]-VENTAS[[#This Row],[Costo SIN Comision]]</f>
        <v>-1.2</v>
      </c>
      <c r="M1910" s="52" t="s">
        <v>20994</v>
      </c>
      <c r="N1910" s="53" t="s">
        <v>21323</v>
      </c>
    </row>
    <row r="1911" s="4" customFormat="1" ht="20" customHeight="1" spans="1:14">
      <c r="A1911" s="50">
        <v>45581</v>
      </c>
      <c r="B1911" s="51" t="s">
        <v>20994</v>
      </c>
      <c r="C1911" s="51" t="s">
        <v>20994</v>
      </c>
      <c r="D1911" s="51" t="s">
        <v>20377</v>
      </c>
      <c r="E1911" s="51" t="s">
        <v>21324</v>
      </c>
      <c r="F1911" s="15" t="str">
        <f>IFERROR(VLOOKUP(VENTAS[[#This Row],[Código del producto Vendido]],STOCK[],5,FALSE),"-")</f>
        <v>-</v>
      </c>
      <c r="G1911" s="51">
        <v>1</v>
      </c>
      <c r="H1911" s="52">
        <v>10</v>
      </c>
      <c r="I1911" s="16">
        <f>VENTAS[[#This Row],[Cantidad]]*VENTAS[[#This Row],[Precio Venta]]</f>
        <v>10</v>
      </c>
      <c r="J1911" s="16">
        <f>IF(VENTAS[[#This Row],[Nombre del Gestor]]&gt;1,VENTAS[[#This Row],[Total]]*10%,0)</f>
        <v>1</v>
      </c>
      <c r="K19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11" s="16">
        <f>VENTAS[[#This Row],[Total]]-VENTAS[[#This Row],[Comisión 10%]]-VENTAS[[#This Row],[Costo SIN Comision]]</f>
        <v>-1</v>
      </c>
      <c r="M1911" s="52" t="s">
        <v>20994</v>
      </c>
      <c r="N1911" s="53" t="s">
        <v>21325</v>
      </c>
    </row>
    <row r="1912" s="4" customFormat="1" ht="20" customHeight="1" spans="1:14">
      <c r="A1912" s="50">
        <v>45581</v>
      </c>
      <c r="B1912" s="51" t="s">
        <v>20994</v>
      </c>
      <c r="C1912" s="51" t="s">
        <v>20994</v>
      </c>
      <c r="D1912" s="51" t="s">
        <v>20377</v>
      </c>
      <c r="E1912" s="51" t="s">
        <v>16744</v>
      </c>
      <c r="F1912" s="15" t="str">
        <f>IFERROR(VLOOKUP(VENTAS[[#This Row],[Código del producto Vendido]],STOCK[],5,FALSE),"-")</f>
        <v>Bolso shopper flores pequeñas coloridas - Talla Grande</v>
      </c>
      <c r="G1912" s="51">
        <v>1</v>
      </c>
      <c r="H1912" s="52">
        <v>15</v>
      </c>
      <c r="I1912" s="16">
        <f>VENTAS[[#This Row],[Cantidad]]*VENTAS[[#This Row],[Precio Venta]]</f>
        <v>15</v>
      </c>
      <c r="J1912" s="16">
        <f>IF(VENTAS[[#This Row],[Nombre del Gestor]]&gt;1,VENTAS[[#This Row],[Total]]*10%,0)</f>
        <v>1.5</v>
      </c>
      <c r="K19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6.89</v>
      </c>
      <c r="L1912" s="16">
        <f>VENTAS[[#This Row],[Total]]-VENTAS[[#This Row],[Comisión 10%]]-VENTAS[[#This Row],[Costo SIN Comision]]</f>
        <v>6.61</v>
      </c>
      <c r="M1912" s="52" t="s">
        <v>20994</v>
      </c>
      <c r="N1912" s="53" t="s">
        <v>21326</v>
      </c>
    </row>
    <row r="1913" s="4" customFormat="1" ht="20" customHeight="1" spans="1:14">
      <c r="A1913" s="50">
        <v>45581</v>
      </c>
      <c r="B1913" s="51" t="s">
        <v>20994</v>
      </c>
      <c r="C1913" s="51" t="s">
        <v>20994</v>
      </c>
      <c r="D1913" s="51" t="s">
        <v>19647</v>
      </c>
      <c r="E1913" s="51" t="s">
        <v>20913</v>
      </c>
      <c r="F1913" s="15" t="str">
        <f>IFERROR(VLOOKUP(VENTAS[[#This Row],[Código del producto Vendido]],STOCK[],5,FALSE),"-")</f>
        <v>-</v>
      </c>
      <c r="G1913" s="51">
        <v>1</v>
      </c>
      <c r="H1913" s="52">
        <v>40</v>
      </c>
      <c r="I1913" s="16">
        <f>VENTAS[[#This Row],[Cantidad]]*VENTAS[[#This Row],[Precio Venta]]</f>
        <v>40</v>
      </c>
      <c r="J1913" s="16">
        <f>IF(VENTAS[[#This Row],[Nombre del Gestor]]&gt;1,VENTAS[[#This Row],[Total]]*10%,0)</f>
        <v>4</v>
      </c>
      <c r="K19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913" s="16">
        <f>VENTAS[[#This Row],[Total]]-VENTAS[[#This Row],[Comisión 10%]]-VENTAS[[#This Row],[Costo SIN Comision]]</f>
        <v>-4</v>
      </c>
      <c r="M1913" s="52" t="s">
        <v>20994</v>
      </c>
      <c r="N1913" s="53" t="s">
        <v>21327</v>
      </c>
    </row>
    <row r="1914" s="4" customFormat="1" ht="20" customHeight="1" spans="1:14">
      <c r="A1914" s="50">
        <v>45581</v>
      </c>
      <c r="B1914" s="51" t="s">
        <v>20994</v>
      </c>
      <c r="C1914" s="51" t="s">
        <v>20994</v>
      </c>
      <c r="D1914" s="51" t="s">
        <v>20388</v>
      </c>
      <c r="E1914" s="51" t="s">
        <v>21280</v>
      </c>
      <c r="F1914" s="15" t="str">
        <f>IFERROR(VLOOKUP(VENTAS[[#This Row],[Código del producto Vendido]],STOCK[],5,FALSE),"-")</f>
        <v>-</v>
      </c>
      <c r="G1914" s="51">
        <v>1</v>
      </c>
      <c r="H1914" s="52">
        <v>30</v>
      </c>
      <c r="I1914" s="16">
        <f>VENTAS[[#This Row],[Cantidad]]*VENTAS[[#This Row],[Precio Venta]]</f>
        <v>30</v>
      </c>
      <c r="J1914" s="16">
        <f>IF(VENTAS[[#This Row],[Nombre del Gestor]]&gt;1,VENTAS[[#This Row],[Total]]*10%,0)</f>
        <v>3</v>
      </c>
      <c r="K19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914" s="16">
        <f>VENTAS[[#This Row],[Total]]-VENTAS[[#This Row],[Comisión 10%]]-VENTAS[[#This Row],[Costo SIN Comision]]</f>
        <v>-3</v>
      </c>
      <c r="M1914" s="52" t="s">
        <v>20994</v>
      </c>
      <c r="N1914" s="53" t="s">
        <v>21328</v>
      </c>
    </row>
    <row r="1915" s="4" customFormat="1" ht="20" customHeight="1" spans="1:14">
      <c r="A1915" s="50">
        <v>45581</v>
      </c>
      <c r="B1915" s="51" t="s">
        <v>20994</v>
      </c>
      <c r="C1915" s="51" t="s">
        <v>20994</v>
      </c>
      <c r="D1915" s="51" t="s">
        <v>20377</v>
      </c>
      <c r="E1915" s="51" t="s">
        <v>21301</v>
      </c>
      <c r="F1915" s="15" t="str">
        <f>IFERROR(VLOOKUP(VENTAS[[#This Row],[Código del producto Vendido]],STOCK[],5,FALSE),"-")</f>
        <v>-</v>
      </c>
      <c r="G1915" s="51">
        <v>1</v>
      </c>
      <c r="H1915" s="52">
        <v>25</v>
      </c>
      <c r="I1915" s="16">
        <f>VENTAS[[#This Row],[Cantidad]]*VENTAS[[#This Row],[Precio Venta]]</f>
        <v>25</v>
      </c>
      <c r="J1915" s="16">
        <f>IF(VENTAS[[#This Row],[Nombre del Gestor]]&gt;1,VENTAS[[#This Row],[Total]]*10%,0)</f>
        <v>2.5</v>
      </c>
      <c r="K19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15" s="16">
        <f>VENTAS[[#This Row],[Total]]-VENTAS[[#This Row],[Comisión 10%]]-VENTAS[[#This Row],[Costo SIN Comision]]</f>
        <v>-2.5</v>
      </c>
      <c r="M1915" s="52" t="s">
        <v>20994</v>
      </c>
      <c r="N1915" s="53" t="s">
        <v>21329</v>
      </c>
    </row>
    <row r="1916" s="4" customFormat="1" ht="20" customHeight="1" spans="1:14">
      <c r="A1916" s="50">
        <v>45581</v>
      </c>
      <c r="B1916" s="51" t="s">
        <v>20994</v>
      </c>
      <c r="C1916" s="51" t="s">
        <v>20994</v>
      </c>
      <c r="D1916" s="51" t="s">
        <v>20377</v>
      </c>
      <c r="E1916" s="51" t="s">
        <v>21330</v>
      </c>
      <c r="F1916" s="15" t="str">
        <f>IFERROR(VLOOKUP(VENTAS[[#This Row],[Código del producto Vendido]],STOCK[],5,FALSE),"-")</f>
        <v>-</v>
      </c>
      <c r="G1916" s="51">
        <v>1</v>
      </c>
      <c r="H1916" s="52">
        <v>12</v>
      </c>
      <c r="I1916" s="16">
        <f>VENTAS[[#This Row],[Cantidad]]*VENTAS[[#This Row],[Precio Venta]]</f>
        <v>12</v>
      </c>
      <c r="J1916" s="16">
        <f>IF(VENTAS[[#This Row],[Nombre del Gestor]]&gt;1,VENTAS[[#This Row],[Total]]*10%,0)</f>
        <v>1.2</v>
      </c>
      <c r="K19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916" s="16">
        <f>VENTAS[[#This Row],[Total]]-VENTAS[[#This Row],[Comisión 10%]]-VENTAS[[#This Row],[Costo SIN Comision]]</f>
        <v>-1.2</v>
      </c>
      <c r="M1916" s="52" t="s">
        <v>20994</v>
      </c>
      <c r="N1916" s="53" t="s">
        <v>21331</v>
      </c>
    </row>
    <row r="1917" s="4" customFormat="1" ht="20" customHeight="1" spans="1:14">
      <c r="A1917" s="50">
        <v>45581</v>
      </c>
      <c r="B1917" s="51" t="s">
        <v>20994</v>
      </c>
      <c r="C1917" s="51" t="s">
        <v>20994</v>
      </c>
      <c r="D1917" s="51" t="s">
        <v>20377</v>
      </c>
      <c r="E1917" s="51" t="s">
        <v>21332</v>
      </c>
      <c r="F1917" s="15" t="str">
        <f>IFERROR(VLOOKUP(VENTAS[[#This Row],[Código del producto Vendido]],STOCK[],5,FALSE),"-")</f>
        <v>-</v>
      </c>
      <c r="G1917" s="51">
        <v>1</v>
      </c>
      <c r="H1917" s="52">
        <v>10</v>
      </c>
      <c r="I1917" s="16">
        <f>VENTAS[[#This Row],[Cantidad]]*VENTAS[[#This Row],[Precio Venta]]</f>
        <v>10</v>
      </c>
      <c r="J1917" s="16">
        <f>IF(VENTAS[[#This Row],[Nombre del Gestor]]&gt;1,VENTAS[[#This Row],[Total]]*10%,0)</f>
        <v>1</v>
      </c>
      <c r="K19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17" s="16">
        <f>VENTAS[[#This Row],[Total]]-VENTAS[[#This Row],[Comisión 10%]]-VENTAS[[#This Row],[Costo SIN Comision]]</f>
        <v>-1</v>
      </c>
      <c r="M1917" s="52" t="s">
        <v>20994</v>
      </c>
      <c r="N1917" s="53" t="s">
        <v>21333</v>
      </c>
    </row>
    <row r="1918" s="4" customFormat="1" ht="20" customHeight="1" spans="1:14">
      <c r="A1918" s="50">
        <v>45581</v>
      </c>
      <c r="B1918" s="51" t="s">
        <v>20994</v>
      </c>
      <c r="C1918" s="51" t="s">
        <v>20994</v>
      </c>
      <c r="D1918" s="51" t="s">
        <v>20377</v>
      </c>
      <c r="E1918" s="51" t="s">
        <v>21240</v>
      </c>
      <c r="F1918" s="15" t="str">
        <f>IFERROR(VLOOKUP(VENTAS[[#This Row],[Código del producto Vendido]],STOCK[],5,FALSE),"-")</f>
        <v>-</v>
      </c>
      <c r="G1918" s="51">
        <v>1</v>
      </c>
      <c r="H1918" s="52">
        <v>20</v>
      </c>
      <c r="I1918" s="16">
        <f>VENTAS[[#This Row],[Cantidad]]*VENTAS[[#This Row],[Precio Venta]]</f>
        <v>20</v>
      </c>
      <c r="J1918" s="16">
        <f>IF(VENTAS[[#This Row],[Nombre del Gestor]]&gt;1,VENTAS[[#This Row],[Total]]*10%,0)</f>
        <v>2</v>
      </c>
      <c r="K19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918" s="16">
        <f>VENTAS[[#This Row],[Total]]-VENTAS[[#This Row],[Comisión 10%]]-VENTAS[[#This Row],[Costo SIN Comision]]</f>
        <v>-2</v>
      </c>
      <c r="M1918" s="52" t="s">
        <v>20994</v>
      </c>
      <c r="N1918" s="53" t="s">
        <v>21334</v>
      </c>
    </row>
    <row r="1919" s="4" customFormat="1" ht="20" customHeight="1" spans="1:14">
      <c r="A1919" s="50">
        <v>45581</v>
      </c>
      <c r="B1919" s="51" t="s">
        <v>20994</v>
      </c>
      <c r="C1919" s="51" t="s">
        <v>20994</v>
      </c>
      <c r="D1919" s="51" t="s">
        <v>20892</v>
      </c>
      <c r="E1919" s="51" t="s">
        <v>21335</v>
      </c>
      <c r="F1919" s="15" t="str">
        <f>IFERROR(VLOOKUP(VENTAS[[#This Row],[Código del producto Vendido]],STOCK[],5,FALSE),"-")</f>
        <v>-</v>
      </c>
      <c r="G1919" s="51">
        <v>1</v>
      </c>
      <c r="H1919" s="52">
        <v>6</v>
      </c>
      <c r="I1919" s="16">
        <f>VENTAS[[#This Row],[Cantidad]]*VENTAS[[#This Row],[Precio Venta]]</f>
        <v>6</v>
      </c>
      <c r="J1919" s="16">
        <f>IF(VENTAS[[#This Row],[Nombre del Gestor]]&gt;1,VENTAS[[#This Row],[Total]]*10%,0)</f>
        <v>0.6</v>
      </c>
      <c r="K19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</v>
      </c>
      <c r="L1919" s="16">
        <f>VENTAS[[#This Row],[Total]]-VENTAS[[#This Row],[Comisión 10%]]-VENTAS[[#This Row],[Costo SIN Comision]]</f>
        <v>-0.6</v>
      </c>
      <c r="M1919" s="52" t="s">
        <v>20994</v>
      </c>
      <c r="N1919" s="53" t="s">
        <v>21336</v>
      </c>
    </row>
    <row r="1920" s="4" customFormat="1" ht="20" customHeight="1" spans="1:14">
      <c r="A1920" s="50">
        <v>45581</v>
      </c>
      <c r="B1920" s="51" t="s">
        <v>20994</v>
      </c>
      <c r="C1920" s="51" t="s">
        <v>20994</v>
      </c>
      <c r="D1920" s="51" t="s">
        <v>20892</v>
      </c>
      <c r="E1920" s="51" t="s">
        <v>21337</v>
      </c>
      <c r="F1920" s="15" t="str">
        <f>IFERROR(VLOOKUP(VENTAS[[#This Row],[Código del producto Vendido]],STOCK[],5,FALSE),"-")</f>
        <v>-</v>
      </c>
      <c r="G1920" s="51">
        <v>1</v>
      </c>
      <c r="H1920" s="52">
        <v>25</v>
      </c>
      <c r="I1920" s="16">
        <f>VENTAS[[#This Row],[Cantidad]]*VENTAS[[#This Row],[Precio Venta]]</f>
        <v>25</v>
      </c>
      <c r="J1920" s="16">
        <f>IF(VENTAS[[#This Row],[Nombre del Gestor]]&gt;1,VENTAS[[#This Row],[Total]]*10%,0)</f>
        <v>2.5</v>
      </c>
      <c r="K19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20" s="16">
        <f>VENTAS[[#This Row],[Total]]-VENTAS[[#This Row],[Comisión 10%]]-VENTAS[[#This Row],[Costo SIN Comision]]</f>
        <v>-2.5</v>
      </c>
      <c r="M1920" s="52" t="s">
        <v>20994</v>
      </c>
      <c r="N1920" s="53" t="s">
        <v>21338</v>
      </c>
    </row>
    <row r="1921" s="4" customFormat="1" ht="20" customHeight="1" spans="1:14">
      <c r="A1921" s="50">
        <v>45581</v>
      </c>
      <c r="B1921" s="51" t="s">
        <v>20994</v>
      </c>
      <c r="C1921" s="51" t="s">
        <v>20994</v>
      </c>
      <c r="D1921" s="51" t="s">
        <v>20892</v>
      </c>
      <c r="E1921" s="51" t="s">
        <v>21339</v>
      </c>
      <c r="F1921" s="15" t="str">
        <f>IFERROR(VLOOKUP(VENTAS[[#This Row],[Código del producto Vendido]],STOCK[],5,FALSE),"-")</f>
        <v>-</v>
      </c>
      <c r="G1921" s="51">
        <v>1</v>
      </c>
      <c r="H1921" s="52">
        <v>25</v>
      </c>
      <c r="I1921" s="16">
        <f>VENTAS[[#This Row],[Cantidad]]*VENTAS[[#This Row],[Precio Venta]]</f>
        <v>25</v>
      </c>
      <c r="J1921" s="16">
        <f>IF(VENTAS[[#This Row],[Nombre del Gestor]]&gt;1,VENTAS[[#This Row],[Total]]*10%,0)</f>
        <v>2.5</v>
      </c>
      <c r="K19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21" s="16">
        <f>VENTAS[[#This Row],[Total]]-VENTAS[[#This Row],[Comisión 10%]]-VENTAS[[#This Row],[Costo SIN Comision]]</f>
        <v>-2.5</v>
      </c>
      <c r="M1921" s="52" t="s">
        <v>20994</v>
      </c>
      <c r="N1921" s="53" t="s">
        <v>21340</v>
      </c>
    </row>
    <row r="1922" s="4" customFormat="1" ht="20" customHeight="1" spans="1:14">
      <c r="A1922" s="50">
        <v>45581</v>
      </c>
      <c r="B1922" s="51" t="s">
        <v>20994</v>
      </c>
      <c r="C1922" s="51" t="s">
        <v>20994</v>
      </c>
      <c r="D1922" s="51" t="s">
        <v>20892</v>
      </c>
      <c r="E1922" s="51" t="s">
        <v>21163</v>
      </c>
      <c r="F1922" s="15" t="str">
        <f>IFERROR(VLOOKUP(VENTAS[[#This Row],[Código del producto Vendido]],STOCK[],5,FALSE),"-")</f>
        <v>-</v>
      </c>
      <c r="G1922" s="51">
        <v>1</v>
      </c>
      <c r="H1922" s="52">
        <v>4</v>
      </c>
      <c r="I1922" s="16">
        <f>VENTAS[[#This Row],[Cantidad]]*VENTAS[[#This Row],[Precio Venta]]</f>
        <v>4</v>
      </c>
      <c r="J1922" s="16">
        <f>IF(VENTAS[[#This Row],[Nombre del Gestor]]&gt;1,VENTAS[[#This Row],[Total]]*10%,0)</f>
        <v>0.4</v>
      </c>
      <c r="K19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1922" s="16">
        <f>VENTAS[[#This Row],[Total]]-VENTAS[[#This Row],[Comisión 10%]]-VENTAS[[#This Row],[Costo SIN Comision]]</f>
        <v>-0.4</v>
      </c>
      <c r="M1922" s="52" t="s">
        <v>20994</v>
      </c>
      <c r="N1922" s="53" t="s">
        <v>21341</v>
      </c>
    </row>
    <row r="1923" s="4" customFormat="1" ht="20" customHeight="1" spans="1:14">
      <c r="A1923" s="50">
        <v>45581</v>
      </c>
      <c r="B1923" s="51" t="s">
        <v>20994</v>
      </c>
      <c r="C1923" s="51" t="s">
        <v>20994</v>
      </c>
      <c r="D1923" s="51" t="s">
        <v>20892</v>
      </c>
      <c r="E1923" s="51" t="s">
        <v>21248</v>
      </c>
      <c r="F1923" s="15" t="str">
        <f>IFERROR(VLOOKUP(VENTAS[[#This Row],[Código del producto Vendido]],STOCK[],5,FALSE),"-")</f>
        <v>-</v>
      </c>
      <c r="G1923" s="51">
        <v>1</v>
      </c>
      <c r="H1923" s="52">
        <v>10</v>
      </c>
      <c r="I1923" s="16">
        <f>VENTAS[[#This Row],[Cantidad]]*VENTAS[[#This Row],[Precio Venta]]</f>
        <v>10</v>
      </c>
      <c r="J1923" s="16">
        <f>IF(VENTAS[[#This Row],[Nombre del Gestor]]&gt;1,VENTAS[[#This Row],[Total]]*10%,0)</f>
        <v>1</v>
      </c>
      <c r="K19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23" s="16">
        <f>VENTAS[[#This Row],[Total]]-VENTAS[[#This Row],[Comisión 10%]]-VENTAS[[#This Row],[Costo SIN Comision]]</f>
        <v>-1</v>
      </c>
      <c r="M1923" s="52" t="s">
        <v>20994</v>
      </c>
      <c r="N1923" s="53" t="s">
        <v>21342</v>
      </c>
    </row>
    <row r="1924" s="4" customFormat="1" ht="20" customHeight="1" spans="1:14">
      <c r="A1924" s="50">
        <v>45581</v>
      </c>
      <c r="B1924" s="51" t="s">
        <v>20994</v>
      </c>
      <c r="C1924" s="51" t="s">
        <v>20994</v>
      </c>
      <c r="D1924" s="51" t="s">
        <v>20058</v>
      </c>
      <c r="E1924" s="51" t="s">
        <v>21343</v>
      </c>
      <c r="F1924" s="15" t="str">
        <f>IFERROR(VLOOKUP(VENTAS[[#This Row],[Código del producto Vendido]],STOCK[],5,FALSE),"-")</f>
        <v>-</v>
      </c>
      <c r="G1924" s="51">
        <v>1</v>
      </c>
      <c r="H1924" s="52">
        <v>25</v>
      </c>
      <c r="I1924" s="16">
        <f>VENTAS[[#This Row],[Cantidad]]*VENTAS[[#This Row],[Precio Venta]]</f>
        <v>25</v>
      </c>
      <c r="J1924" s="16">
        <f>IF(VENTAS[[#This Row],[Nombre del Gestor]]&gt;1,VENTAS[[#This Row],[Total]]*10%,0)</f>
        <v>2.5</v>
      </c>
      <c r="K19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24" s="16">
        <f>VENTAS[[#This Row],[Total]]-VENTAS[[#This Row],[Comisión 10%]]-VENTAS[[#This Row],[Costo SIN Comision]]</f>
        <v>-2.5</v>
      </c>
      <c r="M1924" s="52" t="s">
        <v>20994</v>
      </c>
      <c r="N1924" s="53" t="s">
        <v>21344</v>
      </c>
    </row>
    <row r="1925" s="4" customFormat="1" ht="20" customHeight="1" spans="1:14">
      <c r="A1925" s="50">
        <v>45581</v>
      </c>
      <c r="B1925" s="51" t="s">
        <v>20994</v>
      </c>
      <c r="C1925" s="51" t="s">
        <v>20994</v>
      </c>
      <c r="D1925" s="51" t="s">
        <v>20395</v>
      </c>
      <c r="E1925" s="51" t="s">
        <v>20873</v>
      </c>
      <c r="F1925" s="49" t="str">
        <f>IFERROR(VLOOKUP(VENTAS[[#This Row],[Código del producto Vendido]],STOCK[],5,FALSE),"-")</f>
        <v>-</v>
      </c>
      <c r="G1925" s="51">
        <v>1</v>
      </c>
      <c r="H1925" s="52">
        <v>22</v>
      </c>
      <c r="I1925" s="16">
        <f>VENTAS[[#This Row],[Cantidad]]*VENTAS[[#This Row],[Precio Venta]]</f>
        <v>22</v>
      </c>
      <c r="J1925" s="16">
        <f>IF(VENTAS[[#This Row],[Nombre del Gestor]]&gt;1,VENTAS[[#This Row],[Total]]*10%,0)</f>
        <v>2.2</v>
      </c>
      <c r="K19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925" s="16">
        <f>VENTAS[[#This Row],[Total]]-VENTAS[[#This Row],[Comisión 10%]]-VENTAS[[#This Row],[Costo SIN Comision]]</f>
        <v>-2.2</v>
      </c>
      <c r="M1925" s="52" t="s">
        <v>20994</v>
      </c>
      <c r="N1925" s="53" t="s">
        <v>21345</v>
      </c>
    </row>
    <row r="1926" s="4" customFormat="1" ht="20" customHeight="1" spans="1:14">
      <c r="A1926" s="50">
        <v>45582</v>
      </c>
      <c r="B1926" s="51" t="s">
        <v>20994</v>
      </c>
      <c r="C1926" s="51" t="s">
        <v>20994</v>
      </c>
      <c r="D1926" s="51" t="s">
        <v>20892</v>
      </c>
      <c r="E1926" s="51" t="s">
        <v>21346</v>
      </c>
      <c r="F1926" s="15" t="str">
        <f>IFERROR(VLOOKUP(VENTAS[[#This Row],[Código del producto Vendido]],STOCK[],5,FALSE),"-")</f>
        <v>-</v>
      </c>
      <c r="G1926" s="51">
        <v>1</v>
      </c>
      <c r="H1926" s="52">
        <v>25</v>
      </c>
      <c r="I1926" s="16">
        <f>VENTAS[[#This Row],[Cantidad]]*VENTAS[[#This Row],[Precio Venta]]</f>
        <v>25</v>
      </c>
      <c r="J1926" s="16">
        <f>IF(VENTAS[[#This Row],[Nombre del Gestor]]&gt;1,VENTAS[[#This Row],[Total]]*10%,0)</f>
        <v>2.5</v>
      </c>
      <c r="K19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26" s="16">
        <f>VENTAS[[#This Row],[Total]]-VENTAS[[#This Row],[Comisión 10%]]-VENTAS[[#This Row],[Costo SIN Comision]]</f>
        <v>-2.5</v>
      </c>
      <c r="M1926" s="52" t="s">
        <v>20994</v>
      </c>
      <c r="N1926" s="53" t="s">
        <v>21347</v>
      </c>
    </row>
    <row r="1927" s="4" customFormat="1" ht="20" customHeight="1" spans="1:14">
      <c r="A1927" s="50">
        <v>45583</v>
      </c>
      <c r="B1927" s="51" t="s">
        <v>20994</v>
      </c>
      <c r="C1927" s="51" t="s">
        <v>20994</v>
      </c>
      <c r="D1927" s="51" t="s">
        <v>20377</v>
      </c>
      <c r="E1927" s="51" t="s">
        <v>21348</v>
      </c>
      <c r="F1927" s="15" t="str">
        <f>IFERROR(VLOOKUP(VENTAS[[#This Row],[Código del producto Vendido]],STOCK[],5,FALSE),"-")</f>
        <v>-</v>
      </c>
      <c r="G1927" s="51">
        <v>1</v>
      </c>
      <c r="H1927" s="52">
        <v>20</v>
      </c>
      <c r="I1927" s="16">
        <f>VENTAS[[#This Row],[Cantidad]]*VENTAS[[#This Row],[Precio Venta]]</f>
        <v>20</v>
      </c>
      <c r="J1927" s="16">
        <f>IF(VENTAS[[#This Row],[Nombre del Gestor]]&gt;1,VENTAS[[#This Row],[Total]]*10%,0)</f>
        <v>2</v>
      </c>
      <c r="K19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927" s="16">
        <f>VENTAS[[#This Row],[Total]]-VENTAS[[#This Row],[Comisión 10%]]-VENTAS[[#This Row],[Costo SIN Comision]]</f>
        <v>-2</v>
      </c>
      <c r="M1927" s="52" t="s">
        <v>20994</v>
      </c>
      <c r="N1927" s="53" t="s">
        <v>21349</v>
      </c>
    </row>
    <row r="1928" s="4" customFormat="1" ht="20" customHeight="1" spans="1:14">
      <c r="A1928" s="50">
        <v>45583</v>
      </c>
      <c r="B1928" s="51" t="s">
        <v>20994</v>
      </c>
      <c r="C1928" s="51" t="s">
        <v>20994</v>
      </c>
      <c r="D1928" s="51" t="s">
        <v>21075</v>
      </c>
      <c r="E1928" s="51" t="s">
        <v>21205</v>
      </c>
      <c r="F1928" s="15" t="str">
        <f>IFERROR(VLOOKUP(VENTAS[[#This Row],[Código del producto Vendido]],STOCK[],5,FALSE),"-")</f>
        <v>-</v>
      </c>
      <c r="G1928" s="51">
        <v>1</v>
      </c>
      <c r="H1928" s="52">
        <v>8</v>
      </c>
      <c r="I1928" s="16">
        <f>VENTAS[[#This Row],[Cantidad]]*VENTAS[[#This Row],[Precio Venta]]</f>
        <v>8</v>
      </c>
      <c r="J1928" s="16">
        <f>IF(VENTAS[[#This Row],[Nombre del Gestor]]&gt;1,VENTAS[[#This Row],[Total]]*10%,0)</f>
        <v>0.8</v>
      </c>
      <c r="K19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928" s="16">
        <f>VENTAS[[#This Row],[Total]]-VENTAS[[#This Row],[Comisión 10%]]-VENTAS[[#This Row],[Costo SIN Comision]]</f>
        <v>-0.8</v>
      </c>
      <c r="M1928" s="52" t="s">
        <v>20994</v>
      </c>
      <c r="N1928" s="53" t="s">
        <v>21350</v>
      </c>
    </row>
    <row r="1929" s="4" customFormat="1" ht="20" customHeight="1" spans="1:14">
      <c r="A1929" s="50">
        <v>45583</v>
      </c>
      <c r="B1929" s="51" t="s">
        <v>20994</v>
      </c>
      <c r="C1929" s="51" t="s">
        <v>20994</v>
      </c>
      <c r="D1929" s="51" t="s">
        <v>20395</v>
      </c>
      <c r="E1929" s="51" t="s">
        <v>20984</v>
      </c>
      <c r="F1929" s="15" t="str">
        <f>IFERROR(VLOOKUP(VENTAS[[#This Row],[Código del producto Vendido]],STOCK[],5,FALSE),"-")</f>
        <v>-</v>
      </c>
      <c r="G1929" s="51">
        <v>1</v>
      </c>
      <c r="H1929" s="52">
        <v>35</v>
      </c>
      <c r="I1929" s="16">
        <f>VENTAS[[#This Row],[Cantidad]]*VENTAS[[#This Row],[Precio Venta]]</f>
        <v>35</v>
      </c>
      <c r="J1929" s="16">
        <f>IF(VENTAS[[#This Row],[Nombre del Gestor]]&gt;1,VENTAS[[#This Row],[Total]]*10%,0)</f>
        <v>3.5</v>
      </c>
      <c r="K19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929" s="16">
        <f>VENTAS[[#This Row],[Total]]-VENTAS[[#This Row],[Comisión 10%]]-VENTAS[[#This Row],[Costo SIN Comision]]</f>
        <v>-3.5</v>
      </c>
      <c r="M1929" s="52" t="s">
        <v>20994</v>
      </c>
      <c r="N1929" s="53" t="s">
        <v>21351</v>
      </c>
    </row>
    <row r="1930" s="4" customFormat="1" ht="20" customHeight="1" spans="1:14">
      <c r="A1930" s="50">
        <v>45586</v>
      </c>
      <c r="B1930" s="51" t="s">
        <v>20994</v>
      </c>
      <c r="C1930" s="51" t="s">
        <v>20994</v>
      </c>
      <c r="D1930" s="51" t="s">
        <v>20058</v>
      </c>
      <c r="E1930" s="51" t="s">
        <v>20796</v>
      </c>
      <c r="F1930" s="15" t="str">
        <f>IFERROR(VLOOKUP(VENTAS[[#This Row],[Código del producto Vendido]],STOCK[],5,FALSE),"-")</f>
        <v>-</v>
      </c>
      <c r="G1930" s="51">
        <v>1</v>
      </c>
      <c r="H1930" s="52">
        <v>35</v>
      </c>
      <c r="I1930" s="16">
        <f>VENTAS[[#This Row],[Cantidad]]*VENTAS[[#This Row],[Precio Venta]]</f>
        <v>35</v>
      </c>
      <c r="J1930" s="16">
        <f>IF(VENTAS[[#This Row],[Nombre del Gestor]]&gt;1,VENTAS[[#This Row],[Total]]*10%,0)</f>
        <v>3.5</v>
      </c>
      <c r="K19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930" s="16">
        <f>VENTAS[[#This Row],[Total]]-VENTAS[[#This Row],[Comisión 10%]]-VENTAS[[#This Row],[Costo SIN Comision]]</f>
        <v>-3.5</v>
      </c>
      <c r="M1930" s="52" t="s">
        <v>20994</v>
      </c>
      <c r="N1930" s="53" t="s">
        <v>21352</v>
      </c>
    </row>
    <row r="1931" s="4" customFormat="1" ht="20" customHeight="1" spans="1:14">
      <c r="A1931" s="50">
        <v>45586</v>
      </c>
      <c r="B1931" s="51" t="s">
        <v>20994</v>
      </c>
      <c r="C1931" s="51" t="s">
        <v>20994</v>
      </c>
      <c r="D1931" s="51" t="s">
        <v>20058</v>
      </c>
      <c r="E1931" s="51" t="s">
        <v>19779</v>
      </c>
      <c r="F1931" s="15" t="str">
        <f>IFERROR(VLOOKUP(VENTAS[[#This Row],[Código del producto Vendido]],STOCK[],5,FALSE),"-")</f>
        <v>-</v>
      </c>
      <c r="G1931" s="51">
        <v>1</v>
      </c>
      <c r="H1931" s="52">
        <v>7</v>
      </c>
      <c r="I1931" s="16">
        <f>VENTAS[[#This Row],[Cantidad]]*VENTAS[[#This Row],[Precio Venta]]</f>
        <v>7</v>
      </c>
      <c r="J1931" s="16">
        <f>IF(VENTAS[[#This Row],[Nombre del Gestor]]&gt;1,VENTAS[[#This Row],[Total]]*10%,0)</f>
        <v>0.7</v>
      </c>
      <c r="K19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1931" s="16">
        <f>VENTAS[[#This Row],[Total]]-VENTAS[[#This Row],[Comisión 10%]]-VENTAS[[#This Row],[Costo SIN Comision]]</f>
        <v>-0.7</v>
      </c>
      <c r="M1931" s="52" t="s">
        <v>20994</v>
      </c>
      <c r="N1931" s="53" t="s">
        <v>21353</v>
      </c>
    </row>
    <row r="1932" s="4" customFormat="1" ht="20" customHeight="1" spans="1:14">
      <c r="A1932" s="50">
        <v>45586</v>
      </c>
      <c r="B1932" s="51" t="s">
        <v>20994</v>
      </c>
      <c r="C1932" s="51" t="s">
        <v>20994</v>
      </c>
      <c r="D1932" s="51" t="s">
        <v>20058</v>
      </c>
      <c r="E1932" s="51" t="s">
        <v>20935</v>
      </c>
      <c r="F1932" s="15" t="str">
        <f>IFERROR(VLOOKUP(VENTAS[[#This Row],[Código del producto Vendido]],STOCK[],5,FALSE),"-")</f>
        <v>-</v>
      </c>
      <c r="G1932" s="51">
        <v>1</v>
      </c>
      <c r="H1932" s="52">
        <v>22</v>
      </c>
      <c r="I1932" s="16">
        <f>VENTAS[[#This Row],[Cantidad]]*VENTAS[[#This Row],[Precio Venta]]</f>
        <v>22</v>
      </c>
      <c r="J1932" s="16">
        <f>IF(VENTAS[[#This Row],[Nombre del Gestor]]&gt;1,VENTAS[[#This Row],[Total]]*10%,0)</f>
        <v>2.2</v>
      </c>
      <c r="K19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932" s="16">
        <f>VENTAS[[#This Row],[Total]]-VENTAS[[#This Row],[Comisión 10%]]-VENTAS[[#This Row],[Costo SIN Comision]]</f>
        <v>-2.2</v>
      </c>
      <c r="M1932" s="52" t="s">
        <v>20994</v>
      </c>
      <c r="N1932" s="53" t="s">
        <v>21354</v>
      </c>
    </row>
    <row r="1933" s="4" customFormat="1" ht="20" customHeight="1" spans="1:14">
      <c r="A1933" s="50">
        <v>45586</v>
      </c>
      <c r="B1933" s="51" t="s">
        <v>20994</v>
      </c>
      <c r="C1933" s="51" t="s">
        <v>20994</v>
      </c>
      <c r="D1933" s="51" t="s">
        <v>20395</v>
      </c>
      <c r="E1933" s="51" t="s">
        <v>21355</v>
      </c>
      <c r="F1933" s="15" t="str">
        <f>IFERROR(VLOOKUP(VENTAS[[#This Row],[Código del producto Vendido]],STOCK[],5,FALSE),"-")</f>
        <v>-</v>
      </c>
      <c r="G1933" s="51">
        <v>1</v>
      </c>
      <c r="H1933" s="52">
        <v>40</v>
      </c>
      <c r="I1933" s="16">
        <f>VENTAS[[#This Row],[Cantidad]]*VENTAS[[#This Row],[Precio Venta]]</f>
        <v>40</v>
      </c>
      <c r="J1933" s="16">
        <f>IF(VENTAS[[#This Row],[Nombre del Gestor]]&gt;1,VENTAS[[#This Row],[Total]]*10%,0)</f>
        <v>4</v>
      </c>
      <c r="K19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933" s="16">
        <f>VENTAS[[#This Row],[Total]]-VENTAS[[#This Row],[Comisión 10%]]-VENTAS[[#This Row],[Costo SIN Comision]]</f>
        <v>-4</v>
      </c>
      <c r="M1933" s="52" t="s">
        <v>20994</v>
      </c>
      <c r="N1933" s="53" t="s">
        <v>21356</v>
      </c>
    </row>
    <row r="1934" s="4" customFormat="1" ht="20" customHeight="1" spans="1:14">
      <c r="A1934" s="50">
        <v>45587</v>
      </c>
      <c r="B1934" s="51" t="s">
        <v>20994</v>
      </c>
      <c r="C1934" s="51" t="s">
        <v>20994</v>
      </c>
      <c r="D1934" s="51" t="s">
        <v>20669</v>
      </c>
      <c r="E1934" s="51" t="s">
        <v>21346</v>
      </c>
      <c r="F1934" s="15" t="str">
        <f>IFERROR(VLOOKUP(VENTAS[[#This Row],[Código del producto Vendido]],STOCK[],5,FALSE),"-")</f>
        <v>-</v>
      </c>
      <c r="G1934" s="51">
        <v>1</v>
      </c>
      <c r="H1934" s="52">
        <v>25</v>
      </c>
      <c r="I1934" s="16">
        <f>VENTAS[[#This Row],[Cantidad]]*VENTAS[[#This Row],[Precio Venta]]</f>
        <v>25</v>
      </c>
      <c r="J1934" s="16">
        <f>IF(VENTAS[[#This Row],[Nombre del Gestor]]&gt;1,VENTAS[[#This Row],[Total]]*10%,0)</f>
        <v>2.5</v>
      </c>
      <c r="K19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34" s="16">
        <f>VENTAS[[#This Row],[Total]]-VENTAS[[#This Row],[Comisión 10%]]-VENTAS[[#This Row],[Costo SIN Comision]]</f>
        <v>-2.5</v>
      </c>
      <c r="M1934" s="52" t="s">
        <v>20994</v>
      </c>
      <c r="N1934" s="53" t="s">
        <v>21357</v>
      </c>
    </row>
    <row r="1935" s="4" customFormat="1" ht="20" customHeight="1" spans="1:14">
      <c r="A1935" s="50">
        <v>45587</v>
      </c>
      <c r="B1935" s="51" t="s">
        <v>20994</v>
      </c>
      <c r="C1935" s="51" t="s">
        <v>20994</v>
      </c>
      <c r="D1935" s="51" t="s">
        <v>20147</v>
      </c>
      <c r="E1935" s="51" t="s">
        <v>21358</v>
      </c>
      <c r="F1935" s="15" t="str">
        <f>IFERROR(VLOOKUP(VENTAS[[#This Row],[Código del producto Vendido]],STOCK[],5,FALSE),"-")</f>
        <v>-</v>
      </c>
      <c r="G1935" s="51">
        <v>1</v>
      </c>
      <c r="H1935" s="52">
        <v>15</v>
      </c>
      <c r="I1935" s="16">
        <f>VENTAS[[#This Row],[Cantidad]]*VENTAS[[#This Row],[Precio Venta]]</f>
        <v>15</v>
      </c>
      <c r="J1935" s="16">
        <f>IF(VENTAS[[#This Row],[Nombre del Gestor]]&gt;1,VENTAS[[#This Row],[Total]]*10%,0)</f>
        <v>1.5</v>
      </c>
      <c r="K19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35" s="16">
        <f>VENTAS[[#This Row],[Total]]-VENTAS[[#This Row],[Comisión 10%]]-VENTAS[[#This Row],[Costo SIN Comision]]</f>
        <v>-1.5</v>
      </c>
      <c r="M1935" s="52" t="s">
        <v>20994</v>
      </c>
      <c r="N1935" s="53" t="s">
        <v>21359</v>
      </c>
    </row>
    <row r="1936" s="4" customFormat="1" ht="20" customHeight="1" spans="1:14">
      <c r="A1936" s="50">
        <v>45587</v>
      </c>
      <c r="B1936" s="51" t="s">
        <v>20994</v>
      </c>
      <c r="C1936" s="51" t="s">
        <v>20994</v>
      </c>
      <c r="D1936" s="51" t="s">
        <v>20147</v>
      </c>
      <c r="E1936" s="51" t="s">
        <v>21360</v>
      </c>
      <c r="F1936" s="15" t="str">
        <f>IFERROR(VLOOKUP(VENTAS[[#This Row],[Código del producto Vendido]],STOCK[],5,FALSE),"-")</f>
        <v>-</v>
      </c>
      <c r="G1936" s="51">
        <v>1</v>
      </c>
      <c r="H1936" s="52">
        <v>10</v>
      </c>
      <c r="I1936" s="16">
        <f>VENTAS[[#This Row],[Cantidad]]*VENTAS[[#This Row],[Precio Venta]]</f>
        <v>10</v>
      </c>
      <c r="J1936" s="16">
        <f>IF(VENTAS[[#This Row],[Nombre del Gestor]]&gt;1,VENTAS[[#This Row],[Total]]*10%,0)</f>
        <v>1</v>
      </c>
      <c r="K19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36" s="16">
        <f>VENTAS[[#This Row],[Total]]-VENTAS[[#This Row],[Comisión 10%]]-VENTAS[[#This Row],[Costo SIN Comision]]</f>
        <v>-1</v>
      </c>
      <c r="M1936" s="52" t="s">
        <v>20994</v>
      </c>
      <c r="N1936" s="53" t="s">
        <v>21361</v>
      </c>
    </row>
    <row r="1937" s="4" customFormat="1" ht="20" customHeight="1" spans="1:14">
      <c r="A1937" s="50">
        <v>45587</v>
      </c>
      <c r="B1937" s="51" t="s">
        <v>20994</v>
      </c>
      <c r="C1937" s="51" t="s">
        <v>20994</v>
      </c>
      <c r="D1937" s="51" t="s">
        <v>21362</v>
      </c>
      <c r="E1937" s="51" t="s">
        <v>21248</v>
      </c>
      <c r="F1937" s="15" t="str">
        <f>IFERROR(VLOOKUP(VENTAS[[#This Row],[Código del producto Vendido]],STOCK[],5,FALSE),"-")</f>
        <v>-</v>
      </c>
      <c r="G1937" s="51">
        <v>1</v>
      </c>
      <c r="H1937" s="52">
        <v>10</v>
      </c>
      <c r="I1937" s="16">
        <f>VENTAS[[#This Row],[Cantidad]]*VENTAS[[#This Row],[Precio Venta]]</f>
        <v>10</v>
      </c>
      <c r="J1937" s="16">
        <f>IF(VENTAS[[#This Row],[Nombre del Gestor]]&gt;1,VENTAS[[#This Row],[Total]]*10%,0)</f>
        <v>1</v>
      </c>
      <c r="K19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37" s="16">
        <f>VENTAS[[#This Row],[Total]]-VENTAS[[#This Row],[Comisión 10%]]-VENTAS[[#This Row],[Costo SIN Comision]]</f>
        <v>-1</v>
      </c>
      <c r="M1937" s="52" t="s">
        <v>20994</v>
      </c>
      <c r="N1937" s="53" t="s">
        <v>21363</v>
      </c>
    </row>
    <row r="1938" s="4" customFormat="1" ht="20" customHeight="1" spans="1:14">
      <c r="A1938" s="50">
        <v>45587</v>
      </c>
      <c r="B1938" s="51" t="s">
        <v>20994</v>
      </c>
      <c r="C1938" s="51" t="s">
        <v>20994</v>
      </c>
      <c r="D1938" s="51" t="s">
        <v>20395</v>
      </c>
      <c r="E1938" s="51" t="s">
        <v>21364</v>
      </c>
      <c r="F1938" s="15" t="str">
        <f>IFERROR(VLOOKUP(VENTAS[[#This Row],[Código del producto Vendido]],STOCK[],5,FALSE),"-")</f>
        <v>-</v>
      </c>
      <c r="G1938" s="51">
        <v>1</v>
      </c>
      <c r="H1938" s="52">
        <v>8</v>
      </c>
      <c r="I1938" s="16">
        <f>VENTAS[[#This Row],[Cantidad]]*VENTAS[[#This Row],[Precio Venta]]</f>
        <v>8</v>
      </c>
      <c r="J1938" s="16">
        <f>IF(VENTAS[[#This Row],[Nombre del Gestor]]&gt;1,VENTAS[[#This Row],[Total]]*10%,0)</f>
        <v>0.8</v>
      </c>
      <c r="K19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938" s="16">
        <f>VENTAS[[#This Row],[Total]]-VENTAS[[#This Row],[Comisión 10%]]-VENTAS[[#This Row],[Costo SIN Comision]]</f>
        <v>-0.8</v>
      </c>
      <c r="M1938" s="52" t="s">
        <v>20994</v>
      </c>
      <c r="N1938" s="53" t="s">
        <v>21365</v>
      </c>
    </row>
    <row r="1939" s="4" customFormat="1" ht="20" customHeight="1" spans="1:14">
      <c r="A1939" s="50">
        <v>45587</v>
      </c>
      <c r="B1939" s="51" t="s">
        <v>20994</v>
      </c>
      <c r="C1939" s="51" t="s">
        <v>20994</v>
      </c>
      <c r="D1939" s="51" t="s">
        <v>20690</v>
      </c>
      <c r="E1939" s="51" t="s">
        <v>21248</v>
      </c>
      <c r="F1939" s="15" t="str">
        <f>IFERROR(VLOOKUP(VENTAS[[#This Row],[Código del producto Vendido]],STOCK[],5,FALSE),"-")</f>
        <v>-</v>
      </c>
      <c r="G1939" s="51">
        <v>1</v>
      </c>
      <c r="H1939" s="52">
        <v>10</v>
      </c>
      <c r="I1939" s="16">
        <f>VENTAS[[#This Row],[Cantidad]]*VENTAS[[#This Row],[Precio Venta]]</f>
        <v>10</v>
      </c>
      <c r="J1939" s="16">
        <f>IF(VENTAS[[#This Row],[Nombre del Gestor]]&gt;1,VENTAS[[#This Row],[Total]]*10%,0)</f>
        <v>1</v>
      </c>
      <c r="K19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39" s="16">
        <f>VENTAS[[#This Row],[Total]]-VENTAS[[#This Row],[Comisión 10%]]-VENTAS[[#This Row],[Costo SIN Comision]]</f>
        <v>-1</v>
      </c>
      <c r="M1939" s="52" t="s">
        <v>20994</v>
      </c>
      <c r="N1939" s="53" t="s">
        <v>21366</v>
      </c>
    </row>
    <row r="1940" s="4" customFormat="1" ht="20" customHeight="1" spans="1:14">
      <c r="A1940" s="50">
        <v>45587</v>
      </c>
      <c r="B1940" s="51" t="s">
        <v>20994</v>
      </c>
      <c r="C1940" s="51" t="s">
        <v>20994</v>
      </c>
      <c r="D1940" s="51" t="s">
        <v>21367</v>
      </c>
      <c r="E1940" s="51" t="s">
        <v>21248</v>
      </c>
      <c r="F1940" s="15" t="str">
        <f>IFERROR(VLOOKUP(VENTAS[[#This Row],[Código del producto Vendido]],STOCK[],5,FALSE),"-")</f>
        <v>-</v>
      </c>
      <c r="G1940" s="51">
        <v>1</v>
      </c>
      <c r="H1940" s="52">
        <v>10</v>
      </c>
      <c r="I1940" s="16">
        <f>VENTAS[[#This Row],[Cantidad]]*VENTAS[[#This Row],[Precio Venta]]</f>
        <v>10</v>
      </c>
      <c r="J1940" s="16">
        <f>IF(VENTAS[[#This Row],[Nombre del Gestor]]&gt;1,VENTAS[[#This Row],[Total]]*10%,0)</f>
        <v>1</v>
      </c>
      <c r="K19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40" s="16">
        <f>VENTAS[[#This Row],[Total]]-VENTAS[[#This Row],[Comisión 10%]]-VENTAS[[#This Row],[Costo SIN Comision]]</f>
        <v>-1</v>
      </c>
      <c r="M1940" s="52" t="s">
        <v>20994</v>
      </c>
      <c r="N1940" s="53" t="s">
        <v>21368</v>
      </c>
    </row>
    <row r="1941" s="4" customFormat="1" ht="20" customHeight="1" spans="1:14">
      <c r="A1941" s="50">
        <v>45588</v>
      </c>
      <c r="B1941" s="51" t="s">
        <v>20994</v>
      </c>
      <c r="C1941" s="51" t="s">
        <v>20994</v>
      </c>
      <c r="D1941" s="51" t="s">
        <v>20505</v>
      </c>
      <c r="E1941" s="51" t="s">
        <v>21369</v>
      </c>
      <c r="F1941" s="15" t="str">
        <f>IFERROR(VLOOKUP(VENTAS[[#This Row],[Código del producto Vendido]],STOCK[],5,FALSE),"-")</f>
        <v>-</v>
      </c>
      <c r="G1941" s="51">
        <v>1</v>
      </c>
      <c r="H1941" s="52">
        <v>20</v>
      </c>
      <c r="I1941" s="16">
        <f>VENTAS[[#This Row],[Cantidad]]*VENTAS[[#This Row],[Precio Venta]]</f>
        <v>20</v>
      </c>
      <c r="J1941" s="16">
        <f>IF(VENTAS[[#This Row],[Nombre del Gestor]]&gt;1,VENTAS[[#This Row],[Total]]*10%,0)</f>
        <v>2</v>
      </c>
      <c r="K19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941" s="16">
        <f>VENTAS[[#This Row],[Total]]-VENTAS[[#This Row],[Comisión 10%]]-VENTAS[[#This Row],[Costo SIN Comision]]</f>
        <v>-2</v>
      </c>
      <c r="M1941" s="52" t="s">
        <v>20994</v>
      </c>
      <c r="N1941" s="53" t="s">
        <v>21370</v>
      </c>
    </row>
    <row r="1942" s="4" customFormat="1" ht="20" customHeight="1" spans="1:14">
      <c r="A1942" s="50">
        <v>45588</v>
      </c>
      <c r="B1942" s="51" t="s">
        <v>20994</v>
      </c>
      <c r="C1942" s="51" t="s">
        <v>20994</v>
      </c>
      <c r="D1942" s="51" t="s">
        <v>20892</v>
      </c>
      <c r="E1942" s="51" t="s">
        <v>20983</v>
      </c>
      <c r="F1942" s="15" t="str">
        <f>IFERROR(VLOOKUP(VENTAS[[#This Row],[Código del producto Vendido]],STOCK[],5,FALSE),"-")</f>
        <v>-</v>
      </c>
      <c r="G1942" s="51">
        <v>1</v>
      </c>
      <c r="H1942" s="52">
        <v>25</v>
      </c>
      <c r="I1942" s="16">
        <f>VENTAS[[#This Row],[Cantidad]]*VENTAS[[#This Row],[Precio Venta]]</f>
        <v>25</v>
      </c>
      <c r="J1942" s="16">
        <f>IF(VENTAS[[#This Row],[Nombre del Gestor]]&gt;1,VENTAS[[#This Row],[Total]]*10%,0)</f>
        <v>2.5</v>
      </c>
      <c r="K19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42" s="16">
        <f>VENTAS[[#This Row],[Total]]-VENTAS[[#This Row],[Comisión 10%]]-VENTAS[[#This Row],[Costo SIN Comision]]</f>
        <v>-2.5</v>
      </c>
      <c r="M1942" s="52" t="s">
        <v>20994</v>
      </c>
      <c r="N1942" s="53" t="s">
        <v>21371</v>
      </c>
    </row>
    <row r="1943" s="4" customFormat="1" ht="20" customHeight="1" spans="1:14">
      <c r="A1943" s="50">
        <v>45588</v>
      </c>
      <c r="B1943" s="51" t="s">
        <v>20994</v>
      </c>
      <c r="C1943" s="51" t="s">
        <v>20994</v>
      </c>
      <c r="D1943" s="51" t="s">
        <v>20388</v>
      </c>
      <c r="E1943" s="51" t="s">
        <v>21372</v>
      </c>
      <c r="F1943" s="15" t="str">
        <f>IFERROR(VLOOKUP(VENTAS[[#This Row],[Código del producto Vendido]],STOCK[],5,FALSE),"-")</f>
        <v>-</v>
      </c>
      <c r="G1943" s="51">
        <v>1</v>
      </c>
      <c r="H1943" s="52">
        <v>15</v>
      </c>
      <c r="I1943" s="16">
        <f>VENTAS[[#This Row],[Cantidad]]*VENTAS[[#This Row],[Precio Venta]]</f>
        <v>15</v>
      </c>
      <c r="J1943" s="16">
        <f>IF(VENTAS[[#This Row],[Nombre del Gestor]]&gt;1,VENTAS[[#This Row],[Total]]*10%,0)</f>
        <v>1.5</v>
      </c>
      <c r="K19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43" s="16">
        <f>VENTAS[[#This Row],[Total]]-VENTAS[[#This Row],[Comisión 10%]]-VENTAS[[#This Row],[Costo SIN Comision]]</f>
        <v>-1.5</v>
      </c>
      <c r="M1943" s="52" t="s">
        <v>20994</v>
      </c>
      <c r="N1943" s="53" t="s">
        <v>21373</v>
      </c>
    </row>
    <row r="1944" s="4" customFormat="1" ht="20" customHeight="1" spans="1:14">
      <c r="A1944" s="50">
        <v>45588</v>
      </c>
      <c r="B1944" s="51" t="s">
        <v>20994</v>
      </c>
      <c r="C1944" s="51" t="s">
        <v>20994</v>
      </c>
      <c r="D1944" s="51" t="s">
        <v>20892</v>
      </c>
      <c r="E1944" s="51" t="s">
        <v>20899</v>
      </c>
      <c r="F1944" s="15" t="str">
        <f>IFERROR(VLOOKUP(VENTAS[[#This Row],[Código del producto Vendido]],STOCK[],5,FALSE),"-")</f>
        <v>-</v>
      </c>
      <c r="G1944" s="51">
        <v>1</v>
      </c>
      <c r="H1944" s="52">
        <v>30</v>
      </c>
      <c r="I1944" s="16">
        <f>VENTAS[[#This Row],[Cantidad]]*VENTAS[[#This Row],[Precio Venta]]</f>
        <v>30</v>
      </c>
      <c r="J1944" s="16">
        <f>IF(VENTAS[[#This Row],[Nombre del Gestor]]&gt;1,VENTAS[[#This Row],[Total]]*10%,0)</f>
        <v>3</v>
      </c>
      <c r="K19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944" s="16">
        <f>VENTAS[[#This Row],[Total]]-VENTAS[[#This Row],[Comisión 10%]]-VENTAS[[#This Row],[Costo SIN Comision]]</f>
        <v>-3</v>
      </c>
      <c r="M1944" s="52" t="s">
        <v>20994</v>
      </c>
      <c r="N1944" s="53" t="s">
        <v>21374</v>
      </c>
    </row>
    <row r="1945" s="4" customFormat="1" ht="20" customHeight="1" spans="1:14">
      <c r="A1945" s="50">
        <v>45588</v>
      </c>
      <c r="B1945" s="51" t="s">
        <v>20994</v>
      </c>
      <c r="C1945" s="51" t="s">
        <v>20994</v>
      </c>
      <c r="D1945" s="51" t="s">
        <v>21075</v>
      </c>
      <c r="E1945" s="51" t="s">
        <v>20127</v>
      </c>
      <c r="F1945" s="15" t="str">
        <f>IFERROR(VLOOKUP(VENTAS[[#This Row],[Código del producto Vendido]],STOCK[],5,FALSE),"-")</f>
        <v>-</v>
      </c>
      <c r="G1945" s="51">
        <v>1</v>
      </c>
      <c r="H1945" s="52">
        <v>10</v>
      </c>
      <c r="I1945" s="16">
        <f>VENTAS[[#This Row],[Cantidad]]*VENTAS[[#This Row],[Precio Venta]]</f>
        <v>10</v>
      </c>
      <c r="J1945" s="16">
        <f>IF(VENTAS[[#This Row],[Nombre del Gestor]]&gt;1,VENTAS[[#This Row],[Total]]*10%,0)</f>
        <v>1</v>
      </c>
      <c r="K19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45" s="16">
        <f>VENTAS[[#This Row],[Total]]-VENTAS[[#This Row],[Comisión 10%]]-VENTAS[[#This Row],[Costo SIN Comision]]</f>
        <v>-1</v>
      </c>
      <c r="M1945" s="52" t="s">
        <v>20994</v>
      </c>
      <c r="N1945" s="53" t="s">
        <v>21375</v>
      </c>
    </row>
    <row r="1946" s="4" customFormat="1" ht="20" customHeight="1" spans="1:14">
      <c r="A1946" s="50">
        <v>45588</v>
      </c>
      <c r="B1946" s="51" t="s">
        <v>20994</v>
      </c>
      <c r="C1946" s="51" t="s">
        <v>20994</v>
      </c>
      <c r="D1946" s="51" t="s">
        <v>21075</v>
      </c>
      <c r="E1946" s="51" t="s">
        <v>21372</v>
      </c>
      <c r="F1946" s="15" t="str">
        <f>IFERROR(VLOOKUP(VENTAS[[#This Row],[Código del producto Vendido]],STOCK[],5,FALSE),"-")</f>
        <v>-</v>
      </c>
      <c r="G1946" s="51">
        <v>1</v>
      </c>
      <c r="H1946" s="52">
        <v>15</v>
      </c>
      <c r="I1946" s="16">
        <f>VENTAS[[#This Row],[Cantidad]]*VENTAS[[#This Row],[Precio Venta]]</f>
        <v>15</v>
      </c>
      <c r="J1946" s="16">
        <f>IF(VENTAS[[#This Row],[Nombre del Gestor]]&gt;1,VENTAS[[#This Row],[Total]]*10%,0)</f>
        <v>1.5</v>
      </c>
      <c r="K19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46" s="16">
        <f>VENTAS[[#This Row],[Total]]-VENTAS[[#This Row],[Comisión 10%]]-VENTAS[[#This Row],[Costo SIN Comision]]</f>
        <v>-1.5</v>
      </c>
      <c r="M1946" s="52" t="s">
        <v>20994</v>
      </c>
      <c r="N1946" s="53" t="s">
        <v>21376</v>
      </c>
    </row>
    <row r="1947" s="4" customFormat="1" ht="20" customHeight="1" spans="1:14">
      <c r="A1947" s="50">
        <v>45588</v>
      </c>
      <c r="B1947" s="51" t="s">
        <v>20994</v>
      </c>
      <c r="C1947" s="51" t="s">
        <v>20994</v>
      </c>
      <c r="D1947" s="51" t="s">
        <v>20253</v>
      </c>
      <c r="E1947" s="51" t="s">
        <v>20987</v>
      </c>
      <c r="F1947" s="15" t="str">
        <f>IFERROR(VLOOKUP(VENTAS[[#This Row],[Código del producto Vendido]],STOCK[],5,FALSE),"-")</f>
        <v>-</v>
      </c>
      <c r="G1947" s="51">
        <v>1</v>
      </c>
      <c r="H1947" s="52">
        <v>30</v>
      </c>
      <c r="I1947" s="16">
        <f>VENTAS[[#This Row],[Cantidad]]*VENTAS[[#This Row],[Precio Venta]]</f>
        <v>30</v>
      </c>
      <c r="J1947" s="16">
        <f>IF(VENTAS[[#This Row],[Nombre del Gestor]]&gt;1,VENTAS[[#This Row],[Total]]*10%,0)</f>
        <v>3</v>
      </c>
      <c r="K19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947" s="16">
        <f>VENTAS[[#This Row],[Total]]-VENTAS[[#This Row],[Comisión 10%]]-VENTAS[[#This Row],[Costo SIN Comision]]</f>
        <v>-3</v>
      </c>
      <c r="M1947" s="52" t="s">
        <v>20994</v>
      </c>
      <c r="N1947" s="53" t="s">
        <v>21377</v>
      </c>
    </row>
    <row r="1948" s="4" customFormat="1" ht="20" customHeight="1" spans="1:14">
      <c r="A1948" s="50">
        <v>45588</v>
      </c>
      <c r="B1948" s="51" t="s">
        <v>20994</v>
      </c>
      <c r="C1948" s="51" t="s">
        <v>20994</v>
      </c>
      <c r="D1948" s="51" t="s">
        <v>20377</v>
      </c>
      <c r="E1948" s="51" t="s">
        <v>21125</v>
      </c>
      <c r="F1948" s="15" t="str">
        <f>IFERROR(VLOOKUP(VENTAS[[#This Row],[Código del producto Vendido]],STOCK[],5,FALSE),"-")</f>
        <v>-</v>
      </c>
      <c r="G1948" s="51">
        <v>1</v>
      </c>
      <c r="H1948" s="52">
        <v>12</v>
      </c>
      <c r="I1948" s="16">
        <f>VENTAS[[#This Row],[Cantidad]]*VENTAS[[#This Row],[Precio Venta]]</f>
        <v>12</v>
      </c>
      <c r="J1948" s="16">
        <f>IF(VENTAS[[#This Row],[Nombre del Gestor]]&gt;1,VENTAS[[#This Row],[Total]]*10%,0)</f>
        <v>1.2</v>
      </c>
      <c r="K19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948" s="16">
        <f>VENTAS[[#This Row],[Total]]-VENTAS[[#This Row],[Comisión 10%]]-VENTAS[[#This Row],[Costo SIN Comision]]</f>
        <v>-1.2</v>
      </c>
      <c r="M1948" s="52" t="s">
        <v>20994</v>
      </c>
      <c r="N1948" s="53" t="s">
        <v>21378</v>
      </c>
    </row>
    <row r="1949" s="4" customFormat="1" ht="20" customHeight="1" spans="1:14">
      <c r="A1949" s="50">
        <v>45588</v>
      </c>
      <c r="B1949" s="51" t="s">
        <v>20994</v>
      </c>
      <c r="C1949" s="51" t="s">
        <v>20994</v>
      </c>
      <c r="D1949" s="51" t="s">
        <v>20147</v>
      </c>
      <c r="E1949" s="51" t="s">
        <v>21163</v>
      </c>
      <c r="F1949" s="15" t="str">
        <f>IFERROR(VLOOKUP(VENTAS[[#This Row],[Código del producto Vendido]],STOCK[],5,FALSE),"-")</f>
        <v>-</v>
      </c>
      <c r="G1949" s="51">
        <v>1</v>
      </c>
      <c r="H1949" s="52">
        <v>4</v>
      </c>
      <c r="I1949" s="16">
        <f>VENTAS[[#This Row],[Cantidad]]*VENTAS[[#This Row],[Precio Venta]]</f>
        <v>4</v>
      </c>
      <c r="J1949" s="16">
        <f>IF(VENTAS[[#This Row],[Nombre del Gestor]]&gt;1,VENTAS[[#This Row],[Total]]*10%,0)</f>
        <v>0.4</v>
      </c>
      <c r="K19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1949" s="16">
        <f>VENTAS[[#This Row],[Total]]-VENTAS[[#This Row],[Comisión 10%]]-VENTAS[[#This Row],[Costo SIN Comision]]</f>
        <v>-0.4</v>
      </c>
      <c r="M1949" s="52" t="s">
        <v>20994</v>
      </c>
      <c r="N1949" s="53" t="s">
        <v>21379</v>
      </c>
    </row>
    <row r="1950" s="4" customFormat="1" ht="20" customHeight="1" spans="1:14">
      <c r="A1950" s="50">
        <v>45588</v>
      </c>
      <c r="B1950" s="51" t="s">
        <v>20994</v>
      </c>
      <c r="C1950" s="51" t="s">
        <v>20994</v>
      </c>
      <c r="D1950" s="51" t="s">
        <v>20147</v>
      </c>
      <c r="E1950" s="51" t="s">
        <v>21168</v>
      </c>
      <c r="F1950" s="15" t="str">
        <f>IFERROR(VLOOKUP(VENTAS[[#This Row],[Código del producto Vendido]],STOCK[],5,FALSE),"-")</f>
        <v>-</v>
      </c>
      <c r="G1950" s="51">
        <v>1</v>
      </c>
      <c r="H1950" s="52">
        <v>5</v>
      </c>
      <c r="I1950" s="16">
        <f>VENTAS[[#This Row],[Cantidad]]*VENTAS[[#This Row],[Precio Venta]]</f>
        <v>5</v>
      </c>
      <c r="J1950" s="16">
        <f>IF(VENTAS[[#This Row],[Nombre del Gestor]]&gt;1,VENTAS[[#This Row],[Total]]*10%,0)</f>
        <v>0.5</v>
      </c>
      <c r="K19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950" s="16">
        <f>VENTAS[[#This Row],[Total]]-VENTAS[[#This Row],[Comisión 10%]]-VENTAS[[#This Row],[Costo SIN Comision]]</f>
        <v>-0.5</v>
      </c>
      <c r="M1950" s="52" t="s">
        <v>20994</v>
      </c>
      <c r="N1950" s="53" t="s">
        <v>21380</v>
      </c>
    </row>
    <row r="1951" s="4" customFormat="1" ht="20" customHeight="1" spans="1:14">
      <c r="A1951" s="50">
        <v>45589</v>
      </c>
      <c r="B1951" s="51" t="s">
        <v>20994</v>
      </c>
      <c r="C1951" s="51" t="s">
        <v>20994</v>
      </c>
      <c r="D1951" s="51" t="s">
        <v>20377</v>
      </c>
      <c r="E1951" s="51" t="s">
        <v>21381</v>
      </c>
      <c r="F1951" s="15" t="str">
        <f>IFERROR(VLOOKUP(VENTAS[[#This Row],[Código del producto Vendido]],STOCK[],5,FALSE),"-")</f>
        <v>-</v>
      </c>
      <c r="G1951" s="51">
        <v>1</v>
      </c>
      <c r="H1951" s="52">
        <v>25</v>
      </c>
      <c r="I1951" s="16">
        <f>VENTAS[[#This Row],[Cantidad]]*VENTAS[[#This Row],[Precio Venta]]</f>
        <v>25</v>
      </c>
      <c r="J1951" s="16">
        <f>IF(VENTAS[[#This Row],[Nombre del Gestor]]&gt;1,VENTAS[[#This Row],[Total]]*10%,0)</f>
        <v>2.5</v>
      </c>
      <c r="K19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51" s="16">
        <f>VENTAS[[#This Row],[Total]]-VENTAS[[#This Row],[Comisión 10%]]-VENTAS[[#This Row],[Costo SIN Comision]]</f>
        <v>-2.5</v>
      </c>
      <c r="M1951" s="52" t="s">
        <v>20994</v>
      </c>
      <c r="N1951" s="53" t="s">
        <v>21382</v>
      </c>
    </row>
    <row r="1952" s="4" customFormat="1" ht="20" customHeight="1" spans="1:14">
      <c r="A1952" s="50">
        <v>45589</v>
      </c>
      <c r="B1952" s="51" t="s">
        <v>20994</v>
      </c>
      <c r="C1952" s="51" t="s">
        <v>20994</v>
      </c>
      <c r="D1952" s="51" t="s">
        <v>21132</v>
      </c>
      <c r="E1952" s="51" t="s">
        <v>21383</v>
      </c>
      <c r="F1952" s="15" t="str">
        <f>IFERROR(VLOOKUP(VENTAS[[#This Row],[Código del producto Vendido]],STOCK[],5,FALSE),"-")</f>
        <v>-</v>
      </c>
      <c r="G1952" s="51">
        <v>1</v>
      </c>
      <c r="H1952" s="52">
        <v>20</v>
      </c>
      <c r="I1952" s="16">
        <f>VENTAS[[#This Row],[Cantidad]]*VENTAS[[#This Row],[Precio Venta]]</f>
        <v>20</v>
      </c>
      <c r="J1952" s="16">
        <f>IF(VENTAS[[#This Row],[Nombre del Gestor]]&gt;1,VENTAS[[#This Row],[Total]]*10%,0)</f>
        <v>2</v>
      </c>
      <c r="K19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952" s="16">
        <f>VENTAS[[#This Row],[Total]]-VENTAS[[#This Row],[Comisión 10%]]-VENTAS[[#This Row],[Costo SIN Comision]]</f>
        <v>-2</v>
      </c>
      <c r="M1952" s="52" t="s">
        <v>20994</v>
      </c>
      <c r="N1952" s="53" t="s">
        <v>21384</v>
      </c>
    </row>
    <row r="1953" s="4" customFormat="1" ht="20" customHeight="1" spans="1:14">
      <c r="A1953" s="50">
        <v>45589</v>
      </c>
      <c r="B1953" s="51" t="s">
        <v>20994</v>
      </c>
      <c r="C1953" s="51" t="s">
        <v>20994</v>
      </c>
      <c r="D1953" s="51" t="s">
        <v>20395</v>
      </c>
      <c r="E1953" s="51" t="s">
        <v>20910</v>
      </c>
      <c r="F1953" s="15" t="str">
        <f>IFERROR(VLOOKUP(VENTAS[[#This Row],[Código del producto Vendido]],STOCK[],5,FALSE),"-")</f>
        <v>-</v>
      </c>
      <c r="G1953" s="51">
        <v>1</v>
      </c>
      <c r="H1953" s="52">
        <v>25</v>
      </c>
      <c r="I1953" s="16">
        <f>VENTAS[[#This Row],[Cantidad]]*VENTAS[[#This Row],[Precio Venta]]</f>
        <v>25</v>
      </c>
      <c r="J1953" s="16">
        <f>IF(VENTAS[[#This Row],[Nombre del Gestor]]&gt;1,VENTAS[[#This Row],[Total]]*10%,0)</f>
        <v>2.5</v>
      </c>
      <c r="K19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53" s="16">
        <f>VENTAS[[#This Row],[Total]]-VENTAS[[#This Row],[Comisión 10%]]-VENTAS[[#This Row],[Costo SIN Comision]]</f>
        <v>-2.5</v>
      </c>
      <c r="M1953" s="52" t="s">
        <v>20994</v>
      </c>
      <c r="N1953" s="53" t="s">
        <v>21385</v>
      </c>
    </row>
    <row r="1954" s="4" customFormat="1" ht="20" customHeight="1" spans="1:14">
      <c r="A1954" s="50">
        <v>45589</v>
      </c>
      <c r="B1954" s="51" t="s">
        <v>20994</v>
      </c>
      <c r="C1954" s="51" t="s">
        <v>20994</v>
      </c>
      <c r="D1954" s="51" t="s">
        <v>20377</v>
      </c>
      <c r="E1954" s="51" t="s">
        <v>21386</v>
      </c>
      <c r="F1954" s="15" t="str">
        <f>IFERROR(VLOOKUP(VENTAS[[#This Row],[Código del producto Vendido]],STOCK[],5,FALSE),"-")</f>
        <v>-</v>
      </c>
      <c r="G1954" s="51">
        <v>1</v>
      </c>
      <c r="H1954" s="52">
        <v>4</v>
      </c>
      <c r="I1954" s="16">
        <f>VENTAS[[#This Row],[Cantidad]]*VENTAS[[#This Row],[Precio Venta]]</f>
        <v>4</v>
      </c>
      <c r="J1954" s="16">
        <f>IF(VENTAS[[#This Row],[Nombre del Gestor]]&gt;1,VENTAS[[#This Row],[Total]]*10%,0)</f>
        <v>0.4</v>
      </c>
      <c r="K19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1954" s="16">
        <f>VENTAS[[#This Row],[Total]]-VENTAS[[#This Row],[Comisión 10%]]-VENTAS[[#This Row],[Costo SIN Comision]]</f>
        <v>-0.4</v>
      </c>
      <c r="M1954" s="52" t="s">
        <v>20994</v>
      </c>
      <c r="N1954" s="53" t="s">
        <v>21387</v>
      </c>
    </row>
    <row r="1955" s="4" customFormat="1" ht="20" customHeight="1" spans="1:14">
      <c r="A1955" s="50">
        <v>45589</v>
      </c>
      <c r="B1955" s="51" t="s">
        <v>20994</v>
      </c>
      <c r="C1955" s="51" t="s">
        <v>20994</v>
      </c>
      <c r="D1955" s="51" t="s">
        <v>20377</v>
      </c>
      <c r="E1955" s="51" t="s">
        <v>21388</v>
      </c>
      <c r="F1955" s="15" t="str">
        <f>IFERROR(VLOOKUP(VENTAS[[#This Row],[Código del producto Vendido]],STOCK[],5,FALSE),"-")</f>
        <v>-</v>
      </c>
      <c r="G1955" s="51">
        <v>1</v>
      </c>
      <c r="H1955" s="52">
        <v>18</v>
      </c>
      <c r="I1955" s="16">
        <f>VENTAS[[#This Row],[Cantidad]]*VENTAS[[#This Row],[Precio Venta]]</f>
        <v>18</v>
      </c>
      <c r="J1955" s="16">
        <f>IF(VENTAS[[#This Row],[Nombre del Gestor]]&gt;1,VENTAS[[#This Row],[Total]]*10%,0)</f>
        <v>1.8</v>
      </c>
      <c r="K19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955" s="16">
        <f>VENTAS[[#This Row],[Total]]-VENTAS[[#This Row],[Comisión 10%]]-VENTAS[[#This Row],[Costo SIN Comision]]</f>
        <v>-1.8</v>
      </c>
      <c r="M1955" s="52" t="s">
        <v>20994</v>
      </c>
      <c r="N1955" s="53" t="s">
        <v>21389</v>
      </c>
    </row>
    <row r="1956" s="4" customFormat="1" ht="20" customHeight="1" spans="1:14">
      <c r="A1956" s="50">
        <v>45589</v>
      </c>
      <c r="B1956" s="51" t="s">
        <v>20994</v>
      </c>
      <c r="C1956" s="51" t="s">
        <v>20994</v>
      </c>
      <c r="D1956" s="51" t="s">
        <v>20437</v>
      </c>
      <c r="E1956" s="51" t="s">
        <v>20989</v>
      </c>
      <c r="F1956" s="15" t="str">
        <f>IFERROR(VLOOKUP(VENTAS[[#This Row],[Código del producto Vendido]],STOCK[],5,FALSE),"-")</f>
        <v>-</v>
      </c>
      <c r="G1956" s="51">
        <v>1</v>
      </c>
      <c r="H1956" s="52">
        <v>25</v>
      </c>
      <c r="I1956" s="16">
        <f>VENTAS[[#This Row],[Cantidad]]*VENTAS[[#This Row],[Precio Venta]]</f>
        <v>25</v>
      </c>
      <c r="J1956" s="16">
        <f>IF(VENTAS[[#This Row],[Nombre del Gestor]]&gt;1,VENTAS[[#This Row],[Total]]*10%,0)</f>
        <v>2.5</v>
      </c>
      <c r="K19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56" s="16">
        <f>VENTAS[[#This Row],[Total]]-VENTAS[[#This Row],[Comisión 10%]]-VENTAS[[#This Row],[Costo SIN Comision]]</f>
        <v>-2.5</v>
      </c>
      <c r="M1956" s="52" t="s">
        <v>20994</v>
      </c>
      <c r="N1956" s="53" t="s">
        <v>21390</v>
      </c>
    </row>
    <row r="1957" s="4" customFormat="1" ht="20" customHeight="1" spans="1:14">
      <c r="A1957" s="50">
        <v>45589</v>
      </c>
      <c r="B1957" s="51" t="s">
        <v>20994</v>
      </c>
      <c r="C1957" s="51" t="s">
        <v>20994</v>
      </c>
      <c r="D1957" s="51" t="s">
        <v>21391</v>
      </c>
      <c r="E1957" s="51" t="s">
        <v>21392</v>
      </c>
      <c r="F1957" s="15" t="str">
        <f>IFERROR(VLOOKUP(VENTAS[[#This Row],[Código del producto Vendido]],STOCK[],5,FALSE),"-")</f>
        <v>-</v>
      </c>
      <c r="G1957" s="51">
        <v>1</v>
      </c>
      <c r="H1957" s="52">
        <v>50</v>
      </c>
      <c r="I1957" s="16">
        <f>VENTAS[[#This Row],[Cantidad]]*VENTAS[[#This Row],[Precio Venta]]</f>
        <v>50</v>
      </c>
      <c r="J1957" s="16">
        <f>IF(VENTAS[[#This Row],[Nombre del Gestor]]&gt;1,VENTAS[[#This Row],[Total]]*10%,0)</f>
        <v>5</v>
      </c>
      <c r="K19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1957" s="16">
        <f>VENTAS[[#This Row],[Total]]-VENTAS[[#This Row],[Comisión 10%]]-VENTAS[[#This Row],[Costo SIN Comision]]</f>
        <v>-5</v>
      </c>
      <c r="M1957" s="52" t="s">
        <v>20994</v>
      </c>
      <c r="N1957" s="53" t="s">
        <v>21393</v>
      </c>
    </row>
    <row r="1958" s="4" customFormat="1" ht="20" customHeight="1" spans="1:14">
      <c r="A1958" s="50">
        <v>45590</v>
      </c>
      <c r="B1958" s="51" t="s">
        <v>20994</v>
      </c>
      <c r="C1958" s="51" t="s">
        <v>20994</v>
      </c>
      <c r="D1958" s="51" t="s">
        <v>20395</v>
      </c>
      <c r="E1958" s="51" t="s">
        <v>21394</v>
      </c>
      <c r="F1958" s="49" t="str">
        <f>IFERROR(VLOOKUP(VENTAS[[#This Row],[Código del producto Vendido]],STOCK[],5,FALSE),"-")</f>
        <v>-</v>
      </c>
      <c r="G1958" s="51">
        <v>1</v>
      </c>
      <c r="H1958" s="52">
        <v>10</v>
      </c>
      <c r="I1958" s="16">
        <f>VENTAS[[#This Row],[Cantidad]]*VENTAS[[#This Row],[Precio Venta]]</f>
        <v>10</v>
      </c>
      <c r="J1958" s="16">
        <f>IF(VENTAS[[#This Row],[Nombre del Gestor]]&gt;1,VENTAS[[#This Row],[Total]]*10%,0)</f>
        <v>1</v>
      </c>
      <c r="K19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58" s="16">
        <f>VENTAS[[#This Row],[Total]]-VENTAS[[#This Row],[Comisión 10%]]-VENTAS[[#This Row],[Costo SIN Comision]]</f>
        <v>-1</v>
      </c>
      <c r="M1958" s="52" t="s">
        <v>20994</v>
      </c>
      <c r="N1958" s="53" t="s">
        <v>21395</v>
      </c>
    </row>
    <row r="1959" s="4" customFormat="1" ht="20" customHeight="1" spans="1:14">
      <c r="A1959" s="50">
        <v>45590</v>
      </c>
      <c r="B1959" s="51" t="s">
        <v>20994</v>
      </c>
      <c r="C1959" s="51" t="s">
        <v>20994</v>
      </c>
      <c r="D1959" s="51" t="s">
        <v>20994</v>
      </c>
      <c r="E1959" s="51" t="s">
        <v>20860</v>
      </c>
      <c r="F1959" s="15" t="str">
        <f>IFERROR(VLOOKUP(VENTAS[[#This Row],[Código del producto Vendido]],STOCK[],5,FALSE),"-")</f>
        <v>-</v>
      </c>
      <c r="G1959" s="51">
        <v>1</v>
      </c>
      <c r="H1959" s="52">
        <v>40</v>
      </c>
      <c r="I1959" s="16">
        <f>VENTAS[[#This Row],[Cantidad]]*VENTAS[[#This Row],[Precio Venta]]</f>
        <v>40</v>
      </c>
      <c r="J1959" s="16">
        <f>IF(VENTAS[[#This Row],[Nombre del Gestor]]&gt;1,VENTAS[[#This Row],[Total]]*10%,0)</f>
        <v>4</v>
      </c>
      <c r="K19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959" s="16">
        <f>VENTAS[[#This Row],[Total]]-VENTAS[[#This Row],[Comisión 10%]]-VENTAS[[#This Row],[Costo SIN Comision]]</f>
        <v>-4</v>
      </c>
      <c r="M1959" s="52" t="s">
        <v>20994</v>
      </c>
      <c r="N1959" s="53" t="s">
        <v>21396</v>
      </c>
    </row>
    <row r="1960" s="4" customFormat="1" ht="20" customHeight="1" spans="1:14">
      <c r="A1960" s="50">
        <v>45590</v>
      </c>
      <c r="B1960" s="51" t="s">
        <v>20994</v>
      </c>
      <c r="C1960" s="51" t="s">
        <v>20994</v>
      </c>
      <c r="D1960" s="51" t="s">
        <v>21397</v>
      </c>
      <c r="E1960" s="51" t="s">
        <v>21398</v>
      </c>
      <c r="F1960" s="15" t="str">
        <f>IFERROR(VLOOKUP(VENTAS[[#This Row],[Código del producto Vendido]],STOCK[],5,FALSE),"-")</f>
        <v>-</v>
      </c>
      <c r="G1960" s="51">
        <v>1</v>
      </c>
      <c r="H1960" s="52">
        <v>10</v>
      </c>
      <c r="I1960" s="16">
        <f>VENTAS[[#This Row],[Cantidad]]*VENTAS[[#This Row],[Precio Venta]]</f>
        <v>10</v>
      </c>
      <c r="J1960" s="16">
        <f>IF(VENTAS[[#This Row],[Nombre del Gestor]]&gt;1,VENTAS[[#This Row],[Total]]*10%,0)</f>
        <v>1</v>
      </c>
      <c r="K19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60" s="16">
        <f>VENTAS[[#This Row],[Total]]-VENTAS[[#This Row],[Comisión 10%]]-VENTAS[[#This Row],[Costo SIN Comision]]</f>
        <v>-1</v>
      </c>
      <c r="M1960" s="52" t="s">
        <v>20994</v>
      </c>
      <c r="N1960" s="53" t="s">
        <v>21399</v>
      </c>
    </row>
    <row r="1961" s="4" customFormat="1" ht="20" customHeight="1" spans="1:14">
      <c r="A1961" s="50">
        <v>45590</v>
      </c>
      <c r="B1961" s="51" t="s">
        <v>20994</v>
      </c>
      <c r="C1961" s="51" t="s">
        <v>20994</v>
      </c>
      <c r="D1961" s="51" t="s">
        <v>20892</v>
      </c>
      <c r="E1961" s="51" t="s">
        <v>21266</v>
      </c>
      <c r="F1961" s="15" t="str">
        <f>IFERROR(VLOOKUP(VENTAS[[#This Row],[Código del producto Vendido]],STOCK[],5,FALSE),"-")</f>
        <v>-</v>
      </c>
      <c r="G1961" s="51">
        <v>1</v>
      </c>
      <c r="H1961" s="52">
        <v>15</v>
      </c>
      <c r="I1961" s="16">
        <f>VENTAS[[#This Row],[Cantidad]]*VENTAS[[#This Row],[Precio Venta]]</f>
        <v>15</v>
      </c>
      <c r="J1961" s="16">
        <f>IF(VENTAS[[#This Row],[Nombre del Gestor]]&gt;1,VENTAS[[#This Row],[Total]]*10%,0)</f>
        <v>1.5</v>
      </c>
      <c r="K19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61" s="16">
        <f>VENTAS[[#This Row],[Total]]-VENTAS[[#This Row],[Comisión 10%]]-VENTAS[[#This Row],[Costo SIN Comision]]</f>
        <v>-1.5</v>
      </c>
      <c r="M1961" s="52" t="s">
        <v>20994</v>
      </c>
      <c r="N1961" s="53" t="s">
        <v>21400</v>
      </c>
    </row>
    <row r="1962" s="4" customFormat="1" ht="20" customHeight="1" spans="1:14">
      <c r="A1962" s="50">
        <v>45590</v>
      </c>
      <c r="B1962" s="51" t="s">
        <v>20994</v>
      </c>
      <c r="C1962" s="51" t="s">
        <v>20994</v>
      </c>
      <c r="D1962" s="51" t="s">
        <v>20892</v>
      </c>
      <c r="E1962" s="51" t="s">
        <v>21401</v>
      </c>
      <c r="F1962" s="15" t="str">
        <f>IFERROR(VLOOKUP(VENTAS[[#This Row],[Código del producto Vendido]],STOCK[],5,FALSE),"-")</f>
        <v>-</v>
      </c>
      <c r="G1962" s="51">
        <v>1</v>
      </c>
      <c r="H1962" s="52">
        <v>25</v>
      </c>
      <c r="I1962" s="16">
        <f>VENTAS[[#This Row],[Cantidad]]*VENTAS[[#This Row],[Precio Venta]]</f>
        <v>25</v>
      </c>
      <c r="J1962" s="16">
        <f>IF(VENTAS[[#This Row],[Nombre del Gestor]]&gt;1,VENTAS[[#This Row],[Total]]*10%,0)</f>
        <v>2.5</v>
      </c>
      <c r="K19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62" s="16">
        <f>VENTAS[[#This Row],[Total]]-VENTAS[[#This Row],[Comisión 10%]]-VENTAS[[#This Row],[Costo SIN Comision]]</f>
        <v>-2.5</v>
      </c>
      <c r="M1962" s="52" t="s">
        <v>20994</v>
      </c>
      <c r="N1962" s="53" t="s">
        <v>21402</v>
      </c>
    </row>
    <row r="1963" s="4" customFormat="1" ht="20" customHeight="1" spans="1:14">
      <c r="A1963" s="50">
        <v>45590</v>
      </c>
      <c r="B1963" s="51" t="s">
        <v>20994</v>
      </c>
      <c r="C1963" s="51" t="s">
        <v>20994</v>
      </c>
      <c r="D1963" s="51" t="s">
        <v>20892</v>
      </c>
      <c r="E1963" s="51" t="s">
        <v>21364</v>
      </c>
      <c r="F1963" s="15" t="str">
        <f>IFERROR(VLOOKUP(VENTAS[[#This Row],[Código del producto Vendido]],STOCK[],5,FALSE),"-")</f>
        <v>-</v>
      </c>
      <c r="G1963" s="51">
        <v>1</v>
      </c>
      <c r="H1963" s="52">
        <v>8</v>
      </c>
      <c r="I1963" s="16">
        <f>VENTAS[[#This Row],[Cantidad]]*VENTAS[[#This Row],[Precio Venta]]</f>
        <v>8</v>
      </c>
      <c r="J1963" s="16">
        <f>IF(VENTAS[[#This Row],[Nombre del Gestor]]&gt;1,VENTAS[[#This Row],[Total]]*10%,0)</f>
        <v>0.8</v>
      </c>
      <c r="K19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963" s="16">
        <f>VENTAS[[#This Row],[Total]]-VENTAS[[#This Row],[Comisión 10%]]-VENTAS[[#This Row],[Costo SIN Comision]]</f>
        <v>-0.8</v>
      </c>
      <c r="M1963" s="52" t="s">
        <v>20994</v>
      </c>
      <c r="N1963" s="53" t="s">
        <v>21403</v>
      </c>
    </row>
    <row r="1964" s="4" customFormat="1" ht="20" customHeight="1" spans="1:14">
      <c r="A1964" s="50">
        <v>45590</v>
      </c>
      <c r="B1964" s="51" t="s">
        <v>20994</v>
      </c>
      <c r="C1964" s="51" t="s">
        <v>20994</v>
      </c>
      <c r="D1964" s="51" t="s">
        <v>20994</v>
      </c>
      <c r="E1964" s="51" t="s">
        <v>21369</v>
      </c>
      <c r="F1964" s="15" t="str">
        <f>IFERROR(VLOOKUP(VENTAS[[#This Row],[Código del producto Vendido]],STOCK[],5,FALSE),"-")</f>
        <v>-</v>
      </c>
      <c r="G1964" s="51">
        <v>1</v>
      </c>
      <c r="H1964" s="52">
        <v>20</v>
      </c>
      <c r="I1964" s="16">
        <f>VENTAS[[#This Row],[Cantidad]]*VENTAS[[#This Row],[Precio Venta]]</f>
        <v>20</v>
      </c>
      <c r="J1964" s="16">
        <f>IF(VENTAS[[#This Row],[Nombre del Gestor]]&gt;1,VENTAS[[#This Row],[Total]]*10%,0)</f>
        <v>2</v>
      </c>
      <c r="K19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964" s="16">
        <f>VENTAS[[#This Row],[Total]]-VENTAS[[#This Row],[Comisión 10%]]-VENTAS[[#This Row],[Costo SIN Comision]]</f>
        <v>-2</v>
      </c>
      <c r="M1964" s="52" t="s">
        <v>20994</v>
      </c>
      <c r="N1964" s="53" t="s">
        <v>21404</v>
      </c>
    </row>
    <row r="1965" s="4" customFormat="1" ht="20" customHeight="1" spans="1:14">
      <c r="A1965" s="50">
        <v>45590</v>
      </c>
      <c r="B1965" s="51" t="s">
        <v>20994</v>
      </c>
      <c r="C1965" s="51" t="s">
        <v>20994</v>
      </c>
      <c r="D1965" s="51" t="s">
        <v>20994</v>
      </c>
      <c r="E1965" s="51" t="s">
        <v>21405</v>
      </c>
      <c r="F1965" s="15" t="str">
        <f>IFERROR(VLOOKUP(VENTAS[[#This Row],[Código del producto Vendido]],STOCK[],5,FALSE),"-")</f>
        <v>-</v>
      </c>
      <c r="G1965" s="51">
        <v>1</v>
      </c>
      <c r="H1965" s="52">
        <v>18</v>
      </c>
      <c r="I1965" s="16">
        <f>VENTAS[[#This Row],[Cantidad]]*VENTAS[[#This Row],[Precio Venta]]</f>
        <v>18</v>
      </c>
      <c r="J1965" s="16">
        <f>IF(VENTAS[[#This Row],[Nombre del Gestor]]&gt;1,VENTAS[[#This Row],[Total]]*10%,0)</f>
        <v>1.8</v>
      </c>
      <c r="K19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965" s="16">
        <f>VENTAS[[#This Row],[Total]]-VENTAS[[#This Row],[Comisión 10%]]-VENTAS[[#This Row],[Costo SIN Comision]]</f>
        <v>-1.8</v>
      </c>
      <c r="M1965" s="52" t="s">
        <v>20994</v>
      </c>
      <c r="N1965" s="53" t="s">
        <v>21406</v>
      </c>
    </row>
    <row r="1966" s="4" customFormat="1" ht="20" customHeight="1" spans="1:14">
      <c r="A1966" s="50">
        <v>45590</v>
      </c>
      <c r="B1966" s="51" t="s">
        <v>20994</v>
      </c>
      <c r="C1966" s="51" t="s">
        <v>20994</v>
      </c>
      <c r="D1966" s="51" t="s">
        <v>20994</v>
      </c>
      <c r="E1966" s="51" t="s">
        <v>21343</v>
      </c>
      <c r="F1966" s="15" t="str">
        <f>IFERROR(VLOOKUP(VENTAS[[#This Row],[Código del producto Vendido]],STOCK[],5,FALSE),"-")</f>
        <v>-</v>
      </c>
      <c r="G1966" s="51">
        <v>1</v>
      </c>
      <c r="H1966" s="52">
        <v>25</v>
      </c>
      <c r="I1966" s="16">
        <f>VENTAS[[#This Row],[Cantidad]]*VENTAS[[#This Row],[Precio Venta]]</f>
        <v>25</v>
      </c>
      <c r="J1966" s="16">
        <f>IF(VENTAS[[#This Row],[Nombre del Gestor]]&gt;1,VENTAS[[#This Row],[Total]]*10%,0)</f>
        <v>2.5</v>
      </c>
      <c r="K19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66" s="16">
        <f>VENTAS[[#This Row],[Total]]-VENTAS[[#This Row],[Comisión 10%]]-VENTAS[[#This Row],[Costo SIN Comision]]</f>
        <v>-2.5</v>
      </c>
      <c r="M1966" s="52" t="s">
        <v>20994</v>
      </c>
      <c r="N1966" s="53" t="s">
        <v>21407</v>
      </c>
    </row>
    <row r="1967" s="4" customFormat="1" ht="20" customHeight="1" spans="1:14">
      <c r="A1967" s="50">
        <v>45590</v>
      </c>
      <c r="B1967" s="51" t="s">
        <v>20994</v>
      </c>
      <c r="C1967" s="51" t="s">
        <v>20994</v>
      </c>
      <c r="D1967" s="51" t="s">
        <v>20994</v>
      </c>
      <c r="E1967" s="51" t="s">
        <v>21408</v>
      </c>
      <c r="F1967" s="15" t="str">
        <f>IFERROR(VLOOKUP(VENTAS[[#This Row],[Código del producto Vendido]],STOCK[],5,FALSE),"-")</f>
        <v>-</v>
      </c>
      <c r="G1967" s="51">
        <v>1</v>
      </c>
      <c r="H1967" s="52">
        <v>12</v>
      </c>
      <c r="I1967" s="16">
        <f>VENTAS[[#This Row],[Cantidad]]*VENTAS[[#This Row],[Precio Venta]]</f>
        <v>12</v>
      </c>
      <c r="J1967" s="16">
        <f>IF(VENTAS[[#This Row],[Nombre del Gestor]]&gt;1,VENTAS[[#This Row],[Total]]*10%,0)</f>
        <v>1.2</v>
      </c>
      <c r="K19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967" s="16">
        <f>VENTAS[[#This Row],[Total]]-VENTAS[[#This Row],[Comisión 10%]]-VENTAS[[#This Row],[Costo SIN Comision]]</f>
        <v>-1.2</v>
      </c>
      <c r="M1967" s="52" t="s">
        <v>20994</v>
      </c>
      <c r="N1967" s="53" t="s">
        <v>21409</v>
      </c>
    </row>
    <row r="1968" s="4" customFormat="1" ht="20" customHeight="1" spans="1:14">
      <c r="A1968" s="50">
        <v>45590</v>
      </c>
      <c r="B1968" s="51" t="s">
        <v>20994</v>
      </c>
      <c r="C1968" s="51" t="s">
        <v>20994</v>
      </c>
      <c r="D1968" s="51" t="s">
        <v>20994</v>
      </c>
      <c r="E1968" s="51" t="s">
        <v>21410</v>
      </c>
      <c r="F1968" s="15" t="str">
        <f>IFERROR(VLOOKUP(VENTAS[[#This Row],[Código del producto Vendido]],STOCK[],5,FALSE),"-")</f>
        <v>-</v>
      </c>
      <c r="G1968" s="51">
        <v>1</v>
      </c>
      <c r="H1968" s="52">
        <v>4</v>
      </c>
      <c r="I1968" s="16">
        <f>VENTAS[[#This Row],[Cantidad]]*VENTAS[[#This Row],[Precio Venta]]</f>
        <v>4</v>
      </c>
      <c r="J1968" s="16">
        <f>IF(VENTAS[[#This Row],[Nombre del Gestor]]&gt;1,VENTAS[[#This Row],[Total]]*10%,0)</f>
        <v>0.4</v>
      </c>
      <c r="K19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1968" s="16">
        <f>VENTAS[[#This Row],[Total]]-VENTAS[[#This Row],[Comisión 10%]]-VENTAS[[#This Row],[Costo SIN Comision]]</f>
        <v>-0.4</v>
      </c>
      <c r="M1968" s="52" t="s">
        <v>20994</v>
      </c>
      <c r="N1968" s="53" t="s">
        <v>21411</v>
      </c>
    </row>
    <row r="1969" s="4" customFormat="1" ht="20" customHeight="1" spans="1:14">
      <c r="A1969" s="50">
        <v>45590</v>
      </c>
      <c r="B1969" s="51" t="s">
        <v>20994</v>
      </c>
      <c r="C1969" s="51" t="s">
        <v>20994</v>
      </c>
      <c r="D1969" s="51" t="s">
        <v>20892</v>
      </c>
      <c r="E1969" s="51" t="s">
        <v>16936</v>
      </c>
      <c r="F1969" s="15" t="str">
        <f>IFERROR(VLOOKUP(VENTAS[[#This Row],[Código del producto Vendido]],STOCK[],5,FALSE),"-")</f>
        <v>Sandalias doradas de tiras anchas para toda ocasión - Talla  39</v>
      </c>
      <c r="G1969" s="51">
        <v>1</v>
      </c>
      <c r="H1969" s="52">
        <v>20</v>
      </c>
      <c r="I1969" s="16">
        <f>VENTAS[[#This Row],[Cantidad]]*VENTAS[[#This Row],[Precio Venta]]</f>
        <v>20</v>
      </c>
      <c r="J1969" s="16">
        <f>IF(VENTAS[[#This Row],[Nombre del Gestor]]&gt;1,VENTAS[[#This Row],[Total]]*10%,0)</f>
        <v>2</v>
      </c>
      <c r="K19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6.65</v>
      </c>
      <c r="L1969" s="16">
        <f>VENTAS[[#This Row],[Total]]-VENTAS[[#This Row],[Comisión 10%]]-VENTAS[[#This Row],[Costo SIN Comision]]</f>
        <v>11.35</v>
      </c>
      <c r="M1969" s="52" t="s">
        <v>20994</v>
      </c>
      <c r="N1969" s="53" t="s">
        <v>21412</v>
      </c>
    </row>
    <row r="1970" s="4" customFormat="1" ht="20" customHeight="1" spans="1:14">
      <c r="A1970" s="50">
        <v>45590</v>
      </c>
      <c r="B1970" s="51" t="s">
        <v>20994</v>
      </c>
      <c r="C1970" s="51" t="s">
        <v>20994</v>
      </c>
      <c r="D1970" s="51" t="s">
        <v>20388</v>
      </c>
      <c r="E1970" s="51" t="s">
        <v>21413</v>
      </c>
      <c r="F1970" s="15" t="str">
        <f>IFERROR(VLOOKUP(VENTAS[[#This Row],[Código del producto Vendido]],STOCK[],5,FALSE),"-")</f>
        <v>-</v>
      </c>
      <c r="G1970" s="51">
        <v>1</v>
      </c>
      <c r="H1970" s="52">
        <v>25</v>
      </c>
      <c r="I1970" s="16">
        <f>VENTAS[[#This Row],[Cantidad]]*VENTAS[[#This Row],[Precio Venta]]</f>
        <v>25</v>
      </c>
      <c r="J1970" s="16">
        <f>IF(VENTAS[[#This Row],[Nombre del Gestor]]&gt;1,VENTAS[[#This Row],[Total]]*10%,0)</f>
        <v>2.5</v>
      </c>
      <c r="K19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70" s="16">
        <f>VENTAS[[#This Row],[Total]]-VENTAS[[#This Row],[Comisión 10%]]-VENTAS[[#This Row],[Costo SIN Comision]]</f>
        <v>-2.5</v>
      </c>
      <c r="M1970" s="52" t="s">
        <v>20994</v>
      </c>
      <c r="N1970" s="53" t="s">
        <v>21414</v>
      </c>
    </row>
    <row r="1971" s="4" customFormat="1" ht="20" customHeight="1" spans="1:14">
      <c r="A1971" s="50">
        <v>45590</v>
      </c>
      <c r="B1971" s="51" t="s">
        <v>20994</v>
      </c>
      <c r="C1971" s="51" t="s">
        <v>20994</v>
      </c>
      <c r="D1971" s="51" t="s">
        <v>20377</v>
      </c>
      <c r="E1971" s="51" t="s">
        <v>21335</v>
      </c>
      <c r="F1971" s="15" t="str">
        <f>IFERROR(VLOOKUP(VENTAS[[#This Row],[Código del producto Vendido]],STOCK[],5,FALSE),"-")</f>
        <v>-</v>
      </c>
      <c r="G1971" s="51">
        <v>1</v>
      </c>
      <c r="H1971" s="52">
        <v>6</v>
      </c>
      <c r="I1971" s="16">
        <f>VENTAS[[#This Row],[Cantidad]]*VENTAS[[#This Row],[Precio Venta]]</f>
        <v>6</v>
      </c>
      <c r="J1971" s="16">
        <f>IF(VENTAS[[#This Row],[Nombre del Gestor]]&gt;1,VENTAS[[#This Row],[Total]]*10%,0)</f>
        <v>0.6</v>
      </c>
      <c r="K19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</v>
      </c>
      <c r="L1971" s="16">
        <f>VENTAS[[#This Row],[Total]]-VENTAS[[#This Row],[Comisión 10%]]-VENTAS[[#This Row],[Costo SIN Comision]]</f>
        <v>-0.6</v>
      </c>
      <c r="M1971" s="52" t="s">
        <v>20994</v>
      </c>
      <c r="N1971" s="53" t="s">
        <v>21415</v>
      </c>
    </row>
    <row r="1972" s="4" customFormat="1" ht="20" customHeight="1" spans="1:14">
      <c r="A1972" s="50">
        <v>45590</v>
      </c>
      <c r="B1972" s="51" t="s">
        <v>20994</v>
      </c>
      <c r="C1972" s="51" t="s">
        <v>20994</v>
      </c>
      <c r="D1972" s="51" t="s">
        <v>20377</v>
      </c>
      <c r="E1972" s="51" t="s">
        <v>21205</v>
      </c>
      <c r="F1972" s="15" t="str">
        <f>IFERROR(VLOOKUP(VENTAS[[#This Row],[Código del producto Vendido]],STOCK[],5,FALSE),"-")</f>
        <v>-</v>
      </c>
      <c r="G1972" s="51">
        <v>1</v>
      </c>
      <c r="H1972" s="52">
        <v>8</v>
      </c>
      <c r="I1972" s="16">
        <f>VENTAS[[#This Row],[Cantidad]]*VENTAS[[#This Row],[Precio Venta]]</f>
        <v>8</v>
      </c>
      <c r="J1972" s="16">
        <f>IF(VENTAS[[#This Row],[Nombre del Gestor]]&gt;1,VENTAS[[#This Row],[Total]]*10%,0)</f>
        <v>0.8</v>
      </c>
      <c r="K19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972" s="16">
        <f>VENTAS[[#This Row],[Total]]-VENTAS[[#This Row],[Comisión 10%]]-VENTAS[[#This Row],[Costo SIN Comision]]</f>
        <v>-0.8</v>
      </c>
      <c r="M1972" s="52" t="s">
        <v>20994</v>
      </c>
      <c r="N1972" s="53" t="s">
        <v>21416</v>
      </c>
    </row>
    <row r="1973" s="4" customFormat="1" ht="20" customHeight="1" spans="1:14">
      <c r="A1973" s="50">
        <v>45590</v>
      </c>
      <c r="B1973" s="51" t="s">
        <v>20994</v>
      </c>
      <c r="C1973" s="51" t="s">
        <v>20994</v>
      </c>
      <c r="D1973" s="51" t="s">
        <v>20892</v>
      </c>
      <c r="E1973" s="51" t="s">
        <v>21168</v>
      </c>
      <c r="F1973" s="15" t="str">
        <f>IFERROR(VLOOKUP(VENTAS[[#This Row],[Código del producto Vendido]],STOCK[],5,FALSE),"-")</f>
        <v>-</v>
      </c>
      <c r="G1973" s="51">
        <v>1</v>
      </c>
      <c r="H1973" s="52">
        <v>5</v>
      </c>
      <c r="I1973" s="16">
        <f>VENTAS[[#This Row],[Cantidad]]*VENTAS[[#This Row],[Precio Venta]]</f>
        <v>5</v>
      </c>
      <c r="J1973" s="16">
        <f>IF(VENTAS[[#This Row],[Nombre del Gestor]]&gt;1,VENTAS[[#This Row],[Total]]*10%,0)</f>
        <v>0.5</v>
      </c>
      <c r="K19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973" s="16">
        <f>VENTAS[[#This Row],[Total]]-VENTAS[[#This Row],[Comisión 10%]]-VENTAS[[#This Row],[Costo SIN Comision]]</f>
        <v>-0.5</v>
      </c>
      <c r="M1973" s="52" t="s">
        <v>20994</v>
      </c>
      <c r="N1973" s="53" t="s">
        <v>21417</v>
      </c>
    </row>
    <row r="1974" s="4" customFormat="1" ht="20" customHeight="1" spans="1:14">
      <c r="A1974" s="50">
        <v>45590</v>
      </c>
      <c r="B1974" s="51" t="s">
        <v>20994</v>
      </c>
      <c r="C1974" s="51" t="s">
        <v>20994</v>
      </c>
      <c r="D1974" s="51" t="s">
        <v>20994</v>
      </c>
      <c r="E1974" s="51" t="s">
        <v>21168</v>
      </c>
      <c r="F1974" s="15" t="str">
        <f>IFERROR(VLOOKUP(VENTAS[[#This Row],[Código del producto Vendido]],STOCK[],5,FALSE),"-")</f>
        <v>-</v>
      </c>
      <c r="G1974" s="51">
        <v>1</v>
      </c>
      <c r="H1974" s="52">
        <v>5</v>
      </c>
      <c r="I1974" s="16">
        <f>VENTAS[[#This Row],[Cantidad]]*VENTAS[[#This Row],[Precio Venta]]</f>
        <v>5</v>
      </c>
      <c r="J1974" s="16">
        <f>IF(VENTAS[[#This Row],[Nombre del Gestor]]&gt;1,VENTAS[[#This Row],[Total]]*10%,0)</f>
        <v>0.5</v>
      </c>
      <c r="K19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974" s="16">
        <f>VENTAS[[#This Row],[Total]]-VENTAS[[#This Row],[Comisión 10%]]-VENTAS[[#This Row],[Costo SIN Comision]]</f>
        <v>-0.5</v>
      </c>
      <c r="M1974" s="52" t="s">
        <v>20994</v>
      </c>
      <c r="N1974" s="53" t="s">
        <v>21418</v>
      </c>
    </row>
    <row r="1975" s="4" customFormat="1" ht="20" customHeight="1" spans="1:14">
      <c r="A1975" s="50">
        <v>45590</v>
      </c>
      <c r="B1975" s="51" t="s">
        <v>20994</v>
      </c>
      <c r="C1975" s="51" t="s">
        <v>20994</v>
      </c>
      <c r="D1975" s="51" t="s">
        <v>21069</v>
      </c>
      <c r="E1975" s="51" t="s">
        <v>21419</v>
      </c>
      <c r="F1975" s="15" t="str">
        <f>IFERROR(VLOOKUP(VENTAS[[#This Row],[Código del producto Vendido]],STOCK[],5,FALSE),"-")</f>
        <v>-</v>
      </c>
      <c r="G1975" s="51">
        <v>1</v>
      </c>
      <c r="H1975" s="52">
        <v>25</v>
      </c>
      <c r="I1975" s="16">
        <f>VENTAS[[#This Row],[Cantidad]]*VENTAS[[#This Row],[Precio Venta]]</f>
        <v>25</v>
      </c>
      <c r="J1975" s="16">
        <f>IF(VENTAS[[#This Row],[Nombre del Gestor]]&gt;1,VENTAS[[#This Row],[Total]]*10%,0)</f>
        <v>2.5</v>
      </c>
      <c r="K19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75" s="16">
        <f>VENTAS[[#This Row],[Total]]-VENTAS[[#This Row],[Comisión 10%]]-VENTAS[[#This Row],[Costo SIN Comision]]</f>
        <v>-2.5</v>
      </c>
      <c r="M1975" s="52" t="s">
        <v>20994</v>
      </c>
      <c r="N1975" s="53" t="s">
        <v>21420</v>
      </c>
    </row>
    <row r="1976" s="4" customFormat="1" ht="20" customHeight="1" spans="1:14">
      <c r="A1976" s="50">
        <v>45590</v>
      </c>
      <c r="B1976" s="51" t="s">
        <v>20994</v>
      </c>
      <c r="C1976" s="51" t="s">
        <v>20994</v>
      </c>
      <c r="D1976" s="51" t="s">
        <v>21421</v>
      </c>
      <c r="E1976" s="51" t="s">
        <v>20871</v>
      </c>
      <c r="F1976" s="15" t="str">
        <f>IFERROR(VLOOKUP(VENTAS[[#This Row],[Código del producto Vendido]],STOCK[],5,FALSE),"-")</f>
        <v>-</v>
      </c>
      <c r="G1976" s="51">
        <v>1</v>
      </c>
      <c r="H1976" s="52">
        <v>30</v>
      </c>
      <c r="I1976" s="16">
        <f>VENTAS[[#This Row],[Cantidad]]*VENTAS[[#This Row],[Precio Venta]]</f>
        <v>30</v>
      </c>
      <c r="J1976" s="16">
        <f>IF(VENTAS[[#This Row],[Nombre del Gestor]]&gt;1,VENTAS[[#This Row],[Total]]*10%,0)</f>
        <v>3</v>
      </c>
      <c r="K19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976" s="16">
        <f>VENTAS[[#This Row],[Total]]-VENTAS[[#This Row],[Comisión 10%]]-VENTAS[[#This Row],[Costo SIN Comision]]</f>
        <v>-3</v>
      </c>
      <c r="M1976" s="52" t="s">
        <v>20994</v>
      </c>
      <c r="N1976" s="53" t="s">
        <v>21422</v>
      </c>
    </row>
    <row r="1977" s="4" customFormat="1" ht="20" customHeight="1" spans="1:14">
      <c r="A1977" s="50">
        <v>45590</v>
      </c>
      <c r="B1977" s="51" t="s">
        <v>20994</v>
      </c>
      <c r="C1977" s="51" t="s">
        <v>20994</v>
      </c>
      <c r="D1977" s="51" t="s">
        <v>21421</v>
      </c>
      <c r="E1977" s="51" t="s">
        <v>17836</v>
      </c>
      <c r="F1977" s="15" t="str">
        <f>IFERROR(VLOOKUP(VENTAS[[#This Row],[Código del producto Vendido]],STOCK[],5,FALSE),"-")</f>
        <v>Pantalón alto de pierna ancha color caramelo - Talla S</v>
      </c>
      <c r="G1977" s="51">
        <v>1</v>
      </c>
      <c r="H1977" s="52">
        <v>30</v>
      </c>
      <c r="I1977" s="16">
        <f>VENTAS[[#This Row],[Cantidad]]*VENTAS[[#This Row],[Precio Venta]]</f>
        <v>30</v>
      </c>
      <c r="J1977" s="16">
        <f>IF(VENTAS[[#This Row],[Nombre del Gestor]]&gt;1,VENTAS[[#This Row],[Total]]*10%,0)</f>
        <v>3</v>
      </c>
      <c r="K19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12.63</v>
      </c>
      <c r="L1977" s="16">
        <f>VENTAS[[#This Row],[Total]]-VENTAS[[#This Row],[Comisión 10%]]-VENTAS[[#This Row],[Costo SIN Comision]]</f>
        <v>14.37</v>
      </c>
      <c r="M1977" s="52" t="s">
        <v>20994</v>
      </c>
      <c r="N1977" s="53" t="s">
        <v>21423</v>
      </c>
    </row>
    <row r="1978" s="4" customFormat="1" ht="20" customHeight="1" spans="1:14">
      <c r="A1978" s="50">
        <v>45590</v>
      </c>
      <c r="B1978" s="51" t="s">
        <v>20994</v>
      </c>
      <c r="C1978" s="51" t="s">
        <v>20994</v>
      </c>
      <c r="D1978" s="51" t="s">
        <v>21421</v>
      </c>
      <c r="E1978" s="51" t="s">
        <v>20899</v>
      </c>
      <c r="F1978" s="15" t="str">
        <f>IFERROR(VLOOKUP(VENTAS[[#This Row],[Código del producto Vendido]],STOCK[],5,FALSE),"-")</f>
        <v>-</v>
      </c>
      <c r="G1978" s="51">
        <v>1</v>
      </c>
      <c r="H1978" s="52">
        <v>30</v>
      </c>
      <c r="I1978" s="16">
        <f>VENTAS[[#This Row],[Cantidad]]*VENTAS[[#This Row],[Precio Venta]]</f>
        <v>30</v>
      </c>
      <c r="J1978" s="16">
        <f>IF(VENTAS[[#This Row],[Nombre del Gestor]]&gt;1,VENTAS[[#This Row],[Total]]*10%,0)</f>
        <v>3</v>
      </c>
      <c r="K19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978" s="16">
        <f>VENTAS[[#This Row],[Total]]-VENTAS[[#This Row],[Comisión 10%]]-VENTAS[[#This Row],[Costo SIN Comision]]</f>
        <v>-3</v>
      </c>
      <c r="M1978" s="52" t="s">
        <v>20994</v>
      </c>
      <c r="N1978" s="53" t="s">
        <v>21424</v>
      </c>
    </row>
    <row r="1979" s="4" customFormat="1" ht="20" customHeight="1" spans="1:14">
      <c r="A1979" s="50">
        <v>45590</v>
      </c>
      <c r="B1979" s="51" t="s">
        <v>20994</v>
      </c>
      <c r="C1979" s="51" t="s">
        <v>20994</v>
      </c>
      <c r="D1979" s="51" t="s">
        <v>20892</v>
      </c>
      <c r="E1979" s="51" t="s">
        <v>21263</v>
      </c>
      <c r="F1979" s="15" t="str">
        <f>IFERROR(VLOOKUP(VENTAS[[#This Row],[Código del producto Vendido]],STOCK[],5,FALSE),"-")</f>
        <v>-</v>
      </c>
      <c r="G1979" s="51">
        <v>1</v>
      </c>
      <c r="H1979" s="52">
        <v>25</v>
      </c>
      <c r="I1979" s="16">
        <f>VENTAS[[#This Row],[Cantidad]]*VENTAS[[#This Row],[Precio Venta]]</f>
        <v>25</v>
      </c>
      <c r="J1979" s="16">
        <f>IF(VENTAS[[#This Row],[Nombre del Gestor]]&gt;1,VENTAS[[#This Row],[Total]]*10%,0)</f>
        <v>2.5</v>
      </c>
      <c r="K19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79" s="16">
        <f>VENTAS[[#This Row],[Total]]-VENTAS[[#This Row],[Comisión 10%]]-VENTAS[[#This Row],[Costo SIN Comision]]</f>
        <v>-2.5</v>
      </c>
      <c r="M1979" s="52" t="s">
        <v>20994</v>
      </c>
      <c r="N1979" s="53" t="s">
        <v>21425</v>
      </c>
    </row>
    <row r="1980" s="4" customFormat="1" ht="20" customHeight="1" spans="1:14">
      <c r="A1980" s="50">
        <v>45590</v>
      </c>
      <c r="B1980" s="51" t="s">
        <v>20994</v>
      </c>
      <c r="C1980" s="51" t="s">
        <v>20994</v>
      </c>
      <c r="D1980" s="51" t="s">
        <v>20803</v>
      </c>
      <c r="E1980" s="51" t="s">
        <v>21358</v>
      </c>
      <c r="F1980" s="15" t="str">
        <f>IFERROR(VLOOKUP(VENTAS[[#This Row],[Código del producto Vendido]],STOCK[],5,FALSE),"-")</f>
        <v>-</v>
      </c>
      <c r="G1980" s="51">
        <v>1</v>
      </c>
      <c r="H1980" s="52">
        <v>15</v>
      </c>
      <c r="I1980" s="16">
        <f>VENTAS[[#This Row],[Cantidad]]*VENTAS[[#This Row],[Precio Venta]]</f>
        <v>15</v>
      </c>
      <c r="J1980" s="16">
        <f>IF(VENTAS[[#This Row],[Nombre del Gestor]]&gt;1,VENTAS[[#This Row],[Total]]*10%,0)</f>
        <v>1.5</v>
      </c>
      <c r="K19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80" s="16">
        <f>VENTAS[[#This Row],[Total]]-VENTAS[[#This Row],[Comisión 10%]]-VENTAS[[#This Row],[Costo SIN Comision]]</f>
        <v>-1.5</v>
      </c>
      <c r="M1980" s="52" t="s">
        <v>20994</v>
      </c>
      <c r="N1980" s="53" t="s">
        <v>21426</v>
      </c>
    </row>
    <row r="1981" s="4" customFormat="1" ht="20" customHeight="1" spans="1:14">
      <c r="A1981" s="50">
        <v>45590</v>
      </c>
      <c r="B1981" s="51" t="s">
        <v>20994</v>
      </c>
      <c r="C1981" s="51" t="s">
        <v>20994</v>
      </c>
      <c r="D1981" s="51" t="s">
        <v>20377</v>
      </c>
      <c r="E1981" s="51" t="s">
        <v>20907</v>
      </c>
      <c r="F1981" s="15" t="str">
        <f>IFERROR(VLOOKUP(VENTAS[[#This Row],[Código del producto Vendido]],STOCK[],5,FALSE),"-")</f>
        <v>-</v>
      </c>
      <c r="G1981" s="51">
        <v>1</v>
      </c>
      <c r="H1981" s="52">
        <v>28</v>
      </c>
      <c r="I1981" s="16">
        <f>VENTAS[[#This Row],[Cantidad]]*VENTAS[[#This Row],[Precio Venta]]</f>
        <v>28</v>
      </c>
      <c r="J1981" s="16">
        <f>IF(VENTAS[[#This Row],[Nombre del Gestor]]&gt;1,VENTAS[[#This Row],[Total]]*10%,0)</f>
        <v>2.8</v>
      </c>
      <c r="K19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981" s="16">
        <f>VENTAS[[#This Row],[Total]]-VENTAS[[#This Row],[Comisión 10%]]-VENTAS[[#This Row],[Costo SIN Comision]]</f>
        <v>-2.8</v>
      </c>
      <c r="M1981" s="52" t="s">
        <v>20994</v>
      </c>
      <c r="N1981" s="53" t="s">
        <v>21427</v>
      </c>
    </row>
    <row r="1982" s="4" customFormat="1" ht="20" customHeight="1" spans="1:14">
      <c r="A1982" s="50">
        <v>45591</v>
      </c>
      <c r="B1982" s="51" t="s">
        <v>20994</v>
      </c>
      <c r="C1982" s="51" t="s">
        <v>20994</v>
      </c>
      <c r="D1982" s="51" t="s">
        <v>20505</v>
      </c>
      <c r="E1982" s="51" t="s">
        <v>21294</v>
      </c>
      <c r="F1982" s="15" t="str">
        <f>IFERROR(VLOOKUP(VENTAS[[#This Row],[Código del producto Vendido]],STOCK[],5,FALSE),"-")</f>
        <v>-</v>
      </c>
      <c r="G1982" s="51">
        <v>1</v>
      </c>
      <c r="H1982" s="52">
        <v>30</v>
      </c>
      <c r="I1982" s="16">
        <f>VENTAS[[#This Row],[Cantidad]]*VENTAS[[#This Row],[Precio Venta]]</f>
        <v>30</v>
      </c>
      <c r="J1982" s="16">
        <f>IF(VENTAS[[#This Row],[Nombre del Gestor]]&gt;1,VENTAS[[#This Row],[Total]]*10%,0)</f>
        <v>3</v>
      </c>
      <c r="K19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982" s="16">
        <f>VENTAS[[#This Row],[Total]]-VENTAS[[#This Row],[Comisión 10%]]-VENTAS[[#This Row],[Costo SIN Comision]]</f>
        <v>-3</v>
      </c>
      <c r="M1982" s="52" t="s">
        <v>20994</v>
      </c>
      <c r="N1982" s="53" t="s">
        <v>21428</v>
      </c>
    </row>
    <row r="1983" s="4" customFormat="1" ht="20" customHeight="1" spans="1:14">
      <c r="A1983" s="50">
        <v>45592</v>
      </c>
      <c r="B1983" s="51" t="s">
        <v>20994</v>
      </c>
      <c r="C1983" s="51" t="s">
        <v>20994</v>
      </c>
      <c r="D1983" s="51" t="s">
        <v>20669</v>
      </c>
      <c r="E1983" s="51" t="s">
        <v>21226</v>
      </c>
      <c r="F1983" s="15" t="str">
        <f>IFERROR(VLOOKUP(VENTAS[[#This Row],[Código del producto Vendido]],STOCK[],5,FALSE),"-")</f>
        <v>-</v>
      </c>
      <c r="G1983" s="51">
        <v>1</v>
      </c>
      <c r="H1983" s="52">
        <v>15</v>
      </c>
      <c r="I1983" s="16">
        <f>VENTAS[[#This Row],[Cantidad]]*VENTAS[[#This Row],[Precio Venta]]</f>
        <v>15</v>
      </c>
      <c r="J1983" s="16">
        <f>IF(VENTAS[[#This Row],[Nombre del Gestor]]&gt;1,VENTAS[[#This Row],[Total]]*10%,0)</f>
        <v>1.5</v>
      </c>
      <c r="K19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83" s="16">
        <f>VENTAS[[#This Row],[Total]]-VENTAS[[#This Row],[Comisión 10%]]-VENTAS[[#This Row],[Costo SIN Comision]]</f>
        <v>-1.5</v>
      </c>
      <c r="M1983" s="52" t="s">
        <v>20994</v>
      </c>
      <c r="N1983" s="53" t="s">
        <v>21429</v>
      </c>
    </row>
    <row r="1984" s="4" customFormat="1" ht="20" customHeight="1" spans="1:14">
      <c r="A1984" s="50">
        <v>45592</v>
      </c>
      <c r="B1984" s="51" t="s">
        <v>20994</v>
      </c>
      <c r="C1984" s="51" t="s">
        <v>20994</v>
      </c>
      <c r="D1984" s="51" t="s">
        <v>20669</v>
      </c>
      <c r="E1984" s="51" t="s">
        <v>21360</v>
      </c>
      <c r="F1984" s="15" t="str">
        <f>IFERROR(VLOOKUP(VENTAS[[#This Row],[Código del producto Vendido]],STOCK[],5,FALSE),"-")</f>
        <v>-</v>
      </c>
      <c r="G1984" s="51">
        <v>1</v>
      </c>
      <c r="H1984" s="52">
        <v>10</v>
      </c>
      <c r="I1984" s="16">
        <f>VENTAS[[#This Row],[Cantidad]]*VENTAS[[#This Row],[Precio Venta]]</f>
        <v>10</v>
      </c>
      <c r="J1984" s="16">
        <f>IF(VENTAS[[#This Row],[Nombre del Gestor]]&gt;1,VENTAS[[#This Row],[Total]]*10%,0)</f>
        <v>1</v>
      </c>
      <c r="K19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84" s="16">
        <f>VENTAS[[#This Row],[Total]]-VENTAS[[#This Row],[Comisión 10%]]-VENTAS[[#This Row],[Costo SIN Comision]]</f>
        <v>-1</v>
      </c>
      <c r="M1984" s="52" t="s">
        <v>20994</v>
      </c>
      <c r="N1984" s="53" t="s">
        <v>21430</v>
      </c>
    </row>
    <row r="1985" s="4" customFormat="1" ht="20" customHeight="1" spans="1:14">
      <c r="A1985" s="50">
        <v>45592</v>
      </c>
      <c r="B1985" s="51" t="s">
        <v>20994</v>
      </c>
      <c r="C1985" s="51" t="s">
        <v>20994</v>
      </c>
      <c r="D1985" s="51" t="s">
        <v>20669</v>
      </c>
      <c r="E1985" s="51" t="s">
        <v>21431</v>
      </c>
      <c r="F1985" s="15" t="str">
        <f>IFERROR(VLOOKUP(VENTAS[[#This Row],[Código del producto Vendido]],STOCK[],5,FALSE),"-")</f>
        <v>-</v>
      </c>
      <c r="G1985" s="51">
        <v>1</v>
      </c>
      <c r="H1985" s="52">
        <v>8</v>
      </c>
      <c r="I1985" s="16">
        <f>VENTAS[[#This Row],[Cantidad]]*VENTAS[[#This Row],[Precio Venta]]</f>
        <v>8</v>
      </c>
      <c r="J1985" s="16">
        <f>IF(VENTAS[[#This Row],[Nombre del Gestor]]&gt;1,VENTAS[[#This Row],[Total]]*10%,0)</f>
        <v>0.8</v>
      </c>
      <c r="K19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985" s="16">
        <f>VENTAS[[#This Row],[Total]]-VENTAS[[#This Row],[Comisión 10%]]-VENTAS[[#This Row],[Costo SIN Comision]]</f>
        <v>-0.8</v>
      </c>
      <c r="M1985" s="52" t="s">
        <v>20994</v>
      </c>
      <c r="N1985" s="53" t="s">
        <v>21432</v>
      </c>
    </row>
    <row r="1986" s="4" customFormat="1" ht="20" customHeight="1" spans="1:14">
      <c r="A1986" s="50">
        <v>45592</v>
      </c>
      <c r="B1986" s="51" t="s">
        <v>20994</v>
      </c>
      <c r="C1986" s="51" t="s">
        <v>20994</v>
      </c>
      <c r="D1986" s="51" t="s">
        <v>21433</v>
      </c>
      <c r="E1986" s="51" t="s">
        <v>21266</v>
      </c>
      <c r="F1986" s="15" t="str">
        <f>IFERROR(VLOOKUP(VENTAS[[#This Row],[Código del producto Vendido]],STOCK[],5,FALSE),"-")</f>
        <v>-</v>
      </c>
      <c r="G1986" s="51">
        <v>1</v>
      </c>
      <c r="H1986" s="52">
        <v>15</v>
      </c>
      <c r="I1986" s="16">
        <f>VENTAS[[#This Row],[Cantidad]]*VENTAS[[#This Row],[Precio Venta]]</f>
        <v>15</v>
      </c>
      <c r="J1986" s="16">
        <f>IF(VENTAS[[#This Row],[Nombre del Gestor]]&gt;1,VENTAS[[#This Row],[Total]]*10%,0)</f>
        <v>1.5</v>
      </c>
      <c r="K19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86" s="16">
        <f>VENTAS[[#This Row],[Total]]-VENTAS[[#This Row],[Comisión 10%]]-VENTAS[[#This Row],[Costo SIN Comision]]</f>
        <v>-1.5</v>
      </c>
      <c r="M1986" s="52" t="s">
        <v>20994</v>
      </c>
      <c r="N1986" s="53" t="s">
        <v>21434</v>
      </c>
    </row>
    <row r="1987" s="4" customFormat="1" ht="20" customHeight="1" spans="1:14">
      <c r="A1987" s="50">
        <v>45592</v>
      </c>
      <c r="B1987" s="51" t="s">
        <v>20994</v>
      </c>
      <c r="C1987" s="51" t="s">
        <v>20994</v>
      </c>
      <c r="D1987" s="51" t="s">
        <v>20147</v>
      </c>
      <c r="E1987" s="51" t="s">
        <v>21435</v>
      </c>
      <c r="F1987" s="15" t="str">
        <f>IFERROR(VLOOKUP(VENTAS[[#This Row],[Código del producto Vendido]],STOCK[],5,FALSE),"-")</f>
        <v>-</v>
      </c>
      <c r="G1987" s="51">
        <v>1</v>
      </c>
      <c r="H1987" s="52">
        <v>10</v>
      </c>
      <c r="I1987" s="16">
        <f>VENTAS[[#This Row],[Cantidad]]*VENTAS[[#This Row],[Precio Venta]]</f>
        <v>10</v>
      </c>
      <c r="J1987" s="16">
        <f>IF(VENTAS[[#This Row],[Nombre del Gestor]]&gt;1,VENTAS[[#This Row],[Total]]*10%,0)</f>
        <v>1</v>
      </c>
      <c r="K19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87" s="16">
        <f>VENTAS[[#This Row],[Total]]-VENTAS[[#This Row],[Comisión 10%]]-VENTAS[[#This Row],[Costo SIN Comision]]</f>
        <v>-1</v>
      </c>
      <c r="M1987" s="52" t="s">
        <v>20994</v>
      </c>
      <c r="N1987" s="53" t="s">
        <v>21436</v>
      </c>
    </row>
    <row r="1988" s="4" customFormat="1" ht="20" customHeight="1" spans="1:14">
      <c r="A1988" s="50">
        <v>45592</v>
      </c>
      <c r="B1988" s="51" t="s">
        <v>20994</v>
      </c>
      <c r="C1988" s="51" t="s">
        <v>20994</v>
      </c>
      <c r="D1988" s="51" t="s">
        <v>19647</v>
      </c>
      <c r="E1988" s="51" t="s">
        <v>21437</v>
      </c>
      <c r="F1988" s="15" t="str">
        <f>IFERROR(VLOOKUP(VENTAS[[#This Row],[Código del producto Vendido]],STOCK[],5,FALSE),"-")</f>
        <v>-</v>
      </c>
      <c r="G1988" s="51">
        <v>1</v>
      </c>
      <c r="H1988" s="52">
        <v>3</v>
      </c>
      <c r="I1988" s="16">
        <f>VENTAS[[#This Row],[Cantidad]]*VENTAS[[#This Row],[Precio Venta]]</f>
        <v>3</v>
      </c>
      <c r="J1988" s="16">
        <f>IF(VENTAS[[#This Row],[Nombre del Gestor]]&gt;1,VENTAS[[#This Row],[Total]]*10%,0)</f>
        <v>0.3</v>
      </c>
      <c r="K19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</v>
      </c>
      <c r="L1988" s="16">
        <f>VENTAS[[#This Row],[Total]]-VENTAS[[#This Row],[Comisión 10%]]-VENTAS[[#This Row],[Costo SIN Comision]]</f>
        <v>-0.3</v>
      </c>
      <c r="M1988" s="52" t="s">
        <v>20994</v>
      </c>
      <c r="N1988" s="53" t="s">
        <v>21438</v>
      </c>
    </row>
    <row r="1989" s="4" customFormat="1" ht="20" customHeight="1" spans="1:14">
      <c r="A1989" s="50">
        <v>45592</v>
      </c>
      <c r="B1989" s="51" t="s">
        <v>20994</v>
      </c>
      <c r="C1989" s="51" t="s">
        <v>20994</v>
      </c>
      <c r="D1989" s="51" t="s">
        <v>19647</v>
      </c>
      <c r="E1989" s="51" t="s">
        <v>21275</v>
      </c>
      <c r="F1989" s="15" t="str">
        <f>IFERROR(VLOOKUP(VENTAS[[#This Row],[Código del producto Vendido]],STOCK[],5,FALSE),"-")</f>
        <v>-</v>
      </c>
      <c r="G1989" s="51">
        <v>2</v>
      </c>
      <c r="H1989" s="52">
        <v>5</v>
      </c>
      <c r="I1989" s="16">
        <f>VENTAS[[#This Row],[Cantidad]]*VENTAS[[#This Row],[Precio Venta]]</f>
        <v>10</v>
      </c>
      <c r="J1989" s="16">
        <f>IF(VENTAS[[#This Row],[Nombre del Gestor]]&gt;1,VENTAS[[#This Row],[Total]]*10%,0)</f>
        <v>1</v>
      </c>
      <c r="K19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89" s="16">
        <f>VENTAS[[#This Row],[Total]]-VENTAS[[#This Row],[Comisión 10%]]-VENTAS[[#This Row],[Costo SIN Comision]]</f>
        <v>-1</v>
      </c>
      <c r="M1989" s="52" t="s">
        <v>20994</v>
      </c>
      <c r="N1989" s="53" t="s">
        <v>21439</v>
      </c>
    </row>
    <row r="1990" s="4" customFormat="1" ht="20" customHeight="1" spans="1:14">
      <c r="A1990" s="50">
        <v>45593</v>
      </c>
      <c r="B1990" s="51" t="s">
        <v>20994</v>
      </c>
      <c r="C1990" s="51" t="s">
        <v>20994</v>
      </c>
      <c r="D1990" s="51" t="s">
        <v>20669</v>
      </c>
      <c r="E1990" s="51" t="s">
        <v>21301</v>
      </c>
      <c r="F1990" s="15" t="str">
        <f>IFERROR(VLOOKUP(VENTAS[[#This Row],[Código del producto Vendido]],STOCK[],5,FALSE),"-")</f>
        <v>-</v>
      </c>
      <c r="G1990" s="51">
        <v>1</v>
      </c>
      <c r="H1990" s="52">
        <v>25</v>
      </c>
      <c r="I1990" s="16">
        <f>VENTAS[[#This Row],[Cantidad]]*VENTAS[[#This Row],[Precio Venta]]</f>
        <v>25</v>
      </c>
      <c r="J1990" s="16">
        <f>IF(VENTAS[[#This Row],[Nombre del Gestor]]&gt;1,VENTAS[[#This Row],[Total]]*10%,0)</f>
        <v>2.5</v>
      </c>
      <c r="K19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90" s="16">
        <f>VENTAS[[#This Row],[Total]]-VENTAS[[#This Row],[Comisión 10%]]-VENTAS[[#This Row],[Costo SIN Comision]]</f>
        <v>-2.5</v>
      </c>
      <c r="M1990" s="52" t="s">
        <v>20994</v>
      </c>
      <c r="N1990" s="53" t="s">
        <v>21440</v>
      </c>
    </row>
    <row r="1991" s="4" customFormat="1" ht="20" customHeight="1" spans="1:14">
      <c r="A1991" s="50">
        <v>45593</v>
      </c>
      <c r="B1991" s="51" t="s">
        <v>20994</v>
      </c>
      <c r="C1991" s="51" t="s">
        <v>20994</v>
      </c>
      <c r="D1991" s="51" t="s">
        <v>20669</v>
      </c>
      <c r="E1991" s="51" t="s">
        <v>21441</v>
      </c>
      <c r="F1991" s="15" t="str">
        <f>IFERROR(VLOOKUP(VENTAS[[#This Row],[Código del producto Vendido]],STOCK[],5,FALSE),"-")</f>
        <v>-</v>
      </c>
      <c r="G1991" s="51">
        <v>1</v>
      </c>
      <c r="H1991" s="52">
        <v>22</v>
      </c>
      <c r="I1991" s="16">
        <f>VENTAS[[#This Row],[Cantidad]]*VENTAS[[#This Row],[Precio Venta]]</f>
        <v>22</v>
      </c>
      <c r="J1991" s="16">
        <f>IF(VENTAS[[#This Row],[Nombre del Gestor]]&gt;1,VENTAS[[#This Row],[Total]]*10%,0)</f>
        <v>2.2</v>
      </c>
      <c r="K19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991" s="16">
        <f>VENTAS[[#This Row],[Total]]-VENTAS[[#This Row],[Comisión 10%]]-VENTAS[[#This Row],[Costo SIN Comision]]</f>
        <v>-2.2</v>
      </c>
      <c r="M1991" s="52" t="s">
        <v>20994</v>
      </c>
      <c r="N1991" s="53" t="s">
        <v>21442</v>
      </c>
    </row>
    <row r="1992" s="4" customFormat="1" ht="20" customHeight="1" spans="1:14">
      <c r="A1992" s="50">
        <v>45593</v>
      </c>
      <c r="B1992" s="51" t="s">
        <v>20994</v>
      </c>
      <c r="C1992" s="51" t="s">
        <v>20994</v>
      </c>
      <c r="D1992" s="51" t="s">
        <v>20377</v>
      </c>
      <c r="E1992" s="51" t="s">
        <v>20939</v>
      </c>
      <c r="F1992" s="15" t="str">
        <f>IFERROR(VLOOKUP(VENTAS[[#This Row],[Código del producto Vendido]],STOCK[],5,FALSE),"-")</f>
        <v>-</v>
      </c>
      <c r="G1992" s="51">
        <v>1</v>
      </c>
      <c r="H1992" s="52">
        <v>15</v>
      </c>
      <c r="I1992" s="16">
        <f>VENTAS[[#This Row],[Cantidad]]*VENTAS[[#This Row],[Precio Venta]]</f>
        <v>15</v>
      </c>
      <c r="J1992" s="16">
        <f>IF(VENTAS[[#This Row],[Nombre del Gestor]]&gt;1,VENTAS[[#This Row],[Total]]*10%,0)</f>
        <v>1.5</v>
      </c>
      <c r="K19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92" s="16">
        <f>VENTAS[[#This Row],[Total]]-VENTAS[[#This Row],[Comisión 10%]]-VENTAS[[#This Row],[Costo SIN Comision]]</f>
        <v>-1.5</v>
      </c>
      <c r="M1992" s="52" t="s">
        <v>20994</v>
      </c>
      <c r="N1992" s="53" t="s">
        <v>21443</v>
      </c>
    </row>
    <row r="1993" s="4" customFormat="1" ht="20" customHeight="1" spans="1:14">
      <c r="A1993" s="50">
        <v>45593</v>
      </c>
      <c r="B1993" s="51" t="s">
        <v>20994</v>
      </c>
      <c r="C1993" s="51" t="s">
        <v>20994</v>
      </c>
      <c r="D1993" s="51" t="s">
        <v>20892</v>
      </c>
      <c r="E1993" s="51" t="s">
        <v>21444</v>
      </c>
      <c r="F1993" s="15" t="str">
        <f>IFERROR(VLOOKUP(VENTAS[[#This Row],[Código del producto Vendido]],STOCK[],5,FALSE),"-")</f>
        <v>-</v>
      </c>
      <c r="G1993" s="51">
        <v>1</v>
      </c>
      <c r="H1993" s="52">
        <v>25</v>
      </c>
      <c r="I1993" s="16">
        <f>VENTAS[[#This Row],[Cantidad]]*VENTAS[[#This Row],[Precio Venta]]</f>
        <v>25</v>
      </c>
      <c r="J1993" s="16">
        <f>IF(VENTAS[[#This Row],[Nombre del Gestor]]&gt;1,VENTAS[[#This Row],[Total]]*10%,0)</f>
        <v>2.5</v>
      </c>
      <c r="K19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93" s="16">
        <f>VENTAS[[#This Row],[Total]]-VENTAS[[#This Row],[Comisión 10%]]-VENTAS[[#This Row],[Costo SIN Comision]]</f>
        <v>-2.5</v>
      </c>
      <c r="M1993" s="52" t="s">
        <v>20994</v>
      </c>
      <c r="N1993" s="53" t="s">
        <v>21445</v>
      </c>
    </row>
    <row r="1994" s="4" customFormat="1" ht="20" customHeight="1" spans="1:14">
      <c r="A1994" s="50">
        <v>45593</v>
      </c>
      <c r="B1994" s="51" t="s">
        <v>20994</v>
      </c>
      <c r="C1994" s="51" t="s">
        <v>20994</v>
      </c>
      <c r="D1994" s="51" t="s">
        <v>20892</v>
      </c>
      <c r="E1994" s="51" t="s">
        <v>21153</v>
      </c>
      <c r="F1994" s="15" t="str">
        <f>IFERROR(VLOOKUP(VENTAS[[#This Row],[Código del producto Vendido]],STOCK[],5,FALSE),"-")</f>
        <v>-</v>
      </c>
      <c r="G1994" s="51">
        <v>1</v>
      </c>
      <c r="H1994" s="52">
        <v>15</v>
      </c>
      <c r="I1994" s="16">
        <f>VENTAS[[#This Row],[Cantidad]]*VENTAS[[#This Row],[Precio Venta]]</f>
        <v>15</v>
      </c>
      <c r="J1994" s="16">
        <f>IF(VENTAS[[#This Row],[Nombre del Gestor]]&gt;1,VENTAS[[#This Row],[Total]]*10%,0)</f>
        <v>1.5</v>
      </c>
      <c r="K19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94" s="16">
        <f>VENTAS[[#This Row],[Total]]-VENTAS[[#This Row],[Comisión 10%]]-VENTAS[[#This Row],[Costo SIN Comision]]</f>
        <v>-1.5</v>
      </c>
      <c r="M1994" s="52" t="s">
        <v>20994</v>
      </c>
      <c r="N1994" s="53" t="s">
        <v>21446</v>
      </c>
    </row>
    <row r="1995" s="4" customFormat="1" ht="20" customHeight="1" spans="1:14">
      <c r="A1995" s="50">
        <v>45593</v>
      </c>
      <c r="B1995" s="51" t="s">
        <v>20994</v>
      </c>
      <c r="C1995" s="51" t="s">
        <v>20994</v>
      </c>
      <c r="D1995" s="51" t="s">
        <v>20892</v>
      </c>
      <c r="E1995" s="51" t="s">
        <v>21447</v>
      </c>
      <c r="F1995" s="15" t="str">
        <f>IFERROR(VLOOKUP(VENTAS[[#This Row],[Código del producto Vendido]],STOCK[],5,FALSE),"-")</f>
        <v>-</v>
      </c>
      <c r="G1995" s="51">
        <v>1</v>
      </c>
      <c r="H1995" s="52">
        <v>20</v>
      </c>
      <c r="I1995" s="16">
        <f>VENTAS[[#This Row],[Cantidad]]*VENTAS[[#This Row],[Precio Venta]]</f>
        <v>20</v>
      </c>
      <c r="J1995" s="16">
        <f>IF(VENTAS[[#This Row],[Nombre del Gestor]]&gt;1,VENTAS[[#This Row],[Total]]*10%,0)</f>
        <v>2</v>
      </c>
      <c r="K19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995" s="16">
        <f>VENTAS[[#This Row],[Total]]-VENTAS[[#This Row],[Comisión 10%]]-VENTAS[[#This Row],[Costo SIN Comision]]</f>
        <v>-2</v>
      </c>
      <c r="M1995" s="52" t="s">
        <v>20994</v>
      </c>
      <c r="N1995" s="53" t="s">
        <v>21448</v>
      </c>
    </row>
    <row r="1996" s="4" customFormat="1" ht="20" customHeight="1" spans="1:14">
      <c r="A1996" s="50">
        <v>45593</v>
      </c>
      <c r="B1996" s="51" t="s">
        <v>20994</v>
      </c>
      <c r="C1996" s="51" t="s">
        <v>20994</v>
      </c>
      <c r="D1996" s="51" t="s">
        <v>20892</v>
      </c>
      <c r="E1996" s="51" t="s">
        <v>21381</v>
      </c>
      <c r="F1996" s="15" t="str">
        <f>IFERROR(VLOOKUP(VENTAS[[#This Row],[Código del producto Vendido]],STOCK[],5,FALSE),"-")</f>
        <v>-</v>
      </c>
      <c r="G1996" s="51">
        <v>1</v>
      </c>
      <c r="H1996" s="52">
        <v>25</v>
      </c>
      <c r="I1996" s="16">
        <f>VENTAS[[#This Row],[Cantidad]]*VENTAS[[#This Row],[Precio Venta]]</f>
        <v>25</v>
      </c>
      <c r="J1996" s="16">
        <f>IF(VENTAS[[#This Row],[Nombre del Gestor]]&gt;1,VENTAS[[#This Row],[Total]]*10%,0)</f>
        <v>2.5</v>
      </c>
      <c r="K19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96" s="16">
        <f>VENTAS[[#This Row],[Total]]-VENTAS[[#This Row],[Comisión 10%]]-VENTAS[[#This Row],[Costo SIN Comision]]</f>
        <v>-2.5</v>
      </c>
      <c r="M1996" s="52" t="s">
        <v>20994</v>
      </c>
      <c r="N1996" s="53" t="s">
        <v>21449</v>
      </c>
    </row>
    <row r="1997" s="4" customFormat="1" ht="20" customHeight="1" spans="1:14">
      <c r="A1997" s="50">
        <v>45593</v>
      </c>
      <c r="B1997" s="51" t="s">
        <v>20994</v>
      </c>
      <c r="C1997" s="51" t="s">
        <v>20994</v>
      </c>
      <c r="D1997" s="51" t="s">
        <v>20892</v>
      </c>
      <c r="E1997" s="51" t="s">
        <v>21444</v>
      </c>
      <c r="F1997" s="15" t="str">
        <f>IFERROR(VLOOKUP(VENTAS[[#This Row],[Código del producto Vendido]],STOCK[],5,FALSE),"-")</f>
        <v>-</v>
      </c>
      <c r="G1997" s="51">
        <v>1</v>
      </c>
      <c r="H1997" s="52">
        <v>25</v>
      </c>
      <c r="I1997" s="16">
        <f>VENTAS[[#This Row],[Cantidad]]*VENTAS[[#This Row],[Precio Venta]]</f>
        <v>25</v>
      </c>
      <c r="J1997" s="16">
        <f>IF(VENTAS[[#This Row],[Nombre del Gestor]]&gt;1,VENTAS[[#This Row],[Total]]*10%,0)</f>
        <v>2.5</v>
      </c>
      <c r="K19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97" s="16">
        <f>VENTAS[[#This Row],[Total]]-VENTAS[[#This Row],[Comisión 10%]]-VENTAS[[#This Row],[Costo SIN Comision]]</f>
        <v>-2.5</v>
      </c>
      <c r="M1997" s="52" t="s">
        <v>20994</v>
      </c>
      <c r="N1997" s="53" t="s">
        <v>21450</v>
      </c>
    </row>
    <row r="1998" s="4" customFormat="1" ht="20" customHeight="1" spans="1:14">
      <c r="A1998" s="50">
        <v>45593</v>
      </c>
      <c r="B1998" s="51" t="s">
        <v>20994</v>
      </c>
      <c r="C1998" s="51" t="s">
        <v>20994</v>
      </c>
      <c r="D1998" s="51" t="s">
        <v>20892</v>
      </c>
      <c r="E1998" s="51" t="s">
        <v>21451</v>
      </c>
      <c r="F1998" s="15" t="str">
        <f>IFERROR(VLOOKUP(VENTAS[[#This Row],[Código del producto Vendido]],STOCK[],5,FALSE),"-")</f>
        <v>-</v>
      </c>
      <c r="G1998" s="51">
        <v>1</v>
      </c>
      <c r="H1998" s="52">
        <v>30</v>
      </c>
      <c r="I1998" s="16">
        <f>VENTAS[[#This Row],[Cantidad]]*VENTAS[[#This Row],[Precio Venta]]</f>
        <v>30</v>
      </c>
      <c r="J1998" s="16">
        <f>IF(VENTAS[[#This Row],[Nombre del Gestor]]&gt;1,VENTAS[[#This Row],[Total]]*10%,0)</f>
        <v>3</v>
      </c>
      <c r="K19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998" s="16">
        <f>VENTAS[[#This Row],[Total]]-VENTAS[[#This Row],[Comisión 10%]]-VENTAS[[#This Row],[Costo SIN Comision]]</f>
        <v>-3</v>
      </c>
      <c r="M1998" s="52" t="s">
        <v>20994</v>
      </c>
      <c r="N1998" s="53" t="s">
        <v>21452</v>
      </c>
    </row>
    <row r="1999" s="4" customFormat="1" ht="20" customHeight="1" spans="1:14">
      <c r="A1999" s="50">
        <v>45593</v>
      </c>
      <c r="B1999" s="51" t="s">
        <v>20994</v>
      </c>
      <c r="C1999" s="51" t="s">
        <v>20994</v>
      </c>
      <c r="D1999" s="51" t="s">
        <v>20892</v>
      </c>
      <c r="E1999" s="51" t="s">
        <v>21453</v>
      </c>
      <c r="F1999" s="15" t="str">
        <f>IFERROR(VLOOKUP(VENTAS[[#This Row],[Código del producto Vendido]],STOCK[],5,FALSE),"-")</f>
        <v>-</v>
      </c>
      <c r="G1999" s="51">
        <v>1</v>
      </c>
      <c r="H1999" s="52">
        <v>23</v>
      </c>
      <c r="I1999" s="16">
        <f>VENTAS[[#This Row],[Cantidad]]*VENTAS[[#This Row],[Precio Venta]]</f>
        <v>23</v>
      </c>
      <c r="J1999" s="16">
        <f>IF(VENTAS[[#This Row],[Nombre del Gestor]]&gt;1,VENTAS[[#This Row],[Total]]*10%,0)</f>
        <v>2.3</v>
      </c>
      <c r="K19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999" s="16">
        <f>VENTAS[[#This Row],[Total]]-VENTAS[[#This Row],[Comisión 10%]]-VENTAS[[#This Row],[Costo SIN Comision]]</f>
        <v>-2.3</v>
      </c>
      <c r="M1999" s="52" t="s">
        <v>20994</v>
      </c>
      <c r="N1999" s="53" t="s">
        <v>21454</v>
      </c>
    </row>
    <row r="2000" s="4" customFormat="1" ht="20" customHeight="1" spans="1:14">
      <c r="A2000" s="50">
        <v>45593</v>
      </c>
      <c r="B2000" s="51" t="s">
        <v>20994</v>
      </c>
      <c r="C2000" s="51" t="s">
        <v>20994</v>
      </c>
      <c r="D2000" s="51" t="s">
        <v>20892</v>
      </c>
      <c r="E2000" s="51" t="s">
        <v>20017</v>
      </c>
      <c r="F2000" s="15" t="str">
        <f>IFERROR(VLOOKUP(VENTAS[[#This Row],[Código del producto Vendido]],STOCK[],5,FALSE),"-")</f>
        <v>-</v>
      </c>
      <c r="G2000" s="51">
        <v>1</v>
      </c>
      <c r="H2000" s="52">
        <v>7</v>
      </c>
      <c r="I2000" s="16">
        <f>VENTAS[[#This Row],[Cantidad]]*VENTAS[[#This Row],[Precio Venta]]</f>
        <v>7</v>
      </c>
      <c r="J2000" s="16">
        <f>IF(VENTAS[[#This Row],[Nombre del Gestor]]&gt;1,VENTAS[[#This Row],[Total]]*10%,0)</f>
        <v>0.7</v>
      </c>
      <c r="K20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2000" s="16">
        <f>VENTAS[[#This Row],[Total]]-VENTAS[[#This Row],[Comisión 10%]]-VENTAS[[#This Row],[Costo SIN Comision]]</f>
        <v>-0.7</v>
      </c>
      <c r="M2000" s="52" t="s">
        <v>20994</v>
      </c>
      <c r="N2000" s="53" t="s">
        <v>21455</v>
      </c>
    </row>
    <row r="2001" s="4" customFormat="1" ht="20" customHeight="1" spans="1:14">
      <c r="A2001" s="50">
        <v>45593</v>
      </c>
      <c r="B2001" s="51" t="s">
        <v>20994</v>
      </c>
      <c r="C2001" s="51" t="s">
        <v>20994</v>
      </c>
      <c r="D2001" s="51" t="s">
        <v>20892</v>
      </c>
      <c r="E2001" s="51" t="s">
        <v>21456</v>
      </c>
      <c r="F2001" s="15" t="str">
        <f>IFERROR(VLOOKUP(VENTAS[[#This Row],[Código del producto Vendido]],STOCK[],5,FALSE),"-")</f>
        <v>-</v>
      </c>
      <c r="G2001" s="51">
        <v>1</v>
      </c>
      <c r="H2001" s="52">
        <v>25</v>
      </c>
      <c r="I2001" s="16">
        <f>VENTAS[[#This Row],[Cantidad]]*VENTAS[[#This Row],[Precio Venta]]</f>
        <v>25</v>
      </c>
      <c r="J2001" s="16">
        <f>IF(VENTAS[[#This Row],[Nombre del Gestor]]&gt;1,VENTAS[[#This Row],[Total]]*10%,0)</f>
        <v>2.5</v>
      </c>
      <c r="K20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01" s="16">
        <f>VENTAS[[#This Row],[Total]]-VENTAS[[#This Row],[Comisión 10%]]-VENTAS[[#This Row],[Costo SIN Comision]]</f>
        <v>-2.5</v>
      </c>
      <c r="M2001" s="52" t="s">
        <v>20994</v>
      </c>
      <c r="N2001" s="53" t="s">
        <v>21457</v>
      </c>
    </row>
    <row r="2002" s="4" customFormat="1" ht="20" customHeight="1" spans="1:14">
      <c r="A2002" s="50">
        <v>45593</v>
      </c>
      <c r="B2002" s="51" t="s">
        <v>20994</v>
      </c>
      <c r="C2002" s="51" t="s">
        <v>20994</v>
      </c>
      <c r="D2002" s="51" t="s">
        <v>20377</v>
      </c>
      <c r="E2002" s="51" t="s">
        <v>21163</v>
      </c>
      <c r="F2002" s="15" t="str">
        <f>IFERROR(VLOOKUP(VENTAS[[#This Row],[Código del producto Vendido]],STOCK[],5,FALSE),"-")</f>
        <v>-</v>
      </c>
      <c r="G2002" s="51">
        <v>1</v>
      </c>
      <c r="H2002" s="52">
        <v>4</v>
      </c>
      <c r="I2002" s="16">
        <f>VENTAS[[#This Row],[Cantidad]]*VENTAS[[#This Row],[Precio Venta]]</f>
        <v>4</v>
      </c>
      <c r="J2002" s="16">
        <f>IF(VENTAS[[#This Row],[Nombre del Gestor]]&gt;1,VENTAS[[#This Row],[Total]]*10%,0)</f>
        <v>0.4</v>
      </c>
      <c r="K20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2002" s="16">
        <f>VENTAS[[#This Row],[Total]]-VENTAS[[#This Row],[Comisión 10%]]-VENTAS[[#This Row],[Costo SIN Comision]]</f>
        <v>-0.4</v>
      </c>
      <c r="M2002" s="52" t="s">
        <v>20994</v>
      </c>
      <c r="N2002" s="53" t="s">
        <v>21458</v>
      </c>
    </row>
    <row r="2003" s="4" customFormat="1" ht="20" customHeight="1" spans="1:14">
      <c r="A2003" s="50">
        <v>45593</v>
      </c>
      <c r="B2003" s="51" t="s">
        <v>20994</v>
      </c>
      <c r="C2003" s="51" t="s">
        <v>20994</v>
      </c>
      <c r="D2003" s="51" t="s">
        <v>20377</v>
      </c>
      <c r="E2003" s="51" t="s">
        <v>21205</v>
      </c>
      <c r="F2003" s="15" t="str">
        <f>IFERROR(VLOOKUP(VENTAS[[#This Row],[Código del producto Vendido]],STOCK[],5,FALSE),"-")</f>
        <v>-</v>
      </c>
      <c r="G2003" s="51">
        <v>1</v>
      </c>
      <c r="H2003" s="52">
        <v>8</v>
      </c>
      <c r="I2003" s="16">
        <f>VENTAS[[#This Row],[Cantidad]]*VENTAS[[#This Row],[Precio Venta]]</f>
        <v>8</v>
      </c>
      <c r="J2003" s="16">
        <f>IF(VENTAS[[#This Row],[Nombre del Gestor]]&gt;1,VENTAS[[#This Row],[Total]]*10%,0)</f>
        <v>0.8</v>
      </c>
      <c r="K20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2003" s="16">
        <f>VENTAS[[#This Row],[Total]]-VENTAS[[#This Row],[Comisión 10%]]-VENTAS[[#This Row],[Costo SIN Comision]]</f>
        <v>-0.8</v>
      </c>
      <c r="M2003" s="52" t="s">
        <v>20994</v>
      </c>
      <c r="N2003" s="53" t="s">
        <v>21459</v>
      </c>
    </row>
    <row r="2004" s="4" customFormat="1" ht="20" customHeight="1" spans="1:14">
      <c r="A2004" s="50">
        <v>45593</v>
      </c>
      <c r="B2004" s="51" t="s">
        <v>20994</v>
      </c>
      <c r="C2004" s="51" t="s">
        <v>20994</v>
      </c>
      <c r="D2004" s="51" t="s">
        <v>20377</v>
      </c>
      <c r="E2004" s="51" t="s">
        <v>21460</v>
      </c>
      <c r="F2004" s="15" t="str">
        <f>IFERROR(VLOOKUP(VENTAS[[#This Row],[Código del producto Vendido]],STOCK[],5,FALSE),"-")</f>
        <v>-</v>
      </c>
      <c r="G2004" s="51">
        <v>1</v>
      </c>
      <c r="H2004" s="52">
        <v>5</v>
      </c>
      <c r="I2004" s="16">
        <f>VENTAS[[#This Row],[Cantidad]]*VENTAS[[#This Row],[Precio Venta]]</f>
        <v>5</v>
      </c>
      <c r="J2004" s="16">
        <f>IF(VENTAS[[#This Row],[Nombre del Gestor]]&gt;1,VENTAS[[#This Row],[Total]]*10%,0)</f>
        <v>0.5</v>
      </c>
      <c r="K20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2004" s="16">
        <f>VENTAS[[#This Row],[Total]]-VENTAS[[#This Row],[Comisión 10%]]-VENTAS[[#This Row],[Costo SIN Comision]]</f>
        <v>-0.5</v>
      </c>
      <c r="M2004" s="52" t="s">
        <v>20994</v>
      </c>
      <c r="N2004" s="53" t="s">
        <v>21461</v>
      </c>
    </row>
    <row r="2005" s="4" customFormat="1" ht="20" customHeight="1" spans="1:14">
      <c r="A2005" s="50">
        <v>45593</v>
      </c>
      <c r="B2005" s="51" t="s">
        <v>20994</v>
      </c>
      <c r="C2005" s="51" t="s">
        <v>20994</v>
      </c>
      <c r="D2005" s="51" t="s">
        <v>20901</v>
      </c>
      <c r="E2005" s="51" t="s">
        <v>21360</v>
      </c>
      <c r="F2005" s="15" t="str">
        <f>IFERROR(VLOOKUP(VENTAS[[#This Row],[Código del producto Vendido]],STOCK[],5,FALSE),"-")</f>
        <v>-</v>
      </c>
      <c r="G2005" s="51">
        <v>1</v>
      </c>
      <c r="H2005" s="52">
        <v>10</v>
      </c>
      <c r="I2005" s="16">
        <f>VENTAS[[#This Row],[Cantidad]]*VENTAS[[#This Row],[Precio Venta]]</f>
        <v>10</v>
      </c>
      <c r="J2005" s="16">
        <f>IF(VENTAS[[#This Row],[Nombre del Gestor]]&gt;1,VENTAS[[#This Row],[Total]]*10%,0)</f>
        <v>1</v>
      </c>
      <c r="K20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2005" s="16">
        <f>VENTAS[[#This Row],[Total]]-VENTAS[[#This Row],[Comisión 10%]]-VENTAS[[#This Row],[Costo SIN Comision]]</f>
        <v>-1</v>
      </c>
      <c r="M2005" s="52" t="s">
        <v>20994</v>
      </c>
      <c r="N2005" s="53" t="s">
        <v>21462</v>
      </c>
    </row>
    <row r="2006" s="4" customFormat="1" ht="20" customHeight="1" spans="1:14">
      <c r="A2006" s="50">
        <v>45593</v>
      </c>
      <c r="B2006" s="51" t="s">
        <v>20994</v>
      </c>
      <c r="C2006" s="51" t="s">
        <v>20994</v>
      </c>
      <c r="D2006" s="51" t="s">
        <v>20892</v>
      </c>
      <c r="E2006" s="51" t="s">
        <v>21149</v>
      </c>
      <c r="F2006" s="15" t="str">
        <f>IFERROR(VLOOKUP(VENTAS[[#This Row],[Código del producto Vendido]],STOCK[],5,FALSE),"-")</f>
        <v>-</v>
      </c>
      <c r="G2006" s="51">
        <v>1</v>
      </c>
      <c r="H2006" s="52">
        <v>5</v>
      </c>
      <c r="I2006" s="16">
        <f>VENTAS[[#This Row],[Cantidad]]*VENTAS[[#This Row],[Precio Venta]]</f>
        <v>5</v>
      </c>
      <c r="J2006" s="16">
        <f>IF(VENTAS[[#This Row],[Nombre del Gestor]]&gt;1,VENTAS[[#This Row],[Total]]*10%,0)</f>
        <v>0.5</v>
      </c>
      <c r="K20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2006" s="16">
        <f>VENTAS[[#This Row],[Total]]-VENTAS[[#This Row],[Comisión 10%]]-VENTAS[[#This Row],[Costo SIN Comision]]</f>
        <v>-0.5</v>
      </c>
      <c r="M2006" s="52" t="s">
        <v>20994</v>
      </c>
      <c r="N2006" s="53" t="s">
        <v>21463</v>
      </c>
    </row>
    <row r="2007" s="4" customFormat="1" ht="20" customHeight="1" spans="1:14">
      <c r="A2007" s="50">
        <v>45594</v>
      </c>
      <c r="B2007" s="51" t="s">
        <v>20994</v>
      </c>
      <c r="C2007" s="51" t="s">
        <v>20994</v>
      </c>
      <c r="D2007" s="51" t="s">
        <v>20395</v>
      </c>
      <c r="E2007" s="51" t="s">
        <v>21460</v>
      </c>
      <c r="F2007" s="49" t="str">
        <f>IFERROR(VLOOKUP(VENTAS[[#This Row],[Código del producto Vendido]],STOCK[],5,FALSE),"-")</f>
        <v>-</v>
      </c>
      <c r="G2007" s="51">
        <v>1</v>
      </c>
      <c r="H2007" s="52">
        <v>5</v>
      </c>
      <c r="I2007" s="16">
        <f>VENTAS[[#This Row],[Cantidad]]*VENTAS[[#This Row],[Precio Venta]]</f>
        <v>5</v>
      </c>
      <c r="J2007" s="16">
        <f>IF(VENTAS[[#This Row],[Nombre del Gestor]]&gt;1,VENTAS[[#This Row],[Total]]*10%,0)</f>
        <v>0.5</v>
      </c>
      <c r="K20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2007" s="16">
        <f>VENTAS[[#This Row],[Total]]-VENTAS[[#This Row],[Comisión 10%]]-VENTAS[[#This Row],[Costo SIN Comision]]</f>
        <v>-0.5</v>
      </c>
      <c r="M2007" s="52" t="s">
        <v>20994</v>
      </c>
      <c r="N2007" s="53" t="s">
        <v>21464</v>
      </c>
    </row>
    <row r="2008" s="4" customFormat="1" ht="20" customHeight="1" spans="1:14">
      <c r="A2008" s="50">
        <v>45594</v>
      </c>
      <c r="B2008" s="51" t="s">
        <v>20994</v>
      </c>
      <c r="C2008" s="51" t="s">
        <v>20994</v>
      </c>
      <c r="D2008" s="51" t="s">
        <v>20395</v>
      </c>
      <c r="E2008" s="51" t="s">
        <v>21163</v>
      </c>
      <c r="F2008" s="49" t="str">
        <f>IFERROR(VLOOKUP(VENTAS[[#This Row],[Código del producto Vendido]],STOCK[],5,FALSE),"-")</f>
        <v>-</v>
      </c>
      <c r="G2008" s="51">
        <v>1</v>
      </c>
      <c r="H2008" s="52">
        <v>4</v>
      </c>
      <c r="I2008" s="16">
        <f>VENTAS[[#This Row],[Cantidad]]*VENTAS[[#This Row],[Precio Venta]]</f>
        <v>4</v>
      </c>
      <c r="J2008" s="16">
        <f>IF(VENTAS[[#This Row],[Nombre del Gestor]]&gt;1,VENTAS[[#This Row],[Total]]*10%,0)</f>
        <v>0.4</v>
      </c>
      <c r="K20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2008" s="16">
        <f>VENTAS[[#This Row],[Total]]-VENTAS[[#This Row],[Comisión 10%]]-VENTAS[[#This Row],[Costo SIN Comision]]</f>
        <v>-0.4</v>
      </c>
      <c r="M2008" s="52" t="s">
        <v>20994</v>
      </c>
      <c r="N2008" s="53" t="s">
        <v>21465</v>
      </c>
    </row>
    <row r="2009" s="4" customFormat="1" ht="20" customHeight="1" spans="1:14">
      <c r="A2009" s="50">
        <v>45594</v>
      </c>
      <c r="B2009" s="51" t="s">
        <v>20994</v>
      </c>
      <c r="C2009" s="51" t="s">
        <v>20994</v>
      </c>
      <c r="D2009" s="51" t="s">
        <v>20388</v>
      </c>
      <c r="E2009" s="51" t="s">
        <v>21280</v>
      </c>
      <c r="F2009" s="15" t="str">
        <f>IFERROR(VLOOKUP(VENTAS[[#This Row],[Código del producto Vendido]],STOCK[],5,FALSE),"-")</f>
        <v>-</v>
      </c>
      <c r="G2009" s="51">
        <v>1</v>
      </c>
      <c r="H2009" s="52">
        <v>30</v>
      </c>
      <c r="I2009" s="16">
        <f>VENTAS[[#This Row],[Cantidad]]*VENTAS[[#This Row],[Precio Venta]]</f>
        <v>30</v>
      </c>
      <c r="J2009" s="16">
        <f>IF(VENTAS[[#This Row],[Nombre del Gestor]]&gt;1,VENTAS[[#This Row],[Total]]*10%,0)</f>
        <v>3</v>
      </c>
      <c r="K20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009" s="16">
        <f>VENTAS[[#This Row],[Total]]-VENTAS[[#This Row],[Comisión 10%]]-VENTAS[[#This Row],[Costo SIN Comision]]</f>
        <v>-3</v>
      </c>
      <c r="M2009" s="52" t="s">
        <v>20994</v>
      </c>
      <c r="N2009" s="53" t="s">
        <v>21466</v>
      </c>
    </row>
    <row r="2010" s="4" customFormat="1" ht="20" customHeight="1" spans="1:14">
      <c r="A2010" s="50">
        <v>45594</v>
      </c>
      <c r="B2010" s="51" t="s">
        <v>20994</v>
      </c>
      <c r="C2010" s="51" t="s">
        <v>20994</v>
      </c>
      <c r="D2010" s="51" t="s">
        <v>19647</v>
      </c>
      <c r="E2010" s="51" t="s">
        <v>21369</v>
      </c>
      <c r="F2010" s="15" t="str">
        <f>IFERROR(VLOOKUP(VENTAS[[#This Row],[Código del producto Vendido]],STOCK[],5,FALSE),"-")</f>
        <v>-</v>
      </c>
      <c r="G2010" s="51">
        <v>1</v>
      </c>
      <c r="H2010" s="52">
        <v>14</v>
      </c>
      <c r="I2010" s="16">
        <f>VENTAS[[#This Row],[Cantidad]]*VENTAS[[#This Row],[Precio Venta]]</f>
        <v>14</v>
      </c>
      <c r="J2010" s="16">
        <f>IF(VENTAS[[#This Row],[Nombre del Gestor]]&gt;1,VENTAS[[#This Row],[Total]]*10%,0)</f>
        <v>1.4</v>
      </c>
      <c r="K20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2010" s="16">
        <f>VENTAS[[#This Row],[Total]]-VENTAS[[#This Row],[Comisión 10%]]-VENTAS[[#This Row],[Costo SIN Comision]]</f>
        <v>-1.4</v>
      </c>
      <c r="M2010" s="52" t="s">
        <v>20994</v>
      </c>
      <c r="N2010" s="53" t="s">
        <v>21467</v>
      </c>
    </row>
    <row r="2011" s="4" customFormat="1" ht="20" customHeight="1" spans="1:14">
      <c r="A2011" s="50">
        <v>45594</v>
      </c>
      <c r="B2011" s="51" t="s">
        <v>20994</v>
      </c>
      <c r="C2011" s="51" t="s">
        <v>20994</v>
      </c>
      <c r="D2011" s="51" t="s">
        <v>21075</v>
      </c>
      <c r="E2011" s="51" t="s">
        <v>21174</v>
      </c>
      <c r="F2011" s="15" t="str">
        <f>IFERROR(VLOOKUP(VENTAS[[#This Row],[Código del producto Vendido]],STOCK[],5,FALSE),"-")</f>
        <v>-</v>
      </c>
      <c r="G2011" s="51">
        <v>1</v>
      </c>
      <c r="H2011" s="52">
        <v>2</v>
      </c>
      <c r="I2011" s="16">
        <f>VENTAS[[#This Row],[Cantidad]]*VENTAS[[#This Row],[Precio Venta]]</f>
        <v>2</v>
      </c>
      <c r="J2011" s="16">
        <f>IF(VENTAS[[#This Row],[Nombre del Gestor]]&gt;1,VENTAS[[#This Row],[Total]]*10%,0)</f>
        <v>0.2</v>
      </c>
      <c r="K20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</v>
      </c>
      <c r="L2011" s="16">
        <f>VENTAS[[#This Row],[Total]]-VENTAS[[#This Row],[Comisión 10%]]-VENTAS[[#This Row],[Costo SIN Comision]]</f>
        <v>-0.2</v>
      </c>
      <c r="M2011" s="52" t="s">
        <v>20994</v>
      </c>
      <c r="N2011" s="53" t="s">
        <v>21468</v>
      </c>
    </row>
    <row r="2012" s="4" customFormat="1" ht="20" customHeight="1" spans="1:14">
      <c r="A2012" s="50">
        <v>45594</v>
      </c>
      <c r="B2012" s="51" t="s">
        <v>20994</v>
      </c>
      <c r="C2012" s="51" t="s">
        <v>20994</v>
      </c>
      <c r="D2012" s="51" t="s">
        <v>21075</v>
      </c>
      <c r="E2012" s="51" t="s">
        <v>20843</v>
      </c>
      <c r="F2012" s="15" t="str">
        <f>IFERROR(VLOOKUP(VENTAS[[#This Row],[Código del producto Vendido]],STOCK[],5,FALSE),"-")</f>
        <v>-</v>
      </c>
      <c r="G2012" s="51">
        <v>1</v>
      </c>
      <c r="H2012" s="52">
        <v>45</v>
      </c>
      <c r="I2012" s="16">
        <f>VENTAS[[#This Row],[Cantidad]]*VENTAS[[#This Row],[Precio Venta]]</f>
        <v>45</v>
      </c>
      <c r="J2012" s="16">
        <f>IF(VENTAS[[#This Row],[Nombre del Gestor]]&gt;1,VENTAS[[#This Row],[Total]]*10%,0)</f>
        <v>4.5</v>
      </c>
      <c r="K20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2012" s="16">
        <f>VENTAS[[#This Row],[Total]]-VENTAS[[#This Row],[Comisión 10%]]-VENTAS[[#This Row],[Costo SIN Comision]]</f>
        <v>-4.5</v>
      </c>
      <c r="M2012" s="52" t="s">
        <v>20994</v>
      </c>
      <c r="N2012" s="53" t="s">
        <v>21469</v>
      </c>
    </row>
    <row r="2013" s="4" customFormat="1" ht="20" customHeight="1" spans="1:14">
      <c r="A2013" s="50">
        <v>45594</v>
      </c>
      <c r="B2013" s="51" t="s">
        <v>20994</v>
      </c>
      <c r="C2013" s="51" t="s">
        <v>20994</v>
      </c>
      <c r="D2013" s="51" t="s">
        <v>21075</v>
      </c>
      <c r="E2013" s="51" t="s">
        <v>21163</v>
      </c>
      <c r="F2013" s="15" t="str">
        <f>IFERROR(VLOOKUP(VENTAS[[#This Row],[Código del producto Vendido]],STOCK[],5,FALSE),"-")</f>
        <v>-</v>
      </c>
      <c r="G2013" s="51">
        <v>1</v>
      </c>
      <c r="H2013" s="52">
        <v>4</v>
      </c>
      <c r="I2013" s="16">
        <f>VENTAS[[#This Row],[Cantidad]]*VENTAS[[#This Row],[Precio Venta]]</f>
        <v>4</v>
      </c>
      <c r="J2013" s="16">
        <f>IF(VENTAS[[#This Row],[Nombre del Gestor]]&gt;1,VENTAS[[#This Row],[Total]]*10%,0)</f>
        <v>0.4</v>
      </c>
      <c r="K20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2013" s="16">
        <f>VENTAS[[#This Row],[Total]]-VENTAS[[#This Row],[Comisión 10%]]-VENTAS[[#This Row],[Costo SIN Comision]]</f>
        <v>-0.4</v>
      </c>
      <c r="M2013" s="52" t="s">
        <v>20994</v>
      </c>
      <c r="N2013" s="53" t="s">
        <v>21470</v>
      </c>
    </row>
    <row r="2014" s="4" customFormat="1" ht="20" customHeight="1" spans="1:14">
      <c r="A2014" s="50">
        <v>45594</v>
      </c>
      <c r="B2014" s="51" t="s">
        <v>20994</v>
      </c>
      <c r="C2014" s="51" t="s">
        <v>20994</v>
      </c>
      <c r="D2014" s="51" t="s">
        <v>20669</v>
      </c>
      <c r="E2014" s="51" t="s">
        <v>21205</v>
      </c>
      <c r="F2014" s="15" t="str">
        <f>IFERROR(VLOOKUP(VENTAS[[#This Row],[Código del producto Vendido]],STOCK[],5,FALSE),"-")</f>
        <v>-</v>
      </c>
      <c r="G2014" s="51">
        <v>1</v>
      </c>
      <c r="H2014" s="52">
        <v>8</v>
      </c>
      <c r="I2014" s="16">
        <f>VENTAS[[#This Row],[Cantidad]]*VENTAS[[#This Row],[Precio Venta]]</f>
        <v>8</v>
      </c>
      <c r="J2014" s="16">
        <f>IF(VENTAS[[#This Row],[Nombre del Gestor]]&gt;1,VENTAS[[#This Row],[Total]]*10%,0)</f>
        <v>0.8</v>
      </c>
      <c r="K20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2014" s="16">
        <f>VENTAS[[#This Row],[Total]]-VENTAS[[#This Row],[Comisión 10%]]-VENTAS[[#This Row],[Costo SIN Comision]]</f>
        <v>-0.8</v>
      </c>
      <c r="M2014" s="52" t="s">
        <v>20994</v>
      </c>
      <c r="N2014" s="53" t="s">
        <v>21471</v>
      </c>
    </row>
    <row r="2015" s="4" customFormat="1" ht="20" customHeight="1" spans="1:14">
      <c r="A2015" s="50">
        <v>45594</v>
      </c>
      <c r="B2015" s="51" t="s">
        <v>20994</v>
      </c>
      <c r="C2015" s="51" t="s">
        <v>20994</v>
      </c>
      <c r="D2015" s="51" t="s">
        <v>20994</v>
      </c>
      <c r="E2015" s="51" t="s">
        <v>16947</v>
      </c>
      <c r="F2015" s="15" t="str">
        <f>IFERROR(VLOOKUP(VENTAS[[#This Row],[Código del producto Vendido]],STOCK[],5,FALSE),"-")</f>
        <v>Pantalones cortos con dobladillo - Talla S</v>
      </c>
      <c r="G2015" s="51">
        <v>1</v>
      </c>
      <c r="H2015" s="52">
        <v>20</v>
      </c>
      <c r="I2015" s="16">
        <f>VENTAS[[#This Row],[Cantidad]]*VENTAS[[#This Row],[Precio Venta]]</f>
        <v>20</v>
      </c>
      <c r="J2015" s="16">
        <f>IF(VENTAS[[#This Row],[Nombre del Gestor]]&gt;1,VENTAS[[#This Row],[Total]]*10%,0)</f>
        <v>2</v>
      </c>
      <c r="K20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7.43</v>
      </c>
      <c r="L2015" s="16">
        <f>VENTAS[[#This Row],[Total]]-VENTAS[[#This Row],[Comisión 10%]]-VENTAS[[#This Row],[Costo SIN Comision]]</f>
        <v>10.57</v>
      </c>
      <c r="M2015" s="52" t="s">
        <v>20994</v>
      </c>
      <c r="N2015" s="53" t="s">
        <v>21472</v>
      </c>
    </row>
    <row r="2016" s="4" customFormat="1" ht="20" customHeight="1" spans="1:14">
      <c r="A2016" s="50">
        <v>45594</v>
      </c>
      <c r="B2016" s="51" t="s">
        <v>20994</v>
      </c>
      <c r="C2016" s="51" t="s">
        <v>20994</v>
      </c>
      <c r="D2016" s="51" t="s">
        <v>20892</v>
      </c>
      <c r="E2016" s="51" t="s">
        <v>21435</v>
      </c>
      <c r="F2016" s="15" t="str">
        <f>IFERROR(VLOOKUP(VENTAS[[#This Row],[Código del producto Vendido]],STOCK[],5,FALSE),"-")</f>
        <v>-</v>
      </c>
      <c r="G2016" s="51">
        <v>1</v>
      </c>
      <c r="H2016" s="52">
        <v>10</v>
      </c>
      <c r="I2016" s="16">
        <f>VENTAS[[#This Row],[Cantidad]]*VENTAS[[#This Row],[Precio Venta]]</f>
        <v>10</v>
      </c>
      <c r="J2016" s="16">
        <f>IF(VENTAS[[#This Row],[Nombre del Gestor]]&gt;1,VENTAS[[#This Row],[Total]]*10%,0)</f>
        <v>1</v>
      </c>
      <c r="K20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2016" s="16">
        <f>VENTAS[[#This Row],[Total]]-VENTAS[[#This Row],[Comisión 10%]]-VENTAS[[#This Row],[Costo SIN Comision]]</f>
        <v>-1</v>
      </c>
      <c r="M2016" s="52" t="s">
        <v>20994</v>
      </c>
      <c r="N2016" s="53" t="s">
        <v>21473</v>
      </c>
    </row>
    <row r="2017" s="4" customFormat="1" ht="20" customHeight="1" spans="1:14">
      <c r="A2017" s="50">
        <v>45594</v>
      </c>
      <c r="B2017" s="51" t="s">
        <v>20994</v>
      </c>
      <c r="C2017" s="51" t="s">
        <v>20994</v>
      </c>
      <c r="D2017" s="51" t="s">
        <v>20377</v>
      </c>
      <c r="E2017" s="51" t="s">
        <v>21153</v>
      </c>
      <c r="F2017" s="15" t="str">
        <f>IFERROR(VLOOKUP(VENTAS[[#This Row],[Código del producto Vendido]],STOCK[],5,FALSE),"-")</f>
        <v>-</v>
      </c>
      <c r="G2017" s="51">
        <v>1</v>
      </c>
      <c r="H2017" s="52">
        <v>15</v>
      </c>
      <c r="I2017" s="16">
        <f>VENTAS[[#This Row],[Cantidad]]*VENTAS[[#This Row],[Precio Venta]]</f>
        <v>15</v>
      </c>
      <c r="J2017" s="16">
        <f>IF(VENTAS[[#This Row],[Nombre del Gestor]]&gt;1,VENTAS[[#This Row],[Total]]*10%,0)</f>
        <v>1.5</v>
      </c>
      <c r="K20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017" s="16">
        <f>VENTAS[[#This Row],[Total]]-VENTAS[[#This Row],[Comisión 10%]]-VENTAS[[#This Row],[Costo SIN Comision]]</f>
        <v>-1.5</v>
      </c>
      <c r="M2017" s="52" t="s">
        <v>20994</v>
      </c>
      <c r="N2017" s="53" t="s">
        <v>21474</v>
      </c>
    </row>
    <row r="2018" s="4" customFormat="1" ht="20" customHeight="1" spans="1:14">
      <c r="A2018" s="50">
        <v>45594</v>
      </c>
      <c r="B2018" s="51" t="s">
        <v>20994</v>
      </c>
      <c r="C2018" s="51" t="s">
        <v>20994</v>
      </c>
      <c r="D2018" s="51" t="s">
        <v>19647</v>
      </c>
      <c r="E2018" s="51" t="s">
        <v>21163</v>
      </c>
      <c r="F2018" s="15" t="str">
        <f>IFERROR(VLOOKUP(VENTAS[[#This Row],[Código del producto Vendido]],STOCK[],5,FALSE),"-")</f>
        <v>-</v>
      </c>
      <c r="G2018" s="51">
        <v>1</v>
      </c>
      <c r="H2018" s="52">
        <v>2</v>
      </c>
      <c r="I2018" s="16">
        <f>VENTAS[[#This Row],[Cantidad]]*VENTAS[[#This Row],[Precio Venta]]</f>
        <v>2</v>
      </c>
      <c r="J2018" s="16">
        <f>IF(VENTAS[[#This Row],[Nombre del Gestor]]&gt;1,VENTAS[[#This Row],[Total]]*10%,0)</f>
        <v>0.2</v>
      </c>
      <c r="K20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</v>
      </c>
      <c r="L2018" s="16">
        <f>VENTAS[[#This Row],[Total]]-VENTAS[[#This Row],[Comisión 10%]]-VENTAS[[#This Row],[Costo SIN Comision]]</f>
        <v>-0.2</v>
      </c>
      <c r="M2018" s="52" t="s">
        <v>20994</v>
      </c>
      <c r="N2018" s="53" t="s">
        <v>21475</v>
      </c>
    </row>
    <row r="2019" s="4" customFormat="1" ht="20" customHeight="1" spans="1:14">
      <c r="A2019" s="50">
        <v>45594</v>
      </c>
      <c r="B2019" s="51" t="s">
        <v>20994</v>
      </c>
      <c r="C2019" s="51" t="s">
        <v>20994</v>
      </c>
      <c r="D2019" s="51" t="s">
        <v>20901</v>
      </c>
      <c r="E2019" s="51" t="s">
        <v>21330</v>
      </c>
      <c r="F2019" s="15" t="str">
        <f>IFERROR(VLOOKUP(VENTAS[[#This Row],[Código del producto Vendido]],STOCK[],5,FALSE),"-")</f>
        <v>-</v>
      </c>
      <c r="G2019" s="51">
        <v>1</v>
      </c>
      <c r="H2019" s="52">
        <v>12</v>
      </c>
      <c r="I2019" s="16">
        <f>VENTAS[[#This Row],[Cantidad]]*VENTAS[[#This Row],[Precio Venta]]</f>
        <v>12</v>
      </c>
      <c r="J2019" s="16">
        <f>IF(VENTAS[[#This Row],[Nombre del Gestor]]&gt;1,VENTAS[[#This Row],[Total]]*10%,0)</f>
        <v>1.2</v>
      </c>
      <c r="K20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2019" s="16">
        <f>VENTAS[[#This Row],[Total]]-VENTAS[[#This Row],[Comisión 10%]]-VENTAS[[#This Row],[Costo SIN Comision]]</f>
        <v>-1.2</v>
      </c>
      <c r="M2019" s="52" t="s">
        <v>20994</v>
      </c>
      <c r="N2019" s="53" t="s">
        <v>21476</v>
      </c>
    </row>
    <row r="2020" s="4" customFormat="1" ht="20" customHeight="1" spans="1:14">
      <c r="A2020" s="50">
        <v>45594</v>
      </c>
      <c r="B2020" s="51" t="s">
        <v>20994</v>
      </c>
      <c r="C2020" s="51" t="s">
        <v>20994</v>
      </c>
      <c r="D2020" s="51" t="s">
        <v>20395</v>
      </c>
      <c r="E2020" s="51" t="s">
        <v>16927</v>
      </c>
      <c r="F2020" s="49" t="str">
        <f>IFERROR(VLOOKUP(VENTAS[[#This Row],[Código del producto Vendido]],STOCK[],5,FALSE),"-")</f>
        <v>Sandalias espadriles de saco nude atada al tobillo - Talla 41</v>
      </c>
      <c r="G2020" s="51">
        <v>1</v>
      </c>
      <c r="H2020" s="52">
        <v>35</v>
      </c>
      <c r="I2020" s="16">
        <f>VENTAS[[#This Row],[Cantidad]]*VENTAS[[#This Row],[Precio Venta]]</f>
        <v>35</v>
      </c>
      <c r="J2020" s="16">
        <f>IF(VENTAS[[#This Row],[Nombre del Gestor]]&gt;1,VENTAS[[#This Row],[Total]]*10%,0)</f>
        <v>3.5</v>
      </c>
      <c r="K20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12.15</v>
      </c>
      <c r="L2020" s="16">
        <f>VENTAS[[#This Row],[Total]]-VENTAS[[#This Row],[Comisión 10%]]-VENTAS[[#This Row],[Costo SIN Comision]]</f>
        <v>19.35</v>
      </c>
      <c r="M2020" s="52" t="s">
        <v>20994</v>
      </c>
      <c r="N2020" s="53" t="s">
        <v>21477</v>
      </c>
    </row>
    <row r="2021" s="4" customFormat="1" ht="20" customHeight="1" spans="1:14">
      <c r="A2021" s="50">
        <v>45594</v>
      </c>
      <c r="B2021" s="51" t="s">
        <v>20994</v>
      </c>
      <c r="C2021" s="51" t="s">
        <v>20994</v>
      </c>
      <c r="D2021" s="51" t="s">
        <v>20377</v>
      </c>
      <c r="E2021" s="51" t="s">
        <v>21478</v>
      </c>
      <c r="F2021" s="15" t="str">
        <f>IFERROR(VLOOKUP(VENTAS[[#This Row],[Código del producto Vendido]],STOCK[],5,FALSE),"-")</f>
        <v>-</v>
      </c>
      <c r="G2021" s="51">
        <v>1</v>
      </c>
      <c r="H2021" s="52">
        <v>22</v>
      </c>
      <c r="I2021" s="16">
        <f>VENTAS[[#This Row],[Cantidad]]*VENTAS[[#This Row],[Precio Venta]]</f>
        <v>22</v>
      </c>
      <c r="J2021" s="16">
        <f>IF(VENTAS[[#This Row],[Nombre del Gestor]]&gt;1,VENTAS[[#This Row],[Total]]*10%,0)</f>
        <v>2.2</v>
      </c>
      <c r="K20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2021" s="16">
        <f>VENTAS[[#This Row],[Total]]-VENTAS[[#This Row],[Comisión 10%]]-VENTAS[[#This Row],[Costo SIN Comision]]</f>
        <v>-2.2</v>
      </c>
      <c r="M2021" s="52" t="s">
        <v>20994</v>
      </c>
      <c r="N2021" s="53" t="s">
        <v>21479</v>
      </c>
    </row>
    <row r="2022" s="4" customFormat="1" ht="20" customHeight="1" spans="1:14">
      <c r="A2022" s="50">
        <v>45594</v>
      </c>
      <c r="B2022" s="51" t="s">
        <v>20994</v>
      </c>
      <c r="C2022" s="51" t="s">
        <v>20994</v>
      </c>
      <c r="D2022" s="51" t="s">
        <v>20892</v>
      </c>
      <c r="E2022" s="51" t="s">
        <v>21330</v>
      </c>
      <c r="F2022" s="15" t="str">
        <f>IFERROR(VLOOKUP(VENTAS[[#This Row],[Código del producto Vendido]],STOCK[],5,FALSE),"-")</f>
        <v>-</v>
      </c>
      <c r="G2022" s="51">
        <v>1</v>
      </c>
      <c r="H2022" s="52">
        <v>12</v>
      </c>
      <c r="I2022" s="16">
        <f>VENTAS[[#This Row],[Cantidad]]*VENTAS[[#This Row],[Precio Venta]]</f>
        <v>12</v>
      </c>
      <c r="J2022" s="16">
        <f>IF(VENTAS[[#This Row],[Nombre del Gestor]]&gt;1,VENTAS[[#This Row],[Total]]*10%,0)</f>
        <v>1.2</v>
      </c>
      <c r="K20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2022" s="16">
        <f>VENTAS[[#This Row],[Total]]-VENTAS[[#This Row],[Comisión 10%]]-VENTAS[[#This Row],[Costo SIN Comision]]</f>
        <v>-1.2</v>
      </c>
      <c r="M2022" s="52" t="s">
        <v>20994</v>
      </c>
      <c r="N2022" s="53" t="s">
        <v>21480</v>
      </c>
    </row>
    <row r="2023" s="4" customFormat="1" ht="20" customHeight="1" spans="1:14">
      <c r="A2023" s="50">
        <v>45594</v>
      </c>
      <c r="B2023" s="51" t="s">
        <v>20994</v>
      </c>
      <c r="C2023" s="51" t="s">
        <v>20994</v>
      </c>
      <c r="D2023" s="51" t="s">
        <v>20892</v>
      </c>
      <c r="E2023" s="51" t="s">
        <v>21481</v>
      </c>
      <c r="F2023" s="15" t="str">
        <f>IFERROR(VLOOKUP(VENTAS[[#This Row],[Código del producto Vendido]],STOCK[],5,FALSE),"-")</f>
        <v>-</v>
      </c>
      <c r="G2023" s="51">
        <v>1</v>
      </c>
      <c r="H2023" s="52">
        <v>5</v>
      </c>
      <c r="I2023" s="16">
        <f>VENTAS[[#This Row],[Cantidad]]*VENTAS[[#This Row],[Precio Venta]]</f>
        <v>5</v>
      </c>
      <c r="J2023" s="16">
        <f>IF(VENTAS[[#This Row],[Nombre del Gestor]]&gt;1,VENTAS[[#This Row],[Total]]*10%,0)</f>
        <v>0.5</v>
      </c>
      <c r="K20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2023" s="16">
        <f>VENTAS[[#This Row],[Total]]-VENTAS[[#This Row],[Comisión 10%]]-VENTAS[[#This Row],[Costo SIN Comision]]</f>
        <v>-0.5</v>
      </c>
      <c r="M2023" s="52" t="s">
        <v>20994</v>
      </c>
      <c r="N2023" s="53" t="s">
        <v>21482</v>
      </c>
    </row>
    <row r="2024" s="4" customFormat="1" ht="20" customHeight="1" spans="1:14">
      <c r="A2024" s="50">
        <v>45594</v>
      </c>
      <c r="B2024" s="51" t="s">
        <v>20994</v>
      </c>
      <c r="C2024" s="51" t="s">
        <v>20994</v>
      </c>
      <c r="D2024" s="51" t="s">
        <v>20892</v>
      </c>
      <c r="E2024" s="51" t="s">
        <v>21483</v>
      </c>
      <c r="F2024" s="15" t="str">
        <f>IFERROR(VLOOKUP(VENTAS[[#This Row],[Código del producto Vendido]],STOCK[],5,FALSE),"-")</f>
        <v>-</v>
      </c>
      <c r="G2024" s="51">
        <v>1</v>
      </c>
      <c r="H2024" s="52">
        <v>13</v>
      </c>
      <c r="I2024" s="16">
        <f>VENTAS[[#This Row],[Cantidad]]*VENTAS[[#This Row],[Precio Venta]]</f>
        <v>13</v>
      </c>
      <c r="J2024" s="16">
        <f>IF(VENTAS[[#This Row],[Nombre del Gestor]]&gt;1,VENTAS[[#This Row],[Total]]*10%,0)</f>
        <v>1.3</v>
      </c>
      <c r="K20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2024" s="16">
        <f>VENTAS[[#This Row],[Total]]-VENTAS[[#This Row],[Comisión 10%]]-VENTAS[[#This Row],[Costo SIN Comision]]</f>
        <v>-1.3</v>
      </c>
      <c r="M2024" s="52" t="s">
        <v>20994</v>
      </c>
      <c r="N2024" s="53" t="s">
        <v>21484</v>
      </c>
    </row>
    <row r="2025" s="4" customFormat="1" ht="20" customHeight="1" spans="1:14">
      <c r="A2025" s="50">
        <v>45594</v>
      </c>
      <c r="B2025" s="51" t="s">
        <v>20994</v>
      </c>
      <c r="C2025" s="51" t="s">
        <v>20994</v>
      </c>
      <c r="D2025" s="51" t="s">
        <v>20901</v>
      </c>
      <c r="E2025" s="51" t="s">
        <v>21481</v>
      </c>
      <c r="F2025" s="15" t="str">
        <f>IFERROR(VLOOKUP(VENTAS[[#This Row],[Código del producto Vendido]],STOCK[],5,FALSE),"-")</f>
        <v>-</v>
      </c>
      <c r="G2025" s="51">
        <v>1</v>
      </c>
      <c r="H2025" s="52">
        <v>5</v>
      </c>
      <c r="I2025" s="16">
        <f>VENTAS[[#This Row],[Cantidad]]*VENTAS[[#This Row],[Precio Venta]]</f>
        <v>5</v>
      </c>
      <c r="J2025" s="16">
        <f>IF(VENTAS[[#This Row],[Nombre del Gestor]]&gt;1,VENTAS[[#This Row],[Total]]*10%,0)</f>
        <v>0.5</v>
      </c>
      <c r="K20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2025" s="16">
        <f>VENTAS[[#This Row],[Total]]-VENTAS[[#This Row],[Comisión 10%]]-VENTAS[[#This Row],[Costo SIN Comision]]</f>
        <v>-0.5</v>
      </c>
      <c r="M2025" s="52" t="s">
        <v>20994</v>
      </c>
      <c r="N2025" s="53" t="s">
        <v>21485</v>
      </c>
    </row>
    <row r="2026" s="4" customFormat="1" ht="20" customHeight="1" spans="1:14">
      <c r="A2026" s="50">
        <v>45594</v>
      </c>
      <c r="B2026" s="51" t="s">
        <v>20994</v>
      </c>
      <c r="C2026" s="51" t="s">
        <v>20994</v>
      </c>
      <c r="D2026" s="51" t="s">
        <v>20892</v>
      </c>
      <c r="E2026" s="51" t="s">
        <v>21398</v>
      </c>
      <c r="F2026" s="15" t="str">
        <f>IFERROR(VLOOKUP(VENTAS[[#This Row],[Código del producto Vendido]],STOCK[],5,FALSE),"-")</f>
        <v>-</v>
      </c>
      <c r="G2026" s="51">
        <v>1</v>
      </c>
      <c r="H2026" s="52">
        <v>20</v>
      </c>
      <c r="I2026" s="16">
        <f>VENTAS[[#This Row],[Cantidad]]*VENTAS[[#This Row],[Precio Venta]]</f>
        <v>20</v>
      </c>
      <c r="J2026" s="16">
        <f>IF(VENTAS[[#This Row],[Nombre del Gestor]]&gt;1,VENTAS[[#This Row],[Total]]*10%,0)</f>
        <v>2</v>
      </c>
      <c r="K20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026" s="16">
        <f>VENTAS[[#This Row],[Total]]-VENTAS[[#This Row],[Comisión 10%]]-VENTAS[[#This Row],[Costo SIN Comision]]</f>
        <v>-2</v>
      </c>
      <c r="M2026" s="52" t="s">
        <v>20994</v>
      </c>
      <c r="N2026" s="53" t="s">
        <v>21486</v>
      </c>
    </row>
    <row r="2027" s="4" customFormat="1" ht="20" customHeight="1" spans="1:14">
      <c r="A2027" s="50">
        <v>45595</v>
      </c>
      <c r="B2027" s="51" t="s">
        <v>20994</v>
      </c>
      <c r="C2027" s="51" t="s">
        <v>20994</v>
      </c>
      <c r="D2027" s="51" t="s">
        <v>20377</v>
      </c>
      <c r="E2027" s="51" t="s">
        <v>21483</v>
      </c>
      <c r="F2027" s="15" t="str">
        <f>IFERROR(VLOOKUP(VENTAS[[#This Row],[Código del producto Vendido]],STOCK[],5,FALSE),"-")</f>
        <v>-</v>
      </c>
      <c r="G2027" s="51">
        <v>1</v>
      </c>
      <c r="H2027" s="52">
        <v>13</v>
      </c>
      <c r="I2027" s="16">
        <f>VENTAS[[#This Row],[Cantidad]]*VENTAS[[#This Row],[Precio Venta]]</f>
        <v>13</v>
      </c>
      <c r="J2027" s="16">
        <f>IF(VENTAS[[#This Row],[Nombre del Gestor]]&gt;1,VENTAS[[#This Row],[Total]]*10%,0)</f>
        <v>1.3</v>
      </c>
      <c r="K20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2027" s="16">
        <f>VENTAS[[#This Row],[Total]]-VENTAS[[#This Row],[Comisión 10%]]-VENTAS[[#This Row],[Costo SIN Comision]]</f>
        <v>-1.3</v>
      </c>
      <c r="M2027" s="52" t="s">
        <v>20994</v>
      </c>
      <c r="N2027" s="53" t="s">
        <v>21487</v>
      </c>
    </row>
    <row r="2028" s="4" customFormat="1" ht="20" customHeight="1" spans="1:14">
      <c r="A2028" s="50">
        <v>45595</v>
      </c>
      <c r="B2028" s="51" t="s">
        <v>20994</v>
      </c>
      <c r="C2028" s="51" t="s">
        <v>20994</v>
      </c>
      <c r="D2028" s="51" t="s">
        <v>20377</v>
      </c>
      <c r="E2028" s="51" t="s">
        <v>21481</v>
      </c>
      <c r="F2028" s="15" t="str">
        <f>IFERROR(VLOOKUP(VENTAS[[#This Row],[Código del producto Vendido]],STOCK[],5,FALSE),"-")</f>
        <v>-</v>
      </c>
      <c r="G2028" s="51">
        <v>1</v>
      </c>
      <c r="H2028" s="52">
        <v>5</v>
      </c>
      <c r="I2028" s="16">
        <f>VENTAS[[#This Row],[Cantidad]]*VENTAS[[#This Row],[Precio Venta]]</f>
        <v>5</v>
      </c>
      <c r="J2028" s="16">
        <f>IF(VENTAS[[#This Row],[Nombre del Gestor]]&gt;1,VENTAS[[#This Row],[Total]]*10%,0)</f>
        <v>0.5</v>
      </c>
      <c r="K20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2028" s="16">
        <f>VENTAS[[#This Row],[Total]]-VENTAS[[#This Row],[Comisión 10%]]-VENTAS[[#This Row],[Costo SIN Comision]]</f>
        <v>-0.5</v>
      </c>
      <c r="M2028" s="52" t="s">
        <v>20994</v>
      </c>
      <c r="N2028" s="53" t="s">
        <v>21488</v>
      </c>
    </row>
    <row r="2029" s="4" customFormat="1" ht="20" customHeight="1" spans="1:14">
      <c r="A2029" s="50">
        <v>45595</v>
      </c>
      <c r="B2029" s="51" t="s">
        <v>20994</v>
      </c>
      <c r="C2029" s="51" t="s">
        <v>20994</v>
      </c>
      <c r="D2029" s="51" t="s">
        <v>20377</v>
      </c>
      <c r="E2029" s="51" t="s">
        <v>21489</v>
      </c>
      <c r="F2029" s="15" t="str">
        <f>IFERROR(VLOOKUP(VENTAS[[#This Row],[Código del producto Vendido]],STOCK[],5,FALSE),"-")</f>
        <v>-</v>
      </c>
      <c r="G2029" s="51">
        <v>1</v>
      </c>
      <c r="H2029" s="52">
        <v>8</v>
      </c>
      <c r="I2029" s="16">
        <f>VENTAS[[#This Row],[Cantidad]]*VENTAS[[#This Row],[Precio Venta]]</f>
        <v>8</v>
      </c>
      <c r="J2029" s="16">
        <f>IF(VENTAS[[#This Row],[Nombre del Gestor]]&gt;1,VENTAS[[#This Row],[Total]]*10%,0)</f>
        <v>0.8</v>
      </c>
      <c r="K20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2029" s="16">
        <f>VENTAS[[#This Row],[Total]]-VENTAS[[#This Row],[Comisión 10%]]-VENTAS[[#This Row],[Costo SIN Comision]]</f>
        <v>-0.8</v>
      </c>
      <c r="M2029" s="52" t="s">
        <v>20994</v>
      </c>
      <c r="N2029" s="53" t="s">
        <v>21490</v>
      </c>
    </row>
    <row r="2030" s="4" customFormat="1" ht="20" customHeight="1" spans="1:14">
      <c r="A2030" s="50">
        <v>45595</v>
      </c>
      <c r="B2030" s="51" t="s">
        <v>20994</v>
      </c>
      <c r="C2030" s="51" t="s">
        <v>20994</v>
      </c>
      <c r="D2030" s="51" t="s">
        <v>20377</v>
      </c>
      <c r="E2030" s="51" t="s">
        <v>21491</v>
      </c>
      <c r="F2030" s="15" t="str">
        <f>IFERROR(VLOOKUP(VENTAS[[#This Row],[Código del producto Vendido]],STOCK[],5,FALSE),"-")</f>
        <v>-</v>
      </c>
      <c r="G2030" s="51">
        <v>1</v>
      </c>
      <c r="H2030" s="52">
        <v>15</v>
      </c>
      <c r="I2030" s="16">
        <f>VENTAS[[#This Row],[Cantidad]]*VENTAS[[#This Row],[Precio Venta]]</f>
        <v>15</v>
      </c>
      <c r="J2030" s="16">
        <f>IF(VENTAS[[#This Row],[Nombre del Gestor]]&gt;1,VENTAS[[#This Row],[Total]]*10%,0)</f>
        <v>1.5</v>
      </c>
      <c r="K20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030" s="16">
        <f>VENTAS[[#This Row],[Total]]-VENTAS[[#This Row],[Comisión 10%]]-VENTAS[[#This Row],[Costo SIN Comision]]</f>
        <v>-1.5</v>
      </c>
      <c r="M2030" s="52" t="s">
        <v>20994</v>
      </c>
      <c r="N2030" s="53" t="s">
        <v>21492</v>
      </c>
    </row>
    <row r="2031" s="4" customFormat="1" ht="20" customHeight="1" spans="1:14">
      <c r="A2031" s="50">
        <v>45595</v>
      </c>
      <c r="B2031" s="51" t="s">
        <v>20994</v>
      </c>
      <c r="C2031" s="51" t="s">
        <v>20994</v>
      </c>
      <c r="D2031" s="51" t="s">
        <v>20395</v>
      </c>
      <c r="E2031" s="51" t="s">
        <v>21493</v>
      </c>
      <c r="F2031" s="15" t="str">
        <f>IFERROR(VLOOKUP(VENTAS[[#This Row],[Código del producto Vendido]],STOCK[],5,FALSE),"-")</f>
        <v>-</v>
      </c>
      <c r="G2031" s="51">
        <v>1</v>
      </c>
      <c r="H2031" s="52">
        <v>28</v>
      </c>
      <c r="I2031" s="16">
        <f>VENTAS[[#This Row],[Cantidad]]*VENTAS[[#This Row],[Precio Venta]]</f>
        <v>28</v>
      </c>
      <c r="J2031" s="16">
        <f>IF(VENTAS[[#This Row],[Nombre del Gestor]]&gt;1,VENTAS[[#This Row],[Total]]*10%,0)</f>
        <v>2.8</v>
      </c>
      <c r="K20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2031" s="16">
        <f>VENTAS[[#This Row],[Total]]-VENTAS[[#This Row],[Comisión 10%]]-VENTAS[[#This Row],[Costo SIN Comision]]</f>
        <v>-2.8</v>
      </c>
      <c r="M2031" s="52" t="s">
        <v>20994</v>
      </c>
      <c r="N2031" s="53" t="s">
        <v>21494</v>
      </c>
    </row>
    <row r="2032" s="4" customFormat="1" ht="20" customHeight="1" spans="1:14">
      <c r="A2032" s="50">
        <v>45595</v>
      </c>
      <c r="B2032" s="51" t="s">
        <v>20994</v>
      </c>
      <c r="C2032" s="51" t="s">
        <v>20994</v>
      </c>
      <c r="D2032" s="51" t="s">
        <v>20395</v>
      </c>
      <c r="E2032" s="51" t="s">
        <v>21495</v>
      </c>
      <c r="F2032" s="15" t="str">
        <f>IFERROR(VLOOKUP(VENTAS[[#This Row],[Código del producto Vendido]],STOCK[],5,FALSE),"-")</f>
        <v>-</v>
      </c>
      <c r="G2032" s="51">
        <v>1</v>
      </c>
      <c r="H2032" s="52">
        <v>28</v>
      </c>
      <c r="I2032" s="16">
        <f>VENTAS[[#This Row],[Cantidad]]*VENTAS[[#This Row],[Precio Venta]]</f>
        <v>28</v>
      </c>
      <c r="J2032" s="16">
        <f>IF(VENTAS[[#This Row],[Nombre del Gestor]]&gt;1,VENTAS[[#This Row],[Total]]*10%,0)</f>
        <v>2.8</v>
      </c>
      <c r="K20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2032" s="16">
        <f>VENTAS[[#This Row],[Total]]-VENTAS[[#This Row],[Comisión 10%]]-VENTAS[[#This Row],[Costo SIN Comision]]</f>
        <v>-2.8</v>
      </c>
      <c r="M2032" s="52" t="s">
        <v>20994</v>
      </c>
      <c r="N2032" s="53" t="s">
        <v>21496</v>
      </c>
    </row>
    <row r="2033" s="4" customFormat="1" ht="20" customHeight="1" spans="1:14">
      <c r="A2033" s="50">
        <v>45595</v>
      </c>
      <c r="B2033" s="51" t="s">
        <v>20994</v>
      </c>
      <c r="C2033" s="51" t="s">
        <v>20994</v>
      </c>
      <c r="D2033" s="51" t="s">
        <v>20377</v>
      </c>
      <c r="E2033" s="51" t="s">
        <v>21497</v>
      </c>
      <c r="F2033" s="15" t="str">
        <f>IFERROR(VLOOKUP(VENTAS[[#This Row],[Código del producto Vendido]],STOCK[],5,FALSE),"-")</f>
        <v>-</v>
      </c>
      <c r="G2033" s="51">
        <v>1</v>
      </c>
      <c r="H2033" s="52">
        <v>25</v>
      </c>
      <c r="I2033" s="16">
        <f>VENTAS[[#This Row],[Cantidad]]*VENTAS[[#This Row],[Precio Venta]]</f>
        <v>25</v>
      </c>
      <c r="J2033" s="16">
        <f>IF(VENTAS[[#This Row],[Nombre del Gestor]]&gt;1,VENTAS[[#This Row],[Total]]*10%,0)</f>
        <v>2.5</v>
      </c>
      <c r="K20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33" s="16">
        <f>VENTAS[[#This Row],[Total]]-VENTAS[[#This Row],[Comisión 10%]]-VENTAS[[#This Row],[Costo SIN Comision]]</f>
        <v>-2.5</v>
      </c>
      <c r="M2033" s="52" t="s">
        <v>20994</v>
      </c>
      <c r="N2033" s="53" t="s">
        <v>21498</v>
      </c>
    </row>
    <row r="2034" s="4" customFormat="1" ht="20" customHeight="1" spans="1:14">
      <c r="A2034" s="50">
        <v>45595</v>
      </c>
      <c r="B2034" s="51" t="s">
        <v>20994</v>
      </c>
      <c r="C2034" s="51" t="s">
        <v>20994</v>
      </c>
      <c r="D2034" s="51" t="s">
        <v>20377</v>
      </c>
      <c r="E2034" s="51" t="s">
        <v>21499</v>
      </c>
      <c r="F2034" s="15" t="str">
        <f>IFERROR(VLOOKUP(VENTAS[[#This Row],[Código del producto Vendido]],STOCK[],5,FALSE),"-")</f>
        <v>-</v>
      </c>
      <c r="G2034" s="51">
        <v>1</v>
      </c>
      <c r="H2034" s="52">
        <v>25</v>
      </c>
      <c r="I2034" s="16">
        <f>VENTAS[[#This Row],[Cantidad]]*VENTAS[[#This Row],[Precio Venta]]</f>
        <v>25</v>
      </c>
      <c r="J2034" s="16">
        <f>IF(VENTAS[[#This Row],[Nombre del Gestor]]&gt;1,VENTAS[[#This Row],[Total]]*10%,0)</f>
        <v>2.5</v>
      </c>
      <c r="K20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34" s="16">
        <f>VENTAS[[#This Row],[Total]]-VENTAS[[#This Row],[Comisión 10%]]-VENTAS[[#This Row],[Costo SIN Comision]]</f>
        <v>-2.5</v>
      </c>
      <c r="M2034" s="52" t="s">
        <v>20994</v>
      </c>
      <c r="N2034" s="53" t="s">
        <v>21500</v>
      </c>
    </row>
    <row r="2035" s="4" customFormat="1" ht="20" customHeight="1" spans="1:14">
      <c r="A2035" s="50">
        <v>45595</v>
      </c>
      <c r="B2035" s="51" t="s">
        <v>20994</v>
      </c>
      <c r="C2035" s="51" t="s">
        <v>20994</v>
      </c>
      <c r="D2035" s="51" t="s">
        <v>20669</v>
      </c>
      <c r="E2035" s="51" t="s">
        <v>21437</v>
      </c>
      <c r="F2035" s="15" t="str">
        <f>IFERROR(VLOOKUP(VENTAS[[#This Row],[Código del producto Vendido]],STOCK[],5,FALSE),"-")</f>
        <v>-</v>
      </c>
      <c r="G2035" s="51">
        <v>1</v>
      </c>
      <c r="H2035" s="52">
        <v>3</v>
      </c>
      <c r="I2035" s="16">
        <f>VENTAS[[#This Row],[Cantidad]]*VENTAS[[#This Row],[Precio Venta]]</f>
        <v>3</v>
      </c>
      <c r="J2035" s="16">
        <f>IF(VENTAS[[#This Row],[Nombre del Gestor]]&gt;1,VENTAS[[#This Row],[Total]]*10%,0)</f>
        <v>0.3</v>
      </c>
      <c r="K20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</v>
      </c>
      <c r="L2035" s="16">
        <f>VENTAS[[#This Row],[Total]]-VENTAS[[#This Row],[Comisión 10%]]-VENTAS[[#This Row],[Costo SIN Comision]]</f>
        <v>-0.3</v>
      </c>
      <c r="M2035" s="52" t="s">
        <v>20994</v>
      </c>
      <c r="N2035" s="53" t="s">
        <v>21501</v>
      </c>
    </row>
    <row r="2036" s="4" customFormat="1" ht="20" customHeight="1" spans="1:14">
      <c r="A2036" s="50">
        <v>45595</v>
      </c>
      <c r="B2036" s="51" t="s">
        <v>20994</v>
      </c>
      <c r="C2036" s="51" t="s">
        <v>20994</v>
      </c>
      <c r="D2036" s="51" t="s">
        <v>20669</v>
      </c>
      <c r="E2036" s="51" t="s">
        <v>21348</v>
      </c>
      <c r="F2036" s="15" t="str">
        <f>IFERROR(VLOOKUP(VENTAS[[#This Row],[Código del producto Vendido]],STOCK[],5,FALSE),"-")</f>
        <v>-</v>
      </c>
      <c r="G2036" s="51">
        <v>1</v>
      </c>
      <c r="H2036" s="52">
        <v>20</v>
      </c>
      <c r="I2036" s="16">
        <f>VENTAS[[#This Row],[Cantidad]]*VENTAS[[#This Row],[Precio Venta]]</f>
        <v>20</v>
      </c>
      <c r="J2036" s="16">
        <f>IF(VENTAS[[#This Row],[Nombre del Gestor]]&gt;1,VENTAS[[#This Row],[Total]]*10%,0)</f>
        <v>2</v>
      </c>
      <c r="K20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036" s="16">
        <f>VENTAS[[#This Row],[Total]]-VENTAS[[#This Row],[Comisión 10%]]-VENTAS[[#This Row],[Costo SIN Comision]]</f>
        <v>-2</v>
      </c>
      <c r="M2036" s="52" t="s">
        <v>20994</v>
      </c>
      <c r="N2036" s="53" t="s">
        <v>21502</v>
      </c>
    </row>
    <row r="2037" s="4" customFormat="1" ht="20" customHeight="1" spans="1:14">
      <c r="A2037" s="50">
        <v>45595</v>
      </c>
      <c r="B2037" s="51" t="s">
        <v>20994</v>
      </c>
      <c r="C2037" s="51" t="s">
        <v>20994</v>
      </c>
      <c r="D2037" s="51" t="s">
        <v>20669</v>
      </c>
      <c r="E2037" s="51" t="s">
        <v>21237</v>
      </c>
      <c r="F2037" s="15" t="str">
        <f>IFERROR(VLOOKUP(VENTAS[[#This Row],[Código del producto Vendido]],STOCK[],5,FALSE),"-")</f>
        <v>-</v>
      </c>
      <c r="G2037" s="51">
        <v>1</v>
      </c>
      <c r="H2037" s="52">
        <v>3</v>
      </c>
      <c r="I2037" s="16">
        <f>VENTAS[[#This Row],[Cantidad]]*VENTAS[[#This Row],[Precio Venta]]</f>
        <v>3</v>
      </c>
      <c r="J2037" s="16">
        <f>IF(VENTAS[[#This Row],[Nombre del Gestor]]&gt;1,VENTAS[[#This Row],[Total]]*10%,0)</f>
        <v>0.3</v>
      </c>
      <c r="K20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</v>
      </c>
      <c r="L2037" s="16">
        <f>VENTAS[[#This Row],[Total]]-VENTAS[[#This Row],[Comisión 10%]]-VENTAS[[#This Row],[Costo SIN Comision]]</f>
        <v>-0.3</v>
      </c>
      <c r="M2037" s="52" t="s">
        <v>20994</v>
      </c>
      <c r="N2037" s="53" t="s">
        <v>21503</v>
      </c>
    </row>
    <row r="2038" s="4" customFormat="1" ht="20" customHeight="1" spans="1:14">
      <c r="A2038" s="50">
        <v>45595</v>
      </c>
      <c r="B2038" s="51" t="s">
        <v>20994</v>
      </c>
      <c r="C2038" s="51" t="s">
        <v>20994</v>
      </c>
      <c r="D2038" s="51" t="s">
        <v>20377</v>
      </c>
      <c r="E2038" s="51" t="s">
        <v>21360</v>
      </c>
      <c r="F2038" s="15" t="str">
        <f>IFERROR(VLOOKUP(VENTAS[[#This Row],[Código del producto Vendido]],STOCK[],5,FALSE),"-")</f>
        <v>-</v>
      </c>
      <c r="G2038" s="51">
        <v>1</v>
      </c>
      <c r="H2038" s="52">
        <v>10</v>
      </c>
      <c r="I2038" s="16">
        <f>VENTAS[[#This Row],[Cantidad]]*VENTAS[[#This Row],[Precio Venta]]</f>
        <v>10</v>
      </c>
      <c r="J2038" s="16">
        <f>IF(VENTAS[[#This Row],[Nombre del Gestor]]&gt;1,VENTAS[[#This Row],[Total]]*10%,0)</f>
        <v>1</v>
      </c>
      <c r="K20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2038" s="16">
        <f>VENTAS[[#This Row],[Total]]-VENTAS[[#This Row],[Comisión 10%]]-VENTAS[[#This Row],[Costo SIN Comision]]</f>
        <v>-1</v>
      </c>
      <c r="M2038" s="52" t="s">
        <v>20994</v>
      </c>
      <c r="N2038" s="53" t="s">
        <v>21504</v>
      </c>
    </row>
    <row r="2039" s="4" customFormat="1" ht="20" customHeight="1" spans="1:14">
      <c r="A2039" s="50">
        <v>45595</v>
      </c>
      <c r="B2039" s="51" t="s">
        <v>20994</v>
      </c>
      <c r="C2039" s="51" t="s">
        <v>20994</v>
      </c>
      <c r="D2039" s="51" t="s">
        <v>20994</v>
      </c>
      <c r="E2039" s="51" t="s">
        <v>21505</v>
      </c>
      <c r="F2039" s="15" t="str">
        <f>IFERROR(VLOOKUP(VENTAS[[#This Row],[Código del producto Vendido]],STOCK[],5,FALSE),"-")</f>
        <v>-</v>
      </c>
      <c r="G2039" s="51">
        <v>1</v>
      </c>
      <c r="H2039" s="52">
        <v>15</v>
      </c>
      <c r="I2039" s="16">
        <f>VENTAS[[#This Row],[Cantidad]]*VENTAS[[#This Row],[Precio Venta]]</f>
        <v>15</v>
      </c>
      <c r="J2039" s="16">
        <f>IF(VENTAS[[#This Row],[Nombre del Gestor]]&gt;1,VENTAS[[#This Row],[Total]]*10%,0)</f>
        <v>1.5</v>
      </c>
      <c r="K20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039" s="16">
        <f>VENTAS[[#This Row],[Total]]-VENTAS[[#This Row],[Comisión 10%]]-VENTAS[[#This Row],[Costo SIN Comision]]</f>
        <v>-1.5</v>
      </c>
      <c r="M2039" s="52" t="s">
        <v>20994</v>
      </c>
      <c r="N2039" s="53" t="s">
        <v>21506</v>
      </c>
    </row>
    <row r="2040" s="4" customFormat="1" ht="20" customHeight="1" spans="1:14">
      <c r="A2040" s="50">
        <v>45595</v>
      </c>
      <c r="B2040" s="51" t="s">
        <v>20994</v>
      </c>
      <c r="C2040" s="51" t="s">
        <v>20994</v>
      </c>
      <c r="D2040" s="51" t="s">
        <v>20994</v>
      </c>
      <c r="E2040" s="51" t="s">
        <v>17773</v>
      </c>
      <c r="F2040" s="15" t="str">
        <f>IFERROR(VLOOKUP(VENTAS[[#This Row],[Código del producto Vendido]],STOCK[],5,FALSE),"-")</f>
        <v>Vestido elegante de línea larga color negro de hombro atado - Talla L</v>
      </c>
      <c r="G2040" s="51">
        <v>1</v>
      </c>
      <c r="H2040" s="52">
        <v>30</v>
      </c>
      <c r="I2040" s="16">
        <f>VENTAS[[#This Row],[Cantidad]]*VENTAS[[#This Row],[Precio Venta]]</f>
        <v>30</v>
      </c>
      <c r="J2040" s="16">
        <f>IF(VENTAS[[#This Row],[Nombre del Gestor]]&gt;1,VENTAS[[#This Row],[Total]]*10%,0)</f>
        <v>3</v>
      </c>
      <c r="K20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2040" s="16">
        <f>VENTAS[[#This Row],[Total]]-VENTAS[[#This Row],[Comisión 10%]]-VENTAS[[#This Row],[Costo SIN Comision]]</f>
        <v>13</v>
      </c>
      <c r="M2040" s="52" t="s">
        <v>20994</v>
      </c>
      <c r="N2040" s="53" t="s">
        <v>21507</v>
      </c>
    </row>
    <row r="2041" s="4" customFormat="1" ht="20" customHeight="1" spans="1:14">
      <c r="A2041" s="50">
        <v>45595</v>
      </c>
      <c r="B2041" s="51" t="s">
        <v>20994</v>
      </c>
      <c r="C2041" s="51" t="s">
        <v>20994</v>
      </c>
      <c r="D2041" s="51" t="s">
        <v>20994</v>
      </c>
      <c r="E2041" s="51" t="s">
        <v>21508</v>
      </c>
      <c r="F2041" s="15" t="str">
        <f>IFERROR(VLOOKUP(VENTAS[[#This Row],[Código del producto Vendido]],STOCK[],5,FALSE),"-")</f>
        <v>-</v>
      </c>
      <c r="G2041" s="51">
        <v>1</v>
      </c>
      <c r="H2041" s="52">
        <v>15</v>
      </c>
      <c r="I2041" s="16">
        <f>VENTAS[[#This Row],[Cantidad]]*VENTAS[[#This Row],[Precio Venta]]</f>
        <v>15</v>
      </c>
      <c r="J2041" s="16">
        <f>IF(VENTAS[[#This Row],[Nombre del Gestor]]&gt;1,VENTAS[[#This Row],[Total]]*10%,0)</f>
        <v>1.5</v>
      </c>
      <c r="K20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041" s="16">
        <f>VENTAS[[#This Row],[Total]]-VENTAS[[#This Row],[Comisión 10%]]-VENTAS[[#This Row],[Costo SIN Comision]]</f>
        <v>-1.5</v>
      </c>
      <c r="M2041" s="52" t="s">
        <v>20994</v>
      </c>
      <c r="N2041" s="53" t="s">
        <v>21509</v>
      </c>
    </row>
    <row r="2042" s="4" customFormat="1" ht="20" customHeight="1" spans="1:14">
      <c r="A2042" s="50">
        <v>45595</v>
      </c>
      <c r="B2042" s="51" t="s">
        <v>20994</v>
      </c>
      <c r="C2042" s="51" t="s">
        <v>20994</v>
      </c>
      <c r="D2042" s="51" t="s">
        <v>21069</v>
      </c>
      <c r="E2042" s="51" t="s">
        <v>20988</v>
      </c>
      <c r="F2042" s="15" t="str">
        <f>IFERROR(VLOOKUP(VENTAS[[#This Row],[Código del producto Vendido]],STOCK[],5,FALSE),"-")</f>
        <v>-</v>
      </c>
      <c r="G2042" s="51">
        <v>1</v>
      </c>
      <c r="H2042" s="52">
        <v>25</v>
      </c>
      <c r="I2042" s="16">
        <f>VENTAS[[#This Row],[Cantidad]]*VENTAS[[#This Row],[Precio Venta]]</f>
        <v>25</v>
      </c>
      <c r="J2042" s="16">
        <f>IF(VENTAS[[#This Row],[Nombre del Gestor]]&gt;1,VENTAS[[#This Row],[Total]]*10%,0)</f>
        <v>2.5</v>
      </c>
      <c r="K20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42" s="16">
        <f>VENTAS[[#This Row],[Total]]-VENTAS[[#This Row],[Comisión 10%]]-VENTAS[[#This Row],[Costo SIN Comision]]</f>
        <v>-2.5</v>
      </c>
      <c r="M2042" s="52" t="s">
        <v>20994</v>
      </c>
      <c r="N2042" s="53" t="s">
        <v>21510</v>
      </c>
    </row>
    <row r="2043" s="4" customFormat="1" ht="20" customHeight="1" spans="1:14">
      <c r="A2043" s="50">
        <v>45595</v>
      </c>
      <c r="B2043" s="51" t="s">
        <v>20994</v>
      </c>
      <c r="C2043" s="51" t="s">
        <v>20994</v>
      </c>
      <c r="D2043" s="51" t="s">
        <v>21511</v>
      </c>
      <c r="E2043" s="51" t="s">
        <v>21512</v>
      </c>
      <c r="F2043" s="15" t="str">
        <f>IFERROR(VLOOKUP(VENTAS[[#This Row],[Código del producto Vendido]],STOCK[],5,FALSE),"-")</f>
        <v>-</v>
      </c>
      <c r="G2043" s="51">
        <v>1</v>
      </c>
      <c r="H2043" s="52">
        <v>25</v>
      </c>
      <c r="I2043" s="16">
        <f>VENTAS[[#This Row],[Cantidad]]*VENTAS[[#This Row],[Precio Venta]]</f>
        <v>25</v>
      </c>
      <c r="J2043" s="16">
        <f>IF(VENTAS[[#This Row],[Nombre del Gestor]]&gt;1,VENTAS[[#This Row],[Total]]*10%,0)</f>
        <v>2.5</v>
      </c>
      <c r="K20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43" s="16">
        <f>VENTAS[[#This Row],[Total]]-VENTAS[[#This Row],[Comisión 10%]]-VENTAS[[#This Row],[Costo SIN Comision]]</f>
        <v>-2.5</v>
      </c>
      <c r="M2043" s="52" t="s">
        <v>20994</v>
      </c>
      <c r="N2043" s="53" t="s">
        <v>21513</v>
      </c>
    </row>
    <row r="2044" s="4" customFormat="1" ht="20" customHeight="1" spans="1:14">
      <c r="A2044" s="50">
        <v>45595</v>
      </c>
      <c r="B2044" s="51" t="s">
        <v>20994</v>
      </c>
      <c r="C2044" s="51" t="s">
        <v>20994</v>
      </c>
      <c r="D2044" s="51" t="s">
        <v>21511</v>
      </c>
      <c r="E2044" s="51" t="s">
        <v>21514</v>
      </c>
      <c r="F2044" s="15" t="str">
        <f>IFERROR(VLOOKUP(VENTAS[[#This Row],[Código del producto Vendido]],STOCK[],5,FALSE),"-")</f>
        <v>-</v>
      </c>
      <c r="G2044" s="51">
        <v>1</v>
      </c>
      <c r="H2044" s="52">
        <v>25</v>
      </c>
      <c r="I2044" s="16">
        <f>VENTAS[[#This Row],[Cantidad]]*VENTAS[[#This Row],[Precio Venta]]</f>
        <v>25</v>
      </c>
      <c r="J2044" s="16">
        <f>IF(VENTAS[[#This Row],[Nombre del Gestor]]&gt;1,VENTAS[[#This Row],[Total]]*10%,0)</f>
        <v>2.5</v>
      </c>
      <c r="K20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44" s="16">
        <f>VENTAS[[#This Row],[Total]]-VENTAS[[#This Row],[Comisión 10%]]-VENTAS[[#This Row],[Costo SIN Comision]]</f>
        <v>-2.5</v>
      </c>
      <c r="M2044" s="52" t="s">
        <v>20994</v>
      </c>
      <c r="N2044" s="53" t="s">
        <v>21515</v>
      </c>
    </row>
    <row r="2045" s="4" customFormat="1" ht="20" customHeight="1" spans="1:14">
      <c r="A2045" s="50">
        <v>45595</v>
      </c>
      <c r="B2045" s="51" t="s">
        <v>20994</v>
      </c>
      <c r="C2045" s="51" t="s">
        <v>20994</v>
      </c>
      <c r="D2045" s="51" t="s">
        <v>20395</v>
      </c>
      <c r="E2045" s="51" t="s">
        <v>21516</v>
      </c>
      <c r="F2045" s="49" t="str">
        <f>IFERROR(VLOOKUP(VENTAS[[#This Row],[Código del producto Vendido]],STOCK[],5,FALSE),"-")</f>
        <v>-</v>
      </c>
      <c r="G2045" s="51">
        <v>1</v>
      </c>
      <c r="H2045" s="52">
        <v>20</v>
      </c>
      <c r="I2045" s="16">
        <f>VENTAS[[#This Row],[Cantidad]]*VENTAS[[#This Row],[Precio Venta]]</f>
        <v>20</v>
      </c>
      <c r="J2045" s="16">
        <f>IF(VENTAS[[#This Row],[Nombre del Gestor]]&gt;1,VENTAS[[#This Row],[Total]]*10%,0)</f>
        <v>2</v>
      </c>
      <c r="K20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045" s="16">
        <f>VENTAS[[#This Row],[Total]]-VENTAS[[#This Row],[Comisión 10%]]-VENTAS[[#This Row],[Costo SIN Comision]]</f>
        <v>-2</v>
      </c>
      <c r="M2045" s="52" t="s">
        <v>20994</v>
      </c>
      <c r="N2045" s="53" t="s">
        <v>21517</v>
      </c>
    </row>
    <row r="2046" s="4" customFormat="1" ht="20" customHeight="1" spans="1:14">
      <c r="A2046" s="50">
        <v>45595</v>
      </c>
      <c r="B2046" s="51" t="s">
        <v>20994</v>
      </c>
      <c r="C2046" s="51" t="s">
        <v>20994</v>
      </c>
      <c r="D2046" s="51" t="s">
        <v>21069</v>
      </c>
      <c r="E2046" s="51" t="s">
        <v>21514</v>
      </c>
      <c r="F2046" s="15" t="str">
        <f>IFERROR(VLOOKUP(VENTAS[[#This Row],[Código del producto Vendido]],STOCK[],5,FALSE),"-")</f>
        <v>-</v>
      </c>
      <c r="G2046" s="51">
        <v>1</v>
      </c>
      <c r="H2046" s="52">
        <v>25</v>
      </c>
      <c r="I2046" s="16">
        <f>VENTAS[[#This Row],[Cantidad]]*VENTAS[[#This Row],[Precio Venta]]</f>
        <v>25</v>
      </c>
      <c r="J2046" s="16">
        <f>IF(VENTAS[[#This Row],[Nombre del Gestor]]&gt;1,VENTAS[[#This Row],[Total]]*10%,0)</f>
        <v>2.5</v>
      </c>
      <c r="K20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46" s="16">
        <f>VENTAS[[#This Row],[Total]]-VENTAS[[#This Row],[Comisión 10%]]-VENTAS[[#This Row],[Costo SIN Comision]]</f>
        <v>-2.5</v>
      </c>
      <c r="M2046" s="52" t="s">
        <v>20994</v>
      </c>
      <c r="N2046" s="53" t="s">
        <v>21518</v>
      </c>
    </row>
    <row r="2047" s="4" customFormat="1" ht="20" customHeight="1" spans="1:14">
      <c r="A2047" s="50">
        <v>45595</v>
      </c>
      <c r="B2047" s="51" t="s">
        <v>20994</v>
      </c>
      <c r="C2047" s="51" t="s">
        <v>20994</v>
      </c>
      <c r="D2047" s="51" t="s">
        <v>21069</v>
      </c>
      <c r="E2047" s="51" t="s">
        <v>21512</v>
      </c>
      <c r="F2047" s="15" t="str">
        <f>IFERROR(VLOOKUP(VENTAS[[#This Row],[Código del producto Vendido]],STOCK[],5,FALSE),"-")</f>
        <v>-</v>
      </c>
      <c r="G2047" s="51">
        <v>1</v>
      </c>
      <c r="H2047" s="52">
        <v>25</v>
      </c>
      <c r="I2047" s="16">
        <f>VENTAS[[#This Row],[Cantidad]]*VENTAS[[#This Row],[Precio Venta]]</f>
        <v>25</v>
      </c>
      <c r="J2047" s="16">
        <f>IF(VENTAS[[#This Row],[Nombre del Gestor]]&gt;1,VENTAS[[#This Row],[Total]]*10%,0)</f>
        <v>2.5</v>
      </c>
      <c r="K20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47" s="16">
        <f>VENTAS[[#This Row],[Total]]-VENTAS[[#This Row],[Comisión 10%]]-VENTAS[[#This Row],[Costo SIN Comision]]</f>
        <v>-2.5</v>
      </c>
      <c r="M2047" s="52" t="s">
        <v>20994</v>
      </c>
      <c r="N2047" s="53" t="s">
        <v>21519</v>
      </c>
    </row>
    <row r="2048" s="4" customFormat="1" ht="20" customHeight="1" spans="1:14">
      <c r="A2048" s="50">
        <v>45595</v>
      </c>
      <c r="B2048" s="51" t="s">
        <v>20994</v>
      </c>
      <c r="C2048" s="51" t="s">
        <v>20994</v>
      </c>
      <c r="D2048" s="51" t="s">
        <v>21520</v>
      </c>
      <c r="E2048" s="51" t="s">
        <v>21398</v>
      </c>
      <c r="F2048" s="15" t="str">
        <f>IFERROR(VLOOKUP(VENTAS[[#This Row],[Código del producto Vendido]],STOCK[],5,FALSE),"-")</f>
        <v>-</v>
      </c>
      <c r="G2048" s="51">
        <v>1</v>
      </c>
      <c r="H2048" s="52">
        <v>20</v>
      </c>
      <c r="I2048" s="16">
        <f>VENTAS[[#This Row],[Cantidad]]*VENTAS[[#This Row],[Precio Venta]]</f>
        <v>20</v>
      </c>
      <c r="J2048" s="16">
        <f>IF(VENTAS[[#This Row],[Nombre del Gestor]]&gt;1,VENTAS[[#This Row],[Total]]*10%,0)</f>
        <v>2</v>
      </c>
      <c r="K20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048" s="16">
        <f>VENTAS[[#This Row],[Total]]-VENTAS[[#This Row],[Comisión 10%]]-VENTAS[[#This Row],[Costo SIN Comision]]</f>
        <v>-2</v>
      </c>
      <c r="M2048" s="52" t="s">
        <v>20994</v>
      </c>
      <c r="N2048" s="53" t="s">
        <v>21521</v>
      </c>
    </row>
    <row r="2049" s="4" customFormat="1" ht="20" customHeight="1" spans="1:14">
      <c r="A2049" s="50">
        <v>45595</v>
      </c>
      <c r="B2049" s="51" t="s">
        <v>20994</v>
      </c>
      <c r="C2049" s="51" t="s">
        <v>20994</v>
      </c>
      <c r="D2049" s="51" t="s">
        <v>20388</v>
      </c>
      <c r="E2049" s="51" t="s">
        <v>16974</v>
      </c>
      <c r="F2049" s="15" t="str">
        <f>IFERROR(VLOOKUP(VENTAS[[#This Row],[Código del producto Vendido]],STOCK[],5,FALSE),"-")</f>
        <v>Blusa corta de mangas abombadas de lazos delanteros color rojo - Talla L</v>
      </c>
      <c r="G2049" s="51">
        <v>1</v>
      </c>
      <c r="H2049" s="52">
        <v>18</v>
      </c>
      <c r="I2049" s="16">
        <f>VENTAS[[#This Row],[Cantidad]]*VENTAS[[#This Row],[Precio Venta]]</f>
        <v>18</v>
      </c>
      <c r="J2049" s="16">
        <f>IF(VENTAS[[#This Row],[Nombre del Gestor]]&gt;1,VENTAS[[#This Row],[Total]]*10%,0)</f>
        <v>1.8</v>
      </c>
      <c r="K20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10.17</v>
      </c>
      <c r="L2049" s="16">
        <f>VENTAS[[#This Row],[Total]]-VENTAS[[#This Row],[Comisión 10%]]-VENTAS[[#This Row],[Costo SIN Comision]]</f>
        <v>6.03</v>
      </c>
      <c r="M2049" s="52" t="s">
        <v>20994</v>
      </c>
      <c r="N2049" s="53" t="s">
        <v>21522</v>
      </c>
    </row>
    <row r="2050" s="4" customFormat="1" ht="20" customHeight="1" spans="1:14">
      <c r="A2050" s="50">
        <v>45595</v>
      </c>
      <c r="B2050" s="51" t="s">
        <v>20994</v>
      </c>
      <c r="C2050" s="51" t="s">
        <v>20994</v>
      </c>
      <c r="D2050" s="51" t="s">
        <v>21523</v>
      </c>
      <c r="E2050" s="51" t="s">
        <v>21481</v>
      </c>
      <c r="F2050" s="15" t="str">
        <f>IFERROR(VLOOKUP(VENTAS[[#This Row],[Código del producto Vendido]],STOCK[],5,FALSE),"-")</f>
        <v>-</v>
      </c>
      <c r="G2050" s="51">
        <v>2</v>
      </c>
      <c r="H2050" s="52">
        <v>5</v>
      </c>
      <c r="I2050" s="16">
        <f>VENTAS[[#This Row],[Cantidad]]*VENTAS[[#This Row],[Precio Venta]]</f>
        <v>10</v>
      </c>
      <c r="J2050" s="16">
        <f>IF(VENTAS[[#This Row],[Nombre del Gestor]]&gt;1,VENTAS[[#This Row],[Total]]*10%,0)</f>
        <v>1</v>
      </c>
      <c r="K20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2050" s="16">
        <f>VENTAS[[#This Row],[Total]]-VENTAS[[#This Row],[Comisión 10%]]-VENTAS[[#This Row],[Costo SIN Comision]]</f>
        <v>-1</v>
      </c>
      <c r="M2050" s="52" t="s">
        <v>20994</v>
      </c>
      <c r="N2050" s="53" t="s">
        <v>21524</v>
      </c>
    </row>
    <row r="2051" s="4" customFormat="1" ht="20" customHeight="1" spans="1:14">
      <c r="A2051" s="50">
        <v>45595</v>
      </c>
      <c r="B2051" s="51" t="s">
        <v>20994</v>
      </c>
      <c r="C2051" s="51" t="s">
        <v>20994</v>
      </c>
      <c r="D2051" s="51" t="s">
        <v>21139</v>
      </c>
      <c r="E2051" s="51" t="s">
        <v>21149</v>
      </c>
      <c r="F2051" s="15" t="str">
        <f>IFERROR(VLOOKUP(VENTAS[[#This Row],[Código del producto Vendido]],STOCK[],5,FALSE),"-")</f>
        <v>-</v>
      </c>
      <c r="G2051" s="51">
        <v>1</v>
      </c>
      <c r="H2051" s="52">
        <v>5</v>
      </c>
      <c r="I2051" s="16">
        <f>VENTAS[[#This Row],[Cantidad]]*VENTAS[[#This Row],[Precio Venta]]</f>
        <v>5</v>
      </c>
      <c r="J2051" s="16">
        <f>IF(VENTAS[[#This Row],[Nombre del Gestor]]&gt;1,VENTAS[[#This Row],[Total]]*10%,0)</f>
        <v>0.5</v>
      </c>
      <c r="K20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2051" s="16">
        <f>VENTAS[[#This Row],[Total]]-VENTAS[[#This Row],[Comisión 10%]]-VENTAS[[#This Row],[Costo SIN Comision]]</f>
        <v>-0.5</v>
      </c>
      <c r="M2051" s="52" t="s">
        <v>20994</v>
      </c>
      <c r="N2051" s="53" t="s">
        <v>21525</v>
      </c>
    </row>
    <row r="2052" s="4" customFormat="1" ht="20" customHeight="1" spans="1:14">
      <c r="A2052" s="50">
        <v>45596</v>
      </c>
      <c r="B2052" s="51" t="s">
        <v>20994</v>
      </c>
      <c r="C2052" s="51" t="s">
        <v>20994</v>
      </c>
      <c r="D2052" s="51" t="s">
        <v>20505</v>
      </c>
      <c r="E2052" s="51" t="s">
        <v>21348</v>
      </c>
      <c r="F2052" s="15" t="str">
        <f>IFERROR(VLOOKUP(VENTAS[[#This Row],[Código del producto Vendido]],STOCK[],5,FALSE),"-")</f>
        <v>-</v>
      </c>
      <c r="G2052" s="51">
        <v>1</v>
      </c>
      <c r="H2052" s="52">
        <v>20</v>
      </c>
      <c r="I2052" s="16">
        <f>VENTAS[[#This Row],[Cantidad]]*VENTAS[[#This Row],[Precio Venta]]</f>
        <v>20</v>
      </c>
      <c r="J2052" s="16">
        <f>IF(VENTAS[[#This Row],[Nombre del Gestor]]&gt;1,VENTAS[[#This Row],[Total]]*10%,0)</f>
        <v>2</v>
      </c>
      <c r="K20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052" s="16">
        <f>VENTAS[[#This Row],[Total]]-VENTAS[[#This Row],[Comisión 10%]]-VENTAS[[#This Row],[Costo SIN Comision]]</f>
        <v>-2</v>
      </c>
      <c r="M2052" s="52" t="s">
        <v>20994</v>
      </c>
      <c r="N2052" s="53" t="s">
        <v>21526</v>
      </c>
    </row>
    <row r="2053" s="4" customFormat="1" ht="20" customHeight="1" spans="1:14">
      <c r="A2053" s="50">
        <v>45596</v>
      </c>
      <c r="B2053" s="51" t="s">
        <v>20994</v>
      </c>
      <c r="C2053" s="51" t="s">
        <v>20994</v>
      </c>
      <c r="D2053" s="51" t="s">
        <v>20377</v>
      </c>
      <c r="E2053" s="51" t="s">
        <v>20948</v>
      </c>
      <c r="F2053" s="15" t="str">
        <f>IFERROR(VLOOKUP(VENTAS[[#This Row],[Código del producto Vendido]],STOCK[],5,FALSE),"-")</f>
        <v>-</v>
      </c>
      <c r="G2053" s="51">
        <v>1</v>
      </c>
      <c r="H2053" s="52">
        <v>15</v>
      </c>
      <c r="I2053" s="16">
        <f>VENTAS[[#This Row],[Cantidad]]*VENTAS[[#This Row],[Precio Venta]]</f>
        <v>15</v>
      </c>
      <c r="J2053" s="16">
        <f>IF(VENTAS[[#This Row],[Nombre del Gestor]]&gt;1,VENTAS[[#This Row],[Total]]*10%,0)</f>
        <v>1.5</v>
      </c>
      <c r="K20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053" s="16">
        <f>VENTAS[[#This Row],[Total]]-VENTAS[[#This Row],[Comisión 10%]]-VENTAS[[#This Row],[Costo SIN Comision]]</f>
        <v>-1.5</v>
      </c>
      <c r="M2053" s="52" t="s">
        <v>20994</v>
      </c>
      <c r="N2053" s="53" t="s">
        <v>21527</v>
      </c>
    </row>
    <row r="2054" s="4" customFormat="1" ht="20" customHeight="1" spans="1:14">
      <c r="A2054" s="50">
        <v>45596</v>
      </c>
      <c r="B2054" s="51" t="s">
        <v>20994</v>
      </c>
      <c r="C2054" s="51" t="s">
        <v>20994</v>
      </c>
      <c r="D2054" s="51" t="s">
        <v>20819</v>
      </c>
      <c r="E2054" s="51" t="s">
        <v>21394</v>
      </c>
      <c r="F2054" s="15" t="str">
        <f>IFERROR(VLOOKUP(VENTAS[[#This Row],[Código del producto Vendido]],STOCK[],5,FALSE),"-")</f>
        <v>-</v>
      </c>
      <c r="G2054" s="51">
        <v>1</v>
      </c>
      <c r="H2054" s="52">
        <v>10</v>
      </c>
      <c r="I2054" s="16">
        <f>VENTAS[[#This Row],[Cantidad]]*VENTAS[[#This Row],[Precio Venta]]</f>
        <v>10</v>
      </c>
      <c r="J2054" s="16">
        <f>IF(VENTAS[[#This Row],[Nombre del Gestor]]&gt;1,VENTAS[[#This Row],[Total]]*10%,0)</f>
        <v>1</v>
      </c>
      <c r="K20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2054" s="16">
        <f>VENTAS[[#This Row],[Total]]-VENTAS[[#This Row],[Comisión 10%]]-VENTAS[[#This Row],[Costo SIN Comision]]</f>
        <v>-1</v>
      </c>
      <c r="M2054" s="52" t="s">
        <v>20994</v>
      </c>
      <c r="N2054" s="53" t="s">
        <v>21528</v>
      </c>
    </row>
    <row r="2055" s="4" customFormat="1" ht="20" customHeight="1" spans="1:14">
      <c r="A2055" s="50">
        <v>45596</v>
      </c>
      <c r="B2055" s="51" t="s">
        <v>20994</v>
      </c>
      <c r="C2055" s="51" t="s">
        <v>20994</v>
      </c>
      <c r="D2055" s="51" t="s">
        <v>20395</v>
      </c>
      <c r="E2055" s="51" t="s">
        <v>21529</v>
      </c>
      <c r="F2055" s="15" t="str">
        <f>IFERROR(VLOOKUP(VENTAS[[#This Row],[Código del producto Vendido]],STOCK[],5,FALSE),"-")</f>
        <v>-</v>
      </c>
      <c r="G2055" s="51">
        <v>1</v>
      </c>
      <c r="H2055" s="52">
        <v>17.5</v>
      </c>
      <c r="I2055" s="16">
        <f>VENTAS[[#This Row],[Cantidad]]*VENTAS[[#This Row],[Precio Venta]]</f>
        <v>17.5</v>
      </c>
      <c r="J2055" s="16">
        <f>IF(VENTAS[[#This Row],[Nombre del Gestor]]&gt;1,VENTAS[[#This Row],[Total]]*10%,0)</f>
        <v>1.75</v>
      </c>
      <c r="K20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17.5</v>
      </c>
      <c r="L2055" s="16">
        <f>VENTAS[[#This Row],[Total]]-VENTAS[[#This Row],[Comisión 10%]]-VENTAS[[#This Row],[Costo SIN Comision]]</f>
        <v>-1.75</v>
      </c>
      <c r="M2055" s="52" t="s">
        <v>20994</v>
      </c>
      <c r="N2055" s="53" t="s">
        <v>21530</v>
      </c>
    </row>
    <row r="2056" s="4" customFormat="1" ht="20" customHeight="1" spans="1:14">
      <c r="A2056" s="50">
        <v>45596</v>
      </c>
      <c r="B2056" s="51" t="s">
        <v>20994</v>
      </c>
      <c r="C2056" s="51" t="s">
        <v>20994</v>
      </c>
      <c r="D2056" s="51" t="s">
        <v>21069</v>
      </c>
      <c r="E2056" s="51" t="s">
        <v>21275</v>
      </c>
      <c r="F2056" s="15" t="str">
        <f>IFERROR(VLOOKUP(VENTAS[[#This Row],[Código del producto Vendido]],STOCK[],5,FALSE),"-")</f>
        <v>-</v>
      </c>
      <c r="G2056" s="51">
        <v>1</v>
      </c>
      <c r="H2056" s="52">
        <v>5</v>
      </c>
      <c r="I2056" s="16">
        <f>VENTAS[[#This Row],[Cantidad]]*VENTAS[[#This Row],[Precio Venta]]</f>
        <v>5</v>
      </c>
      <c r="J2056" s="16">
        <f>IF(VENTAS[[#This Row],[Nombre del Gestor]]&gt;1,VENTAS[[#This Row],[Total]]*10%,0)</f>
        <v>0.5</v>
      </c>
      <c r="K20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2056" s="16">
        <f>VENTAS[[#This Row],[Total]]-VENTAS[[#This Row],[Comisión 10%]]-VENTAS[[#This Row],[Costo SIN Comision]]</f>
        <v>-0.5</v>
      </c>
      <c r="M2056" s="52" t="s">
        <v>20994</v>
      </c>
      <c r="N2056" s="53" t="s">
        <v>21531</v>
      </c>
    </row>
    <row r="2057" s="4" customFormat="1" ht="20" customHeight="1" spans="1:14">
      <c r="A2057" s="50">
        <v>45596</v>
      </c>
      <c r="B2057" s="51" t="s">
        <v>20994</v>
      </c>
      <c r="C2057" s="51" t="s">
        <v>20994</v>
      </c>
      <c r="D2057" s="51" t="s">
        <v>20994</v>
      </c>
      <c r="E2057" s="51" t="s">
        <v>21335</v>
      </c>
      <c r="F2057" s="15" t="str">
        <f>IFERROR(VLOOKUP(VENTAS[[#This Row],[Código del producto Vendido]],STOCK[],5,FALSE),"-")</f>
        <v>-</v>
      </c>
      <c r="G2057" s="51">
        <v>1</v>
      </c>
      <c r="H2057" s="52">
        <v>6</v>
      </c>
      <c r="I2057" s="16">
        <f>VENTAS[[#This Row],[Cantidad]]*VENTAS[[#This Row],[Precio Venta]]</f>
        <v>6</v>
      </c>
      <c r="J2057" s="16">
        <f>IF(VENTAS[[#This Row],[Nombre del Gestor]]&gt;1,VENTAS[[#This Row],[Total]]*10%,0)</f>
        <v>0.6</v>
      </c>
      <c r="K20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</v>
      </c>
      <c r="L2057" s="16">
        <f>VENTAS[[#This Row],[Total]]-VENTAS[[#This Row],[Comisión 10%]]-VENTAS[[#This Row],[Costo SIN Comision]]</f>
        <v>-0.6</v>
      </c>
      <c r="M2057" s="52" t="s">
        <v>20994</v>
      </c>
      <c r="N2057" s="53" t="s">
        <v>21532</v>
      </c>
    </row>
    <row r="2058" s="4" customFormat="1" ht="20" customHeight="1" spans="1:14">
      <c r="A2058" s="50">
        <v>45596</v>
      </c>
      <c r="B2058" s="51" t="s">
        <v>20994</v>
      </c>
      <c r="C2058" s="51" t="s">
        <v>20994</v>
      </c>
      <c r="D2058" s="51" t="s">
        <v>20994</v>
      </c>
      <c r="E2058" s="51" t="s">
        <v>21273</v>
      </c>
      <c r="F2058" s="15" t="str">
        <f>IFERROR(VLOOKUP(VENTAS[[#This Row],[Código del producto Vendido]],STOCK[],5,FALSE),"-")</f>
        <v>-</v>
      </c>
      <c r="G2058" s="51">
        <v>1</v>
      </c>
      <c r="H2058" s="52">
        <v>8</v>
      </c>
      <c r="I2058" s="16">
        <f>VENTAS[[#This Row],[Cantidad]]*VENTAS[[#This Row],[Precio Venta]]</f>
        <v>8</v>
      </c>
      <c r="J2058" s="16">
        <f>IF(VENTAS[[#This Row],[Nombre del Gestor]]&gt;1,VENTAS[[#This Row],[Total]]*10%,0)</f>
        <v>0.8</v>
      </c>
      <c r="K20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2058" s="16">
        <f>VENTAS[[#This Row],[Total]]-VENTAS[[#This Row],[Comisión 10%]]-VENTAS[[#This Row],[Costo SIN Comision]]</f>
        <v>-0.8</v>
      </c>
      <c r="M2058" s="52" t="s">
        <v>20994</v>
      </c>
      <c r="N2058" s="53" t="s">
        <v>21533</v>
      </c>
    </row>
    <row r="2059" s="4" customFormat="1" ht="20" customHeight="1" spans="1:14">
      <c r="A2059" s="50">
        <v>45596</v>
      </c>
      <c r="B2059" s="51" t="s">
        <v>20994</v>
      </c>
      <c r="C2059" s="51" t="s">
        <v>20994</v>
      </c>
      <c r="D2059" s="51" t="s">
        <v>19647</v>
      </c>
      <c r="E2059" s="51" t="s">
        <v>21163</v>
      </c>
      <c r="F2059" s="15" t="str">
        <f>IFERROR(VLOOKUP(VENTAS[[#This Row],[Código del producto Vendido]],STOCK[],5,FALSE),"-")</f>
        <v>-</v>
      </c>
      <c r="G2059" s="51">
        <v>1</v>
      </c>
      <c r="H2059" s="52">
        <v>2</v>
      </c>
      <c r="I2059" s="16">
        <f>VENTAS[[#This Row],[Cantidad]]*VENTAS[[#This Row],[Precio Venta]]</f>
        <v>2</v>
      </c>
      <c r="J2059" s="16">
        <f>IF(VENTAS[[#This Row],[Nombre del Gestor]]&gt;1,VENTAS[[#This Row],[Total]]*10%,0)</f>
        <v>0.2</v>
      </c>
      <c r="K20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</v>
      </c>
      <c r="L2059" s="16">
        <f>VENTAS[[#This Row],[Total]]-VENTAS[[#This Row],[Comisión 10%]]-VENTAS[[#This Row],[Costo SIN Comision]]</f>
        <v>-0.2</v>
      </c>
      <c r="M2059" s="52" t="s">
        <v>20994</v>
      </c>
      <c r="N2059" s="53" t="s">
        <v>21534</v>
      </c>
    </row>
    <row r="2060" s="4" customFormat="1" ht="20" customHeight="1" spans="1:14">
      <c r="A2060" s="50">
        <v>45596</v>
      </c>
      <c r="B2060" s="51" t="s">
        <v>20994</v>
      </c>
      <c r="C2060" s="51" t="s">
        <v>20994</v>
      </c>
      <c r="D2060" s="51" t="s">
        <v>21069</v>
      </c>
      <c r="E2060" s="51" t="s">
        <v>21163</v>
      </c>
      <c r="F2060" s="15" t="str">
        <f>IFERROR(VLOOKUP(VENTAS[[#This Row],[Código del producto Vendido]],STOCK[],5,FALSE),"-")</f>
        <v>-</v>
      </c>
      <c r="G2060" s="51">
        <v>1</v>
      </c>
      <c r="H2060" s="52">
        <v>4</v>
      </c>
      <c r="I2060" s="16">
        <f>VENTAS[[#This Row],[Cantidad]]*VENTAS[[#This Row],[Precio Venta]]</f>
        <v>4</v>
      </c>
      <c r="J2060" s="16">
        <f>IF(VENTAS[[#This Row],[Nombre del Gestor]]&gt;1,VENTAS[[#This Row],[Total]]*10%,0)</f>
        <v>0.4</v>
      </c>
      <c r="K20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2060" s="16">
        <f>VENTAS[[#This Row],[Total]]-VENTAS[[#This Row],[Comisión 10%]]-VENTAS[[#This Row],[Costo SIN Comision]]</f>
        <v>-0.4</v>
      </c>
      <c r="M2060" s="52" t="s">
        <v>20994</v>
      </c>
      <c r="N2060" s="53" t="s">
        <v>21535</v>
      </c>
    </row>
    <row r="2061" s="4" customFormat="1" ht="20" customHeight="1" spans="1:14">
      <c r="A2061" s="50">
        <v>45596</v>
      </c>
      <c r="B2061" s="51" t="s">
        <v>20994</v>
      </c>
      <c r="C2061" s="51" t="s">
        <v>20994</v>
      </c>
      <c r="D2061" s="51" t="s">
        <v>20994</v>
      </c>
      <c r="E2061" s="51" t="s">
        <v>21163</v>
      </c>
      <c r="F2061" s="15" t="str">
        <f>IFERROR(VLOOKUP(VENTAS[[#This Row],[Código del producto Vendido]],STOCK[],5,FALSE),"-")</f>
        <v>-</v>
      </c>
      <c r="G2061" s="51">
        <v>1</v>
      </c>
      <c r="H2061" s="52">
        <v>4</v>
      </c>
      <c r="I2061" s="16">
        <f>VENTAS[[#This Row],[Cantidad]]*VENTAS[[#This Row],[Precio Venta]]</f>
        <v>4</v>
      </c>
      <c r="J2061" s="16">
        <f>IF(VENTAS[[#This Row],[Nombre del Gestor]]&gt;1,VENTAS[[#This Row],[Total]]*10%,0)</f>
        <v>0.4</v>
      </c>
      <c r="K20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2061" s="16">
        <f>VENTAS[[#This Row],[Total]]-VENTAS[[#This Row],[Comisión 10%]]-VENTAS[[#This Row],[Costo SIN Comision]]</f>
        <v>-0.4</v>
      </c>
      <c r="M2061" s="52" t="s">
        <v>20994</v>
      </c>
      <c r="N2061" s="53" t="s">
        <v>21536</v>
      </c>
    </row>
    <row r="2062" s="4" customFormat="1" ht="20" customHeight="1" spans="1:14">
      <c r="A2062" s="50">
        <v>45596</v>
      </c>
      <c r="B2062" s="51" t="s">
        <v>20994</v>
      </c>
      <c r="C2062" s="51" t="s">
        <v>20994</v>
      </c>
      <c r="D2062" s="51" t="s">
        <v>20994</v>
      </c>
      <c r="E2062" s="51" t="s">
        <v>21205</v>
      </c>
      <c r="F2062" s="15" t="str">
        <f>IFERROR(VLOOKUP(VENTAS[[#This Row],[Código del producto Vendido]],STOCK[],5,FALSE),"-")</f>
        <v>-</v>
      </c>
      <c r="G2062" s="51">
        <v>1</v>
      </c>
      <c r="H2062" s="52">
        <v>8</v>
      </c>
      <c r="I2062" s="16">
        <f>VENTAS[[#This Row],[Cantidad]]*VENTAS[[#This Row],[Precio Venta]]</f>
        <v>8</v>
      </c>
      <c r="J2062" s="16">
        <f>IF(VENTAS[[#This Row],[Nombre del Gestor]]&gt;1,VENTAS[[#This Row],[Total]]*10%,0)</f>
        <v>0.8</v>
      </c>
      <c r="K20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2062" s="16">
        <f>VENTAS[[#This Row],[Total]]-VENTAS[[#This Row],[Comisión 10%]]-VENTAS[[#This Row],[Costo SIN Comision]]</f>
        <v>-0.8</v>
      </c>
      <c r="M2062" s="52" t="s">
        <v>20994</v>
      </c>
      <c r="N2062" s="53" t="s">
        <v>21537</v>
      </c>
    </row>
    <row r="2063" s="4" customFormat="1" ht="20" customHeight="1" spans="1:14">
      <c r="A2063" s="50">
        <v>45596</v>
      </c>
      <c r="B2063" s="51" t="s">
        <v>20994</v>
      </c>
      <c r="C2063" s="51" t="s">
        <v>20994</v>
      </c>
      <c r="D2063" s="51" t="s">
        <v>20994</v>
      </c>
      <c r="E2063" s="51" t="s">
        <v>21483</v>
      </c>
      <c r="F2063" s="15" t="str">
        <f>IFERROR(VLOOKUP(VENTAS[[#This Row],[Código del producto Vendido]],STOCK[],5,FALSE),"-")</f>
        <v>-</v>
      </c>
      <c r="G2063" s="51">
        <v>1</v>
      </c>
      <c r="H2063" s="52">
        <v>13</v>
      </c>
      <c r="I2063" s="16">
        <f>VENTAS[[#This Row],[Cantidad]]*VENTAS[[#This Row],[Precio Venta]]</f>
        <v>13</v>
      </c>
      <c r="J2063" s="16">
        <f>IF(VENTAS[[#This Row],[Nombre del Gestor]]&gt;1,VENTAS[[#This Row],[Total]]*10%,0)</f>
        <v>1.3</v>
      </c>
      <c r="K20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2063" s="16">
        <f>VENTAS[[#This Row],[Total]]-VENTAS[[#This Row],[Comisión 10%]]-VENTAS[[#This Row],[Costo SIN Comision]]</f>
        <v>-1.3</v>
      </c>
      <c r="M2063" s="52" t="s">
        <v>20994</v>
      </c>
      <c r="N2063" s="53" t="s">
        <v>21538</v>
      </c>
    </row>
    <row r="2064" s="4" customFormat="1" ht="20" customHeight="1" spans="1:14">
      <c r="A2064" s="50">
        <v>45596</v>
      </c>
      <c r="B2064" s="51" t="s">
        <v>20994</v>
      </c>
      <c r="C2064" s="51" t="s">
        <v>20994</v>
      </c>
      <c r="D2064" s="51" t="s">
        <v>20994</v>
      </c>
      <c r="E2064" s="51" t="s">
        <v>21539</v>
      </c>
      <c r="F2064" s="15" t="str">
        <f>IFERROR(VLOOKUP(VENTAS[[#This Row],[Código del producto Vendido]],STOCK[],5,FALSE),"-")</f>
        <v>-</v>
      </c>
      <c r="G2064" s="51">
        <v>1</v>
      </c>
      <c r="H2064" s="52">
        <v>20</v>
      </c>
      <c r="I2064" s="16">
        <f>VENTAS[[#This Row],[Cantidad]]*VENTAS[[#This Row],[Precio Venta]]</f>
        <v>20</v>
      </c>
      <c r="J2064" s="16">
        <f>IF(VENTAS[[#This Row],[Nombre del Gestor]]&gt;1,VENTAS[[#This Row],[Total]]*10%,0)</f>
        <v>2</v>
      </c>
      <c r="K20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064" s="16">
        <f>VENTAS[[#This Row],[Total]]-VENTAS[[#This Row],[Comisión 10%]]-VENTAS[[#This Row],[Costo SIN Comision]]</f>
        <v>-2</v>
      </c>
      <c r="M2064" s="52" t="s">
        <v>20994</v>
      </c>
      <c r="N2064" s="53" t="s">
        <v>21540</v>
      </c>
    </row>
    <row r="2065" s="4" customFormat="1" ht="20" customHeight="1" spans="1:14">
      <c r="A2065" s="50">
        <v>45596</v>
      </c>
      <c r="B2065" s="51" t="s">
        <v>20994</v>
      </c>
      <c r="C2065" s="51" t="s">
        <v>20994</v>
      </c>
      <c r="D2065" s="51" t="s">
        <v>20994</v>
      </c>
      <c r="E2065" s="51" t="s">
        <v>21369</v>
      </c>
      <c r="F2065" s="15" t="str">
        <f>IFERROR(VLOOKUP(VENTAS[[#This Row],[Código del producto Vendido]],STOCK[],5,FALSE),"-")</f>
        <v>-</v>
      </c>
      <c r="G2065" s="51">
        <v>1</v>
      </c>
      <c r="H2065" s="52">
        <v>20</v>
      </c>
      <c r="I2065" s="16">
        <f>VENTAS[[#This Row],[Cantidad]]*VENTAS[[#This Row],[Precio Venta]]</f>
        <v>20</v>
      </c>
      <c r="J2065" s="16">
        <f>IF(VENTAS[[#This Row],[Nombre del Gestor]]&gt;1,VENTAS[[#This Row],[Total]]*10%,0)</f>
        <v>2</v>
      </c>
      <c r="K20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065" s="16">
        <f>VENTAS[[#This Row],[Total]]-VENTAS[[#This Row],[Comisión 10%]]-VENTAS[[#This Row],[Costo SIN Comision]]</f>
        <v>-2</v>
      </c>
      <c r="M2065" s="52" t="s">
        <v>20994</v>
      </c>
      <c r="N2065" s="53" t="s">
        <v>21541</v>
      </c>
    </row>
    <row r="2066" s="4" customFormat="1" ht="20" customHeight="1" spans="1:14">
      <c r="A2066" s="50">
        <v>45596</v>
      </c>
      <c r="B2066" s="51" t="s">
        <v>20994</v>
      </c>
      <c r="C2066" s="51" t="s">
        <v>20994</v>
      </c>
      <c r="D2066" s="51" t="s">
        <v>20505</v>
      </c>
      <c r="E2066" s="51" t="s">
        <v>21447</v>
      </c>
      <c r="F2066" s="15" t="str">
        <f>IFERROR(VLOOKUP(VENTAS[[#This Row],[Código del producto Vendido]],STOCK[],5,FALSE),"-")</f>
        <v>-</v>
      </c>
      <c r="G2066" s="51">
        <v>1</v>
      </c>
      <c r="H2066" s="52">
        <v>20</v>
      </c>
      <c r="I2066" s="16">
        <f>VENTAS[[#This Row],[Cantidad]]*VENTAS[[#This Row],[Precio Venta]]</f>
        <v>20</v>
      </c>
      <c r="J2066" s="16">
        <f>IF(VENTAS[[#This Row],[Nombre del Gestor]]&gt;1,VENTAS[[#This Row],[Total]]*10%,0)</f>
        <v>2</v>
      </c>
      <c r="K20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066" s="16">
        <f>VENTAS[[#This Row],[Total]]-VENTAS[[#This Row],[Comisión 10%]]-VENTAS[[#This Row],[Costo SIN Comision]]</f>
        <v>-2</v>
      </c>
      <c r="M2066" s="52" t="s">
        <v>20994</v>
      </c>
      <c r="N2066" s="53" t="s">
        <v>21542</v>
      </c>
    </row>
    <row r="2067" s="4" customFormat="1" ht="20" customHeight="1" spans="1:14">
      <c r="A2067" s="50">
        <v>45596</v>
      </c>
      <c r="B2067" s="51" t="s">
        <v>20994</v>
      </c>
      <c r="C2067" s="51" t="s">
        <v>20994</v>
      </c>
      <c r="D2067" s="51" t="s">
        <v>20505</v>
      </c>
      <c r="E2067" s="51" t="s">
        <v>21369</v>
      </c>
      <c r="F2067" s="15" t="str">
        <f>IFERROR(VLOOKUP(VENTAS[[#This Row],[Código del producto Vendido]],STOCK[],5,FALSE),"-")</f>
        <v>-</v>
      </c>
      <c r="G2067" s="51">
        <v>1</v>
      </c>
      <c r="H2067" s="52">
        <v>20</v>
      </c>
      <c r="I2067" s="16">
        <f>VENTAS[[#This Row],[Cantidad]]*VENTAS[[#This Row],[Precio Venta]]</f>
        <v>20</v>
      </c>
      <c r="J2067" s="16">
        <f>IF(VENTAS[[#This Row],[Nombre del Gestor]]&gt;1,VENTAS[[#This Row],[Total]]*10%,0)</f>
        <v>2</v>
      </c>
      <c r="K20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067" s="16">
        <f>VENTAS[[#This Row],[Total]]-VENTAS[[#This Row],[Comisión 10%]]-VENTAS[[#This Row],[Costo SIN Comision]]</f>
        <v>-2</v>
      </c>
      <c r="M2067" s="52" t="s">
        <v>20994</v>
      </c>
      <c r="N2067" s="53" t="s">
        <v>21543</v>
      </c>
    </row>
    <row r="2068" s="4" customFormat="1" ht="20" customHeight="1" spans="1:14">
      <c r="A2068" s="50">
        <v>45596</v>
      </c>
      <c r="B2068" s="51" t="s">
        <v>20994</v>
      </c>
      <c r="C2068" s="51" t="s">
        <v>20994</v>
      </c>
      <c r="D2068" s="51" t="s">
        <v>19647</v>
      </c>
      <c r="E2068" s="51" t="s">
        <v>21544</v>
      </c>
      <c r="F2068" s="15" t="str">
        <f>IFERROR(VLOOKUP(VENTAS[[#This Row],[Código del producto Vendido]],STOCK[],5,FALSE),"-")</f>
        <v>-</v>
      </c>
      <c r="G2068" s="51">
        <v>1</v>
      </c>
      <c r="H2068" s="52">
        <v>17.5</v>
      </c>
      <c r="I2068" s="16">
        <f>VENTAS[[#This Row],[Cantidad]]*VENTAS[[#This Row],[Precio Venta]]</f>
        <v>17.5</v>
      </c>
      <c r="J2068" s="16">
        <f>IF(VENTAS[[#This Row],[Nombre del Gestor]]&gt;1,VENTAS[[#This Row],[Total]]*10%,0)</f>
        <v>1.75</v>
      </c>
      <c r="K20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17.5</v>
      </c>
      <c r="L2068" s="16">
        <f>VENTAS[[#This Row],[Total]]-VENTAS[[#This Row],[Comisión 10%]]-VENTAS[[#This Row],[Costo SIN Comision]]</f>
        <v>-1.75</v>
      </c>
      <c r="M2068" s="52" t="s">
        <v>20994</v>
      </c>
      <c r="N2068" s="53" t="s">
        <v>21545</v>
      </c>
    </row>
    <row r="2069" s="4" customFormat="1" ht="20" customHeight="1" spans="1:14">
      <c r="A2069" s="50">
        <v>45596</v>
      </c>
      <c r="B2069" s="51" t="s">
        <v>20994</v>
      </c>
      <c r="C2069" s="51" t="s">
        <v>20994</v>
      </c>
      <c r="D2069" s="51" t="s">
        <v>19647</v>
      </c>
      <c r="E2069" s="51" t="s">
        <v>21546</v>
      </c>
      <c r="F2069" s="15" t="str">
        <f>IFERROR(VLOOKUP(VENTAS[[#This Row],[Código del producto Vendido]],STOCK[],5,FALSE),"-")</f>
        <v>-</v>
      </c>
      <c r="G2069" s="51">
        <v>1</v>
      </c>
      <c r="H2069" s="52">
        <v>17.5</v>
      </c>
      <c r="I2069" s="16">
        <f>VENTAS[[#This Row],[Cantidad]]*VENTAS[[#This Row],[Precio Venta]]</f>
        <v>17.5</v>
      </c>
      <c r="J2069" s="16">
        <f>IF(VENTAS[[#This Row],[Nombre del Gestor]]&gt;1,VENTAS[[#This Row],[Total]]*10%,0)</f>
        <v>1.75</v>
      </c>
      <c r="K20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17.5</v>
      </c>
      <c r="L2069" s="16">
        <f>VENTAS[[#This Row],[Total]]-VENTAS[[#This Row],[Comisión 10%]]-VENTAS[[#This Row],[Costo SIN Comision]]</f>
        <v>-1.75</v>
      </c>
      <c r="M2069" s="52" t="s">
        <v>20994</v>
      </c>
      <c r="N2069" s="53" t="s">
        <v>21547</v>
      </c>
    </row>
    <row r="2070" s="4" customFormat="1" ht="20" customHeight="1" spans="1:14">
      <c r="A2070" s="50">
        <v>45596</v>
      </c>
      <c r="B2070" s="51" t="s">
        <v>20994</v>
      </c>
      <c r="C2070" s="51" t="s">
        <v>20994</v>
      </c>
      <c r="D2070" s="51" t="s">
        <v>19799</v>
      </c>
      <c r="E2070" s="51" t="s">
        <v>21394</v>
      </c>
      <c r="F2070" s="15" t="str">
        <f>IFERROR(VLOOKUP(VENTAS[[#This Row],[Código del producto Vendido]],STOCK[],5,FALSE),"-")</f>
        <v>-</v>
      </c>
      <c r="G2070" s="51">
        <v>1</v>
      </c>
      <c r="H2070" s="52">
        <v>10</v>
      </c>
      <c r="I2070" s="16">
        <f>VENTAS[[#This Row],[Cantidad]]*VENTAS[[#This Row],[Precio Venta]]</f>
        <v>10</v>
      </c>
      <c r="J2070" s="16">
        <f>IF(VENTAS[[#This Row],[Nombre del Gestor]]&gt;1,VENTAS[[#This Row],[Total]]*10%,0)</f>
        <v>1</v>
      </c>
      <c r="K20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2070" s="16">
        <f>VENTAS[[#This Row],[Total]]-VENTAS[[#This Row],[Comisión 10%]]-VENTAS[[#This Row],[Costo SIN Comision]]</f>
        <v>-1</v>
      </c>
      <c r="M2070" s="52" t="s">
        <v>20994</v>
      </c>
      <c r="N2070" s="53" t="s">
        <v>21548</v>
      </c>
    </row>
    <row r="2071" s="4" customFormat="1" ht="20" customHeight="1" spans="1:14">
      <c r="A2071" s="50">
        <v>45596</v>
      </c>
      <c r="B2071" s="51" t="s">
        <v>20994</v>
      </c>
      <c r="C2071" s="51" t="s">
        <v>20994</v>
      </c>
      <c r="D2071" s="51" t="s">
        <v>21069</v>
      </c>
      <c r="E2071" s="51" t="s">
        <v>21394</v>
      </c>
      <c r="F2071" s="15" t="str">
        <f>IFERROR(VLOOKUP(VENTAS[[#This Row],[Código del producto Vendido]],STOCK[],5,FALSE),"-")</f>
        <v>-</v>
      </c>
      <c r="G2071" s="51">
        <v>1</v>
      </c>
      <c r="H2071" s="52">
        <v>10</v>
      </c>
      <c r="I2071" s="16">
        <f>VENTAS[[#This Row],[Cantidad]]*VENTAS[[#This Row],[Precio Venta]]</f>
        <v>10</v>
      </c>
      <c r="J2071" s="16">
        <f>IF(VENTAS[[#This Row],[Nombre del Gestor]]&gt;1,VENTAS[[#This Row],[Total]]*10%,0)</f>
        <v>1</v>
      </c>
      <c r="K20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2071" s="16">
        <f>VENTAS[[#This Row],[Total]]-VENTAS[[#This Row],[Comisión 10%]]-VENTAS[[#This Row],[Costo SIN Comision]]</f>
        <v>-1</v>
      </c>
      <c r="M2071" s="52" t="s">
        <v>20994</v>
      </c>
      <c r="N2071" s="53" t="s">
        <v>21549</v>
      </c>
    </row>
    <row r="2072" s="4" customFormat="1" ht="20" customHeight="1" spans="1:14">
      <c r="A2072" s="50">
        <v>45596</v>
      </c>
      <c r="B2072" s="51" t="s">
        <v>20994</v>
      </c>
      <c r="C2072" s="51" t="s">
        <v>20994</v>
      </c>
      <c r="D2072" s="51" t="s">
        <v>20395</v>
      </c>
      <c r="E2072" s="51" t="s">
        <v>21550</v>
      </c>
      <c r="F2072" s="15" t="str">
        <f>IFERROR(VLOOKUP(VENTAS[[#This Row],[Código del producto Vendido]],STOCK[],5,FALSE),"-")</f>
        <v>-</v>
      </c>
      <c r="G2072" s="51">
        <v>1</v>
      </c>
      <c r="H2072" s="52">
        <v>28</v>
      </c>
      <c r="I2072" s="16">
        <f>VENTAS[[#This Row],[Cantidad]]*VENTAS[[#This Row],[Precio Venta]]</f>
        <v>28</v>
      </c>
      <c r="J2072" s="16">
        <f>IF(VENTAS[[#This Row],[Nombre del Gestor]]&gt;1,VENTAS[[#This Row],[Total]]*10%,0)</f>
        <v>2.8</v>
      </c>
      <c r="K20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2072" s="16">
        <f>VENTAS[[#This Row],[Total]]-VENTAS[[#This Row],[Comisión 10%]]-VENTAS[[#This Row],[Costo SIN Comision]]</f>
        <v>-2.8</v>
      </c>
      <c r="M2072" s="52" t="s">
        <v>20994</v>
      </c>
      <c r="N2072" s="53" t="s">
        <v>21551</v>
      </c>
    </row>
    <row r="2073" s="4" customFormat="1" ht="20" customHeight="1" spans="1:14">
      <c r="A2073" s="50">
        <v>45596</v>
      </c>
      <c r="B2073" s="51" t="s">
        <v>20994</v>
      </c>
      <c r="C2073" s="51" t="s">
        <v>20994</v>
      </c>
      <c r="D2073" s="51" t="s">
        <v>20377</v>
      </c>
      <c r="E2073" s="51" t="s">
        <v>21552</v>
      </c>
      <c r="F2073" s="15" t="str">
        <f>IFERROR(VLOOKUP(VENTAS[[#This Row],[Código del producto Vendido]],STOCK[],5,FALSE),"-")</f>
        <v>-</v>
      </c>
      <c r="G2073" s="51">
        <v>1</v>
      </c>
      <c r="H2073" s="52">
        <v>25</v>
      </c>
      <c r="I2073" s="16">
        <f>VENTAS[[#This Row],[Cantidad]]*VENTAS[[#This Row],[Precio Venta]]</f>
        <v>25</v>
      </c>
      <c r="J2073" s="16">
        <f>IF(VENTAS[[#This Row],[Nombre del Gestor]]&gt;1,VENTAS[[#This Row],[Total]]*10%,0)</f>
        <v>2.5</v>
      </c>
      <c r="K20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73" s="16">
        <f>VENTAS[[#This Row],[Total]]-VENTAS[[#This Row],[Comisión 10%]]-VENTAS[[#This Row],[Costo SIN Comision]]</f>
        <v>-2.5</v>
      </c>
      <c r="M2073" s="52" t="s">
        <v>20994</v>
      </c>
      <c r="N2073" s="53" t="s">
        <v>21553</v>
      </c>
    </row>
    <row r="2074" s="4" customFormat="1" ht="20" customHeight="1" spans="1:14">
      <c r="A2074" s="50">
        <v>45596</v>
      </c>
      <c r="B2074" s="51" t="s">
        <v>20994</v>
      </c>
      <c r="C2074" s="51" t="s">
        <v>20994</v>
      </c>
      <c r="D2074" s="51" t="s">
        <v>21554</v>
      </c>
      <c r="E2074" s="51" t="s">
        <v>21555</v>
      </c>
      <c r="F2074" s="15" t="str">
        <f>IFERROR(VLOOKUP(VENTAS[[#This Row],[Código del producto Vendido]],STOCK[],5,FALSE),"-")</f>
        <v>-</v>
      </c>
      <c r="G2074" s="51">
        <v>1</v>
      </c>
      <c r="H2074" s="52">
        <v>25</v>
      </c>
      <c r="I2074" s="16">
        <f>VENTAS[[#This Row],[Cantidad]]*VENTAS[[#This Row],[Precio Venta]]</f>
        <v>25</v>
      </c>
      <c r="J2074" s="16">
        <f>IF(VENTAS[[#This Row],[Nombre del Gestor]]&gt;1,VENTAS[[#This Row],[Total]]*10%,0)</f>
        <v>2.5</v>
      </c>
      <c r="K20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74" s="16">
        <f>VENTAS[[#This Row],[Total]]-VENTAS[[#This Row],[Comisión 10%]]-VENTAS[[#This Row],[Costo SIN Comision]]</f>
        <v>-2.5</v>
      </c>
      <c r="M2074" s="52" t="s">
        <v>20994</v>
      </c>
      <c r="N2074" s="53" t="s">
        <v>21556</v>
      </c>
    </row>
    <row r="2075" s="4" customFormat="1" ht="20" customHeight="1" spans="1:14">
      <c r="A2075" s="50">
        <v>45596</v>
      </c>
      <c r="B2075" s="51" t="s">
        <v>20994</v>
      </c>
      <c r="C2075" s="51" t="s">
        <v>20994</v>
      </c>
      <c r="D2075" s="51" t="s">
        <v>20395</v>
      </c>
      <c r="E2075" s="51" t="s">
        <v>21557</v>
      </c>
      <c r="F2075" s="15" t="str">
        <f>IFERROR(VLOOKUP(VENTAS[[#This Row],[Código del producto Vendido]],STOCK[],5,FALSE),"-")</f>
        <v>-</v>
      </c>
      <c r="G2075" s="51">
        <v>1</v>
      </c>
      <c r="H2075" s="52">
        <v>14</v>
      </c>
      <c r="I2075" s="16">
        <f>VENTAS[[#This Row],[Cantidad]]*VENTAS[[#This Row],[Precio Venta]]</f>
        <v>14</v>
      </c>
      <c r="J2075" s="16">
        <f>IF(VENTAS[[#This Row],[Nombre del Gestor]]&gt;1,VENTAS[[#This Row],[Total]]*10%,0)</f>
        <v>1.4</v>
      </c>
      <c r="K20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2075" s="16">
        <f>VENTAS[[#This Row],[Total]]-VENTAS[[#This Row],[Comisión 10%]]-VENTAS[[#This Row],[Costo SIN Comision]]</f>
        <v>-1.4</v>
      </c>
      <c r="M2075" s="52" t="s">
        <v>20994</v>
      </c>
      <c r="N2075" s="53" t="s">
        <v>21558</v>
      </c>
    </row>
    <row r="2076" s="4" customFormat="1" ht="20" customHeight="1" spans="1:14">
      <c r="A2076" s="50">
        <v>45597</v>
      </c>
      <c r="B2076" s="51" t="s">
        <v>20994</v>
      </c>
      <c r="C2076" s="51" t="s">
        <v>20994</v>
      </c>
      <c r="D2076" s="51" t="s">
        <v>20253</v>
      </c>
      <c r="E2076" s="51" t="s">
        <v>21559</v>
      </c>
      <c r="F2076" s="15" t="str">
        <f>IFERROR(VLOOKUP(VENTAS[[#This Row],[Código del producto Vendido]],STOCK[],5,FALSE),"-")</f>
        <v>-</v>
      </c>
      <c r="G2076" s="51">
        <v>1</v>
      </c>
      <c r="H2076" s="52">
        <v>15</v>
      </c>
      <c r="I2076" s="16">
        <f>VENTAS[[#This Row],[Cantidad]]*VENTAS[[#This Row],[Precio Venta]]</f>
        <v>15</v>
      </c>
      <c r="J2076" s="16">
        <f>IF(VENTAS[[#This Row],[Nombre del Gestor]]&gt;1,VENTAS[[#This Row],[Total]]*10%,0)</f>
        <v>1.5</v>
      </c>
      <c r="K20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076" s="16">
        <f>VENTAS[[#This Row],[Total]]-VENTAS[[#This Row],[Comisión 10%]]-VENTAS[[#This Row],[Costo SIN Comision]]</f>
        <v>-1.5</v>
      </c>
      <c r="M2076" s="52" t="s">
        <v>20994</v>
      </c>
      <c r="N2076" s="53" t="s">
        <v>21560</v>
      </c>
    </row>
    <row r="2077" s="4" customFormat="1" ht="20" customHeight="1" spans="1:14">
      <c r="A2077" s="50">
        <v>45597</v>
      </c>
      <c r="B2077" s="51" t="s">
        <v>20994</v>
      </c>
      <c r="C2077" s="51" t="s">
        <v>20994</v>
      </c>
      <c r="D2077" s="51" t="s">
        <v>20253</v>
      </c>
      <c r="E2077" s="51" t="s">
        <v>21561</v>
      </c>
      <c r="F2077" s="15" t="str">
        <f>IFERROR(VLOOKUP(VENTAS[[#This Row],[Código del producto Vendido]],STOCK[],5,FALSE),"-")</f>
        <v>-</v>
      </c>
      <c r="G2077" s="51">
        <v>1</v>
      </c>
      <c r="H2077" s="52">
        <v>17</v>
      </c>
      <c r="I2077" s="16">
        <f>VENTAS[[#This Row],[Cantidad]]*VENTAS[[#This Row],[Precio Venta]]</f>
        <v>17</v>
      </c>
      <c r="J2077" s="16">
        <f>IF(VENTAS[[#This Row],[Nombre del Gestor]]&gt;1,VENTAS[[#This Row],[Total]]*10%,0)</f>
        <v>1.7</v>
      </c>
      <c r="K20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2077" s="16">
        <f>VENTAS[[#This Row],[Total]]-VENTAS[[#This Row],[Comisión 10%]]-VENTAS[[#This Row],[Costo SIN Comision]]</f>
        <v>-1.7</v>
      </c>
      <c r="M2077" s="52" t="s">
        <v>20994</v>
      </c>
      <c r="N2077" s="53" t="s">
        <v>21562</v>
      </c>
    </row>
    <row r="2078" s="4" customFormat="1" ht="20" customHeight="1" spans="1:14">
      <c r="A2078" s="50">
        <v>45597</v>
      </c>
      <c r="B2078" s="51" t="s">
        <v>20994</v>
      </c>
      <c r="C2078" s="51" t="s">
        <v>20994</v>
      </c>
      <c r="D2078" s="51" t="s">
        <v>20377</v>
      </c>
      <c r="E2078" s="51" t="s">
        <v>16922</v>
      </c>
      <c r="F2078" s="15" t="str">
        <f>IFERROR(VLOOKUP(VENTAS[[#This Row],[Código del producto Vendido]],STOCK[],5,FALSE),"-")</f>
        <v>Set de bikini estilo europeo blanco en tendencia - Talla M</v>
      </c>
      <c r="G2078" s="51">
        <v>1</v>
      </c>
      <c r="H2078" s="52">
        <v>22</v>
      </c>
      <c r="I2078" s="16">
        <f>VENTAS[[#This Row],[Cantidad]]*VENTAS[[#This Row],[Precio Venta]]</f>
        <v>22</v>
      </c>
      <c r="J2078" s="16">
        <f>IF(VENTAS[[#This Row],[Nombre del Gestor]]&gt;1,VENTAS[[#This Row],[Total]]*10%,0)</f>
        <v>2.2</v>
      </c>
      <c r="K20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13.23</v>
      </c>
      <c r="L2078" s="16">
        <f>VENTAS[[#This Row],[Total]]-VENTAS[[#This Row],[Comisión 10%]]-VENTAS[[#This Row],[Costo SIN Comision]]</f>
        <v>6.57</v>
      </c>
      <c r="M2078" s="52" t="s">
        <v>20994</v>
      </c>
      <c r="N2078" s="53" t="s">
        <v>21563</v>
      </c>
    </row>
    <row r="2079" s="4" customFormat="1" ht="20" customHeight="1" spans="1:14">
      <c r="A2079" s="50">
        <v>45597</v>
      </c>
      <c r="B2079" s="51" t="s">
        <v>20994</v>
      </c>
      <c r="C2079" s="51" t="s">
        <v>20994</v>
      </c>
      <c r="D2079" s="51" t="s">
        <v>20994</v>
      </c>
      <c r="E2079" s="51" t="s">
        <v>21564</v>
      </c>
      <c r="F2079" s="15" t="str">
        <f>IFERROR(VLOOKUP(VENTAS[[#This Row],[Código del producto Vendido]],STOCK[],5,FALSE),"-")</f>
        <v>-</v>
      </c>
      <c r="G2079" s="51">
        <v>1</v>
      </c>
      <c r="H2079" s="52">
        <v>22</v>
      </c>
      <c r="I2079" s="16">
        <f>VENTAS[[#This Row],[Cantidad]]*VENTAS[[#This Row],[Precio Venta]]</f>
        <v>22</v>
      </c>
      <c r="J2079" s="16">
        <f>IF(VENTAS[[#This Row],[Nombre del Gestor]]&gt;1,VENTAS[[#This Row],[Total]]*10%,0)</f>
        <v>2.2</v>
      </c>
      <c r="K20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2079" s="16">
        <f>VENTAS[[#This Row],[Total]]-VENTAS[[#This Row],[Comisión 10%]]-VENTAS[[#This Row],[Costo SIN Comision]]</f>
        <v>-2.2</v>
      </c>
      <c r="M2079" s="52" t="s">
        <v>20994</v>
      </c>
      <c r="N2079" s="53" t="s">
        <v>21565</v>
      </c>
    </row>
    <row r="2080" s="4" customFormat="1" ht="20" customHeight="1" spans="1:14">
      <c r="A2080" s="50">
        <v>45598</v>
      </c>
      <c r="B2080" s="51" t="s">
        <v>20994</v>
      </c>
      <c r="C2080" s="51" t="s">
        <v>20994</v>
      </c>
      <c r="D2080" s="51" t="s">
        <v>20377</v>
      </c>
      <c r="E2080" s="51" t="s">
        <v>17791</v>
      </c>
      <c r="F2080" s="15" t="str">
        <f>IFERROR(VLOOKUP(VENTAS[[#This Row],[Código del producto Vendido]],STOCK[],5,FALSE),"-")</f>
        <v>Pullover slim fit blanco algodón Marca H&amp;M - Talla S</v>
      </c>
      <c r="G2080" s="51">
        <v>1</v>
      </c>
      <c r="H2080" s="52">
        <v>18</v>
      </c>
      <c r="I2080" s="16">
        <f>VENTAS[[#This Row],[Cantidad]]*VENTAS[[#This Row],[Precio Venta]]</f>
        <v>18</v>
      </c>
      <c r="J2080" s="16">
        <f>IF(VENTAS[[#This Row],[Nombre del Gestor]]&gt;1,VENTAS[[#This Row],[Total]]*10%,0)</f>
        <v>1.8</v>
      </c>
      <c r="K20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2080" s="16">
        <f>VENTAS[[#This Row],[Total]]-VENTAS[[#This Row],[Comisión 10%]]-VENTAS[[#This Row],[Costo SIN Comision]]</f>
        <v>2.2</v>
      </c>
      <c r="M2080" s="52" t="s">
        <v>20994</v>
      </c>
      <c r="N2080" s="53" t="s">
        <v>21566</v>
      </c>
    </row>
    <row r="2081" s="4" customFormat="1" ht="20" customHeight="1" spans="1:14">
      <c r="A2081" s="50">
        <v>45598</v>
      </c>
      <c r="B2081" s="51" t="s">
        <v>20994</v>
      </c>
      <c r="C2081" s="51" t="s">
        <v>20994</v>
      </c>
      <c r="D2081" s="51" t="s">
        <v>20388</v>
      </c>
      <c r="E2081" s="51" t="s">
        <v>21567</v>
      </c>
      <c r="F2081" s="15" t="str">
        <f>IFERROR(VLOOKUP(VENTAS[[#This Row],[Código del producto Vendido]],STOCK[],5,FALSE),"-")</f>
        <v>-</v>
      </c>
      <c r="G2081" s="51">
        <v>1</v>
      </c>
      <c r="H2081" s="52">
        <v>30</v>
      </c>
      <c r="I2081" s="16">
        <f>VENTAS[[#This Row],[Cantidad]]*VENTAS[[#This Row],[Precio Venta]]</f>
        <v>30</v>
      </c>
      <c r="J2081" s="16">
        <f>IF(VENTAS[[#This Row],[Nombre del Gestor]]&gt;1,VENTAS[[#This Row],[Total]]*10%,0)</f>
        <v>3</v>
      </c>
      <c r="K20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081" s="16">
        <f>VENTAS[[#This Row],[Total]]-VENTAS[[#This Row],[Comisión 10%]]-VENTAS[[#This Row],[Costo SIN Comision]]</f>
        <v>-3</v>
      </c>
      <c r="M2081" s="52" t="s">
        <v>20994</v>
      </c>
      <c r="N2081" s="53" t="s">
        <v>21568</v>
      </c>
    </row>
    <row r="2082" s="4" customFormat="1" ht="20" customHeight="1" spans="1:14">
      <c r="A2082" s="50">
        <v>45598</v>
      </c>
      <c r="B2082" s="51" t="s">
        <v>20994</v>
      </c>
      <c r="C2082" s="51" t="s">
        <v>20994</v>
      </c>
      <c r="D2082" s="51" t="s">
        <v>20388</v>
      </c>
      <c r="E2082" s="51" t="s">
        <v>21561</v>
      </c>
      <c r="F2082" s="15" t="str">
        <f>IFERROR(VLOOKUP(VENTAS[[#This Row],[Código del producto Vendido]],STOCK[],5,FALSE),"-")</f>
        <v>-</v>
      </c>
      <c r="G2082" s="51">
        <v>1</v>
      </c>
      <c r="H2082" s="52">
        <v>17</v>
      </c>
      <c r="I2082" s="16">
        <f>VENTAS[[#This Row],[Cantidad]]*VENTAS[[#This Row],[Precio Venta]]</f>
        <v>17</v>
      </c>
      <c r="J2082" s="16">
        <f>IF(VENTAS[[#This Row],[Nombre del Gestor]]&gt;1,VENTAS[[#This Row],[Total]]*10%,0)</f>
        <v>1.7</v>
      </c>
      <c r="K20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2082" s="16">
        <f>VENTAS[[#This Row],[Total]]-VENTAS[[#This Row],[Comisión 10%]]-VENTAS[[#This Row],[Costo SIN Comision]]</f>
        <v>-1.7</v>
      </c>
      <c r="M2082" s="52" t="s">
        <v>20994</v>
      </c>
      <c r="N2082" s="53" t="s">
        <v>21569</v>
      </c>
    </row>
    <row r="2083" s="4" customFormat="1" ht="20" customHeight="1" spans="1:14">
      <c r="A2083" s="50">
        <v>45598</v>
      </c>
      <c r="B2083" s="51" t="s">
        <v>20994</v>
      </c>
      <c r="C2083" s="51" t="s">
        <v>20994</v>
      </c>
      <c r="D2083" s="51" t="s">
        <v>20892</v>
      </c>
      <c r="E2083" s="51" t="s">
        <v>20928</v>
      </c>
      <c r="F2083" s="15" t="str">
        <f>IFERROR(VLOOKUP(VENTAS[[#This Row],[Código del producto Vendido]],STOCK[],5,FALSE),"-")</f>
        <v>-</v>
      </c>
      <c r="G2083" s="51">
        <v>1</v>
      </c>
      <c r="H2083" s="52">
        <v>20</v>
      </c>
      <c r="I2083" s="16">
        <f>VENTAS[[#This Row],[Cantidad]]*VENTAS[[#This Row],[Precio Venta]]</f>
        <v>20</v>
      </c>
      <c r="J2083" s="16">
        <f>IF(VENTAS[[#This Row],[Nombre del Gestor]]&gt;1,VENTAS[[#This Row],[Total]]*10%,0)</f>
        <v>2</v>
      </c>
      <c r="K20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083" s="16">
        <f>VENTAS[[#This Row],[Total]]-VENTAS[[#This Row],[Comisión 10%]]-VENTAS[[#This Row],[Costo SIN Comision]]</f>
        <v>-2</v>
      </c>
      <c r="M2083" s="52" t="s">
        <v>20994</v>
      </c>
      <c r="N2083" s="53" t="s">
        <v>21570</v>
      </c>
    </row>
    <row r="2084" ht="11.6" spans="1:13">
      <c r="A2084" s="54"/>
      <c r="B2084" s="11"/>
      <c r="C2084" s="11"/>
      <c r="D2084" s="11"/>
      <c r="E2084" s="11"/>
      <c r="F2084" s="15" t="str">
        <f>IFERROR(VLOOKUP(VENTAS[[#This Row],[Código del producto Vendido]],STOCK[],5,FALSE),"-")</f>
        <v>-</v>
      </c>
      <c r="G2084" s="15"/>
      <c r="H2084" s="16"/>
      <c r="I2084" s="16">
        <f>VENTAS[[#This Row],[Cantidad]]*VENTAS[[#This Row],[Precio Venta]]</f>
        <v>0</v>
      </c>
      <c r="J2084" s="16">
        <f>IF(VENTAS[[#This Row],[Nombre del Gestor]]&gt;1,VENTAS[[#This Row],[Total]]*10%,0)</f>
        <v>0</v>
      </c>
      <c r="K20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2084" s="16">
        <f>VENTAS[[#This Row],[Total]]-VENTAS[[#This Row],[Comisión 10%]]-VENTAS[[#This Row],[Costo SIN Comision]]</f>
        <v>0</v>
      </c>
      <c r="M2084" s="56"/>
    </row>
    <row r="2105" spans="6:6">
      <c r="F2105" s="55"/>
    </row>
  </sheetData>
  <mergeCells count="2">
    <mergeCell ref="A1:E1"/>
    <mergeCell ref="G1:H1"/>
  </mergeCells>
  <conditionalFormatting sqref="E359">
    <cfRule type="expression" dxfId="30" priority="2433">
      <formula>#REF!=0</formula>
    </cfRule>
    <cfRule type="duplicateValues" dxfId="31" priority="2434"/>
  </conditionalFormatting>
  <conditionalFormatting sqref="E368">
    <cfRule type="expression" dxfId="30" priority="2435">
      <formula>#REF!=0</formula>
    </cfRule>
    <cfRule type="duplicateValues" dxfId="31" priority="2436"/>
  </conditionalFormatting>
  <conditionalFormatting sqref="E445">
    <cfRule type="duplicateValues" dxfId="31" priority="4"/>
  </conditionalFormatting>
  <conditionalFormatting sqref="E520:E531">
    <cfRule type="duplicateValues" dxfId="31" priority="2"/>
  </conditionalFormatting>
  <conditionalFormatting sqref="E445 E520:E531">
    <cfRule type="expression" dxfId="30" priority="2437">
      <formula>#REF!=0</formula>
    </cfRule>
  </conditionalFormatting>
  <dataValidations count="1">
    <dataValidation type="list" allowBlank="1" showInputMessage="1" showErrorMessage="1" sqref="E3:E165 E167:E228 E230:E239">
      <formula1>STOCK!$A$2:$A$1000815</formula1>
    </dataValidation>
  </dataValidations>
  <pageMargins left="0.7" right="0.7" top="0.75" bottom="0.75" header="0.3" footer="0.3"/>
  <headerFooter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STOCK</vt:lpstr>
      <vt:lpstr>VENTAS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leticiaaragon</cp:lastModifiedBy>
  <dcterms:created xsi:type="dcterms:W3CDTF">2023-09-24T17:59:00Z</dcterms:created>
  <dcterms:modified xsi:type="dcterms:W3CDTF">2025-03-26T22:28:21Z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1033-5.7.3.8096</vt:lpwstr>
  </property>
</Properties>
</file>